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10\"/>
    </mc:Choice>
  </mc:AlternateContent>
  <bookViews>
    <workbookView xWindow="0" yWindow="0" windowWidth="28800" windowHeight="12435" firstSheet="2" activeTab="3"/>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Architektonick...'!$C$147:$K$1085</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Architektonick...'!$C$144:$K$987</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Architektonick...'!$C$133:$K$1085</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Architektonick...'!$C$130:$K$987</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509" i="15" l="1"/>
  <c r="BI509" i="15"/>
  <c r="BH509" i="15"/>
  <c r="BG509" i="15"/>
  <c r="BF509" i="15"/>
  <c r="J509" i="15"/>
  <c r="BE509" i="15"/>
  <c r="T509" i="15"/>
  <c r="R509" i="15"/>
  <c r="P509" i="15"/>
  <c r="H511" i="15"/>
  <c r="H516" i="15"/>
  <c r="H515" i="15"/>
  <c r="H514" i="15"/>
  <c r="H513" i="15"/>
  <c r="BK511" i="15"/>
  <c r="BI511" i="15"/>
  <c r="BH511" i="15"/>
  <c r="BG511" i="15"/>
  <c r="BF511" i="15"/>
  <c r="J511" i="15"/>
  <c r="BE511" i="15"/>
  <c r="T511" i="15"/>
  <c r="R511" i="15"/>
  <c r="P511" i="15"/>
  <c r="H508" i="15"/>
  <c r="BK343" i="15"/>
  <c r="BI343" i="15"/>
  <c r="BH343" i="15"/>
  <c r="BG343" i="15"/>
  <c r="BF343" i="15"/>
  <c r="J343" i="15"/>
  <c r="BE343" i="15"/>
  <c r="T343" i="15"/>
  <c r="R343" i="15"/>
  <c r="P343" i="15"/>
  <c r="BK342" i="15"/>
  <c r="BI342" i="15"/>
  <c r="BH342" i="15"/>
  <c r="BG342" i="15"/>
  <c r="BF342" i="15"/>
  <c r="J342" i="15"/>
  <c r="BE342" i="15"/>
  <c r="T342" i="15"/>
  <c r="R342" i="15"/>
  <c r="P342" i="15"/>
  <c r="BK341" i="15"/>
  <c r="BI341" i="15"/>
  <c r="BH341" i="15"/>
  <c r="BG341" i="15"/>
  <c r="BF341" i="15"/>
  <c r="T341" i="15"/>
  <c r="R341" i="15"/>
  <c r="P341" i="15"/>
  <c r="J341" i="15"/>
  <c r="BE341" i="15"/>
  <c r="BK399" i="4"/>
  <c r="BI399" i="4"/>
  <c r="BH399" i="4"/>
  <c r="BG399" i="4"/>
  <c r="BF399" i="4"/>
  <c r="BE399" i="4"/>
  <c r="T399" i="4"/>
  <c r="R399" i="4"/>
  <c r="P399" i="4"/>
  <c r="J399" i="4"/>
  <c r="BK398" i="4"/>
  <c r="BI398" i="4"/>
  <c r="BH398" i="4"/>
  <c r="BG398" i="4"/>
  <c r="BF398" i="4"/>
  <c r="T398" i="4"/>
  <c r="R398" i="4"/>
  <c r="P398" i="4"/>
  <c r="J398" i="4"/>
  <c r="BE398" i="4"/>
  <c r="BK397" i="4"/>
  <c r="BI397" i="4"/>
  <c r="BH397" i="4"/>
  <c r="BG397" i="4"/>
  <c r="BF397" i="4"/>
  <c r="T397" i="4"/>
  <c r="R397" i="4"/>
  <c r="P397" i="4"/>
  <c r="J397" i="4"/>
  <c r="BE397" i="4"/>
  <c r="BK358" i="15"/>
  <c r="BI358" i="15"/>
  <c r="BH358" i="15"/>
  <c r="BG358" i="15"/>
  <c r="BF358" i="15"/>
  <c r="T358" i="15"/>
  <c r="R358" i="15"/>
  <c r="P358" i="15"/>
  <c r="J358" i="15"/>
  <c r="BE358" i="15"/>
  <c r="BK356" i="15"/>
  <c r="BI356" i="15"/>
  <c r="BH356" i="15"/>
  <c r="BG356" i="15"/>
  <c r="BF356" i="15"/>
  <c r="J356" i="15"/>
  <c r="BE356" i="15"/>
  <c r="T356" i="15"/>
  <c r="R356" i="15"/>
  <c r="P356" i="15"/>
  <c r="BK420" i="4"/>
  <c r="BI420" i="4"/>
  <c r="BH420" i="4"/>
  <c r="BG420" i="4"/>
  <c r="BF420" i="4"/>
  <c r="T420" i="4"/>
  <c r="R420" i="4"/>
  <c r="P420" i="4"/>
  <c r="J420" i="4"/>
  <c r="BE420" i="4"/>
  <c r="BK418" i="4"/>
  <c r="BI418" i="4"/>
  <c r="BH418" i="4"/>
  <c r="BG418" i="4"/>
  <c r="BF418" i="4"/>
  <c r="T418" i="4"/>
  <c r="R418" i="4"/>
  <c r="P418" i="4"/>
  <c r="J418" i="4"/>
  <c r="BE418" i="4"/>
  <c r="H206" i="15"/>
  <c r="H207" i="15"/>
  <c r="H204" i="15"/>
  <c r="BK204" i="15"/>
  <c r="H201" i="15"/>
  <c r="H202" i="15"/>
  <c r="H199" i="15"/>
  <c r="H203" i="15"/>
  <c r="BI208" i="15"/>
  <c r="BH208" i="15"/>
  <c r="BG208" i="15"/>
  <c r="BF208" i="15"/>
  <c r="BI204" i="15"/>
  <c r="BH204" i="15"/>
  <c r="BG204" i="15"/>
  <c r="BF204" i="15"/>
  <c r="H227" i="4"/>
  <c r="H230" i="4"/>
  <c r="H225" i="4"/>
  <c r="H231" i="4"/>
  <c r="H234" i="4"/>
  <c r="H236" i="4"/>
  <c r="H232" i="4"/>
  <c r="BI237" i="4"/>
  <c r="BH237" i="4"/>
  <c r="BG237" i="4"/>
  <c r="BF237" i="4"/>
  <c r="BI232" i="4"/>
  <c r="BH232" i="4"/>
  <c r="BG232" i="4"/>
  <c r="BF232" i="4"/>
  <c r="P204" i="15"/>
  <c r="R204" i="15"/>
  <c r="H208" i="15"/>
  <c r="J204" i="15"/>
  <c r="BE204" i="15"/>
  <c r="T204" i="15"/>
  <c r="T232" i="4"/>
  <c r="H237" i="4"/>
  <c r="J232" i="4"/>
  <c r="BE232" i="4"/>
  <c r="BK232" i="4"/>
  <c r="P232" i="4"/>
  <c r="R232" i="4"/>
  <c r="H948" i="15"/>
  <c r="H943" i="15"/>
  <c r="H942" i="15"/>
  <c r="H941" i="15"/>
  <c r="H938" i="15"/>
  <c r="BK208" i="15"/>
  <c r="P208" i="15"/>
  <c r="R208" i="15"/>
  <c r="J208" i="15"/>
  <c r="BE208" i="15"/>
  <c r="T208" i="15"/>
  <c r="T237" i="4"/>
  <c r="BK237" i="4"/>
  <c r="P237" i="4"/>
  <c r="J237" i="4"/>
  <c r="BE237" i="4"/>
  <c r="R237" i="4"/>
  <c r="BI947" i="15"/>
  <c r="BH947" i="15"/>
  <c r="BG947" i="15"/>
  <c r="BF947" i="15"/>
  <c r="H947" i="15"/>
  <c r="BK947" i="15"/>
  <c r="H946" i="15"/>
  <c r="H944" i="15"/>
  <c r="T944" i="15"/>
  <c r="BI944" i="15"/>
  <c r="BH944" i="15"/>
  <c r="BG944" i="15"/>
  <c r="BF944" i="15"/>
  <c r="T947" i="15"/>
  <c r="P944" i="15"/>
  <c r="BK944" i="15"/>
  <c r="P947" i="15"/>
  <c r="R944" i="15"/>
  <c r="R947" i="15"/>
  <c r="J944" i="15"/>
  <c r="BE944" i="15"/>
  <c r="J947" i="15"/>
  <c r="BE947" i="15"/>
  <c r="BK162" i="3"/>
  <c r="BI162" i="3"/>
  <c r="BH162" i="3"/>
  <c r="BG162" i="3"/>
  <c r="BF162" i="3"/>
  <c r="T162" i="3"/>
  <c r="R162" i="3"/>
  <c r="P162" i="3"/>
  <c r="J162" i="3"/>
  <c r="BE162" i="3"/>
  <c r="H1036" i="4"/>
  <c r="H1033" i="4"/>
  <c r="H1030" i="4"/>
  <c r="H1027" i="4"/>
  <c r="BI1033" i="4"/>
  <c r="BH1033" i="4"/>
  <c r="BG1033" i="4"/>
  <c r="BF1033" i="4"/>
  <c r="H1031" i="4"/>
  <c r="H1037" i="4"/>
  <c r="R1037" i="4"/>
  <c r="BI1037" i="4"/>
  <c r="BH1037" i="4"/>
  <c r="BG1037" i="4"/>
  <c r="BF1037" i="4"/>
  <c r="P1033" i="4"/>
  <c r="R1033" i="4"/>
  <c r="T1033" i="4"/>
  <c r="BK1033" i="4"/>
  <c r="J1033" i="4"/>
  <c r="BE1033" i="4"/>
  <c r="P1037" i="4"/>
  <c r="T1037" i="4"/>
  <c r="J1037" i="4"/>
  <c r="BE1037" i="4"/>
  <c r="BK1037" i="4"/>
  <c r="H318" i="15"/>
  <c r="H317" i="15"/>
  <c r="H316" i="15"/>
  <c r="BK319" i="15"/>
  <c r="BI319" i="15"/>
  <c r="BH319" i="15"/>
  <c r="BG319" i="15"/>
  <c r="BF319" i="15"/>
  <c r="T319" i="15"/>
  <c r="R319" i="15"/>
  <c r="P319" i="15"/>
  <c r="J319" i="15"/>
  <c r="BE319" i="15"/>
  <c r="BI316" i="15"/>
  <c r="BH316" i="15"/>
  <c r="BG316" i="15"/>
  <c r="BF316" i="15"/>
  <c r="H424" i="15"/>
  <c r="H423" i="15"/>
  <c r="BK162" i="15"/>
  <c r="BI162" i="15"/>
  <c r="BH162" i="15"/>
  <c r="BG162" i="15"/>
  <c r="BF162" i="15"/>
  <c r="J162" i="15"/>
  <c r="BE162" i="15"/>
  <c r="T162" i="15"/>
  <c r="R162" i="15"/>
  <c r="P162" i="15"/>
  <c r="BK165" i="4"/>
  <c r="BI165" i="4"/>
  <c r="BH165" i="4"/>
  <c r="BG165" i="4"/>
  <c r="BF165" i="4"/>
  <c r="T165" i="4"/>
  <c r="R165" i="4"/>
  <c r="P165" i="4"/>
  <c r="J165" i="4"/>
  <c r="BE165" i="4"/>
  <c r="H178" i="3"/>
  <c r="H177" i="3"/>
  <c r="BK373" i="4"/>
  <c r="BI373" i="4"/>
  <c r="BH373" i="4"/>
  <c r="BG373" i="4"/>
  <c r="BF373" i="4"/>
  <c r="T373" i="4"/>
  <c r="R373" i="4"/>
  <c r="P373" i="4"/>
  <c r="J373" i="4"/>
  <c r="BE373" i="4"/>
  <c r="T316" i="15"/>
  <c r="P316" i="15"/>
  <c r="R316" i="15"/>
  <c r="J316" i="15"/>
  <c r="BE316" i="15"/>
  <c r="BK316" i="15"/>
  <c r="BK180" i="5"/>
  <c r="BI180" i="5"/>
  <c r="BH180" i="5"/>
  <c r="BG180" i="5"/>
  <c r="BF180" i="5"/>
  <c r="T180" i="5"/>
  <c r="R180" i="5"/>
  <c r="P180" i="5"/>
  <c r="J180" i="5"/>
  <c r="BE180" i="5"/>
  <c r="BK178" i="5"/>
  <c r="BI178" i="5"/>
  <c r="BH178" i="5"/>
  <c r="BG178" i="5"/>
  <c r="BF178" i="5"/>
  <c r="T178" i="5"/>
  <c r="R178" i="5"/>
  <c r="P178" i="5"/>
  <c r="J178" i="5"/>
  <c r="BE178" i="5"/>
  <c r="BK590" i="15"/>
  <c r="BI590" i="15"/>
  <c r="BH590" i="15"/>
  <c r="BG590" i="15"/>
  <c r="BF590" i="15"/>
  <c r="J590" i="15"/>
  <c r="BE590" i="15"/>
  <c r="T590" i="15"/>
  <c r="R590" i="15"/>
  <c r="P590" i="15"/>
  <c r="BK612" i="4"/>
  <c r="BI612" i="4"/>
  <c r="BH612" i="4"/>
  <c r="BG612" i="4"/>
  <c r="BF612" i="4"/>
  <c r="BE612" i="4"/>
  <c r="T612" i="4"/>
  <c r="R612" i="4"/>
  <c r="P612" i="4"/>
  <c r="J612" i="4"/>
  <c r="J463" i="4"/>
  <c r="BK461" i="4"/>
  <c r="BI461" i="4"/>
  <c r="BH461" i="4"/>
  <c r="BG461" i="4"/>
  <c r="BF461" i="4"/>
  <c r="T461" i="4"/>
  <c r="R461" i="4"/>
  <c r="P461" i="4"/>
  <c r="J461" i="4"/>
  <c r="BE461" i="4"/>
  <c r="J39" i="31"/>
  <c r="J38" i="31"/>
  <c r="AY128" i="1"/>
  <c r="J37" i="31"/>
  <c r="AX128" i="1"/>
  <c r="BI141" i="31"/>
  <c r="BH141" i="31"/>
  <c r="BG141" i="31"/>
  <c r="BF141" i="31"/>
  <c r="T141" i="31"/>
  <c r="R141" i="31"/>
  <c r="P141" i="31"/>
  <c r="BK141" i="31"/>
  <c r="J141" i="31"/>
  <c r="BE141"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37" i="31"/>
  <c r="BH137" i="31"/>
  <c r="BG137" i="31"/>
  <c r="BF137" i="31"/>
  <c r="T137" i="31"/>
  <c r="R137" i="31"/>
  <c r="P137" i="31"/>
  <c r="BK137" i="31"/>
  <c r="J137" i="31"/>
  <c r="BE137" i="31"/>
  <c r="BI136" i="31"/>
  <c r="BH136" i="31"/>
  <c r="BG136" i="31"/>
  <c r="BF136" i="31"/>
  <c r="T136" i="31"/>
  <c r="R136" i="31"/>
  <c r="P136" i="31"/>
  <c r="BK136" i="31"/>
  <c r="J136" i="31"/>
  <c r="BE136" i="31"/>
  <c r="BI135" i="31"/>
  <c r="BH135" i="31"/>
  <c r="BG135" i="31"/>
  <c r="BF135" i="31"/>
  <c r="T135" i="31"/>
  <c r="R135" i="31"/>
  <c r="P135" i="31"/>
  <c r="BK135" i="31"/>
  <c r="J135" i="31"/>
  <c r="BE135" i="31"/>
  <c r="BI134" i="31"/>
  <c r="BH134" i="31"/>
  <c r="BG134" i="31"/>
  <c r="BF134" i="31"/>
  <c r="T134" i="31"/>
  <c r="R134" i="31"/>
  <c r="P134" i="31"/>
  <c r="BK134" i="31"/>
  <c r="J134" i="31"/>
  <c r="BE134" i="31"/>
  <c r="BI133" i="31"/>
  <c r="BH133" i="31"/>
  <c r="BG133" i="31"/>
  <c r="BF133" i="31"/>
  <c r="T133" i="31"/>
  <c r="R133" i="31"/>
  <c r="P133" i="31"/>
  <c r="BK133" i="31"/>
  <c r="J133" i="31"/>
  <c r="BE133" i="31"/>
  <c r="BI132" i="31"/>
  <c r="BH132" i="31"/>
  <c r="BG132" i="31"/>
  <c r="BF132" i="31"/>
  <c r="T132" i="31"/>
  <c r="R132" i="31"/>
  <c r="P132" i="31"/>
  <c r="BK132" i="31"/>
  <c r="J132" i="31"/>
  <c r="BE132" i="31"/>
  <c r="BI131" i="31"/>
  <c r="BH131" i="31"/>
  <c r="BG131" i="31"/>
  <c r="BF131" i="31"/>
  <c r="T131" i="31"/>
  <c r="R131" i="31"/>
  <c r="P131" i="31"/>
  <c r="BK131" i="31"/>
  <c r="J131" i="31"/>
  <c r="BE131" i="31"/>
  <c r="BI130" i="31"/>
  <c r="BH130" i="31"/>
  <c r="BG130" i="31"/>
  <c r="BF130" i="31"/>
  <c r="T130" i="31"/>
  <c r="R130" i="31"/>
  <c r="P130" i="31"/>
  <c r="BK130" i="31"/>
  <c r="J130" i="31"/>
  <c r="BE130" i="31"/>
  <c r="BI129" i="31"/>
  <c r="BH129" i="31"/>
  <c r="BG129" i="31"/>
  <c r="BF129" i="31"/>
  <c r="T129" i="31"/>
  <c r="R129" i="31"/>
  <c r="P129" i="31"/>
  <c r="BK129" i="31"/>
  <c r="J129" i="31"/>
  <c r="BE129" i="31"/>
  <c r="BI128" i="31"/>
  <c r="BH128" i="31"/>
  <c r="BG128" i="31"/>
  <c r="BF128" i="31"/>
  <c r="T128" i="31"/>
  <c r="R128" i="31"/>
  <c r="P128" i="31"/>
  <c r="BK128" i="31"/>
  <c r="J128" i="31"/>
  <c r="BE128" i="31"/>
  <c r="BI127" i="31"/>
  <c r="BH127" i="31"/>
  <c r="BG127" i="31"/>
  <c r="BF127" i="31"/>
  <c r="T127" i="31"/>
  <c r="R127" i="31"/>
  <c r="P127" i="31"/>
  <c r="BK127" i="31"/>
  <c r="J127" i="31"/>
  <c r="BE127" i="31"/>
  <c r="BI126" i="31"/>
  <c r="BH126" i="31"/>
  <c r="BG126" i="31"/>
  <c r="BF126" i="31"/>
  <c r="T126" i="31"/>
  <c r="R126" i="31"/>
  <c r="P126" i="31"/>
  <c r="BK126" i="31"/>
  <c r="J126" i="31"/>
  <c r="BE126" i="31"/>
  <c r="BI125" i="31"/>
  <c r="BH125" i="31"/>
  <c r="BG125" i="31"/>
  <c r="BF125" i="31"/>
  <c r="T125" i="31"/>
  <c r="R125" i="31"/>
  <c r="P125" i="31"/>
  <c r="BK125" i="31"/>
  <c r="J125" i="31"/>
  <c r="BE125" i="31"/>
  <c r="BI124" i="31"/>
  <c r="BH124" i="31"/>
  <c r="BG124" i="31"/>
  <c r="BF124" i="31"/>
  <c r="T124" i="31"/>
  <c r="R124" i="31"/>
  <c r="R122" i="31"/>
  <c r="R121" i="31"/>
  <c r="P124" i="31"/>
  <c r="BK124" i="31"/>
  <c r="J124" i="31"/>
  <c r="BE124" i="31"/>
  <c r="BI123" i="31"/>
  <c r="BH123" i="31"/>
  <c r="F38" i="31"/>
  <c r="BC128" i="1"/>
  <c r="BG123" i="31"/>
  <c r="BF123" i="31"/>
  <c r="J36" i="31"/>
  <c r="AW128" i="1"/>
  <c r="T123" i="31"/>
  <c r="R123" i="31"/>
  <c r="P123" i="31"/>
  <c r="BK123" i="31"/>
  <c r="J123" i="31"/>
  <c r="BE123" i="31"/>
  <c r="J118" i="31"/>
  <c r="F115" i="31"/>
  <c r="E113" i="31"/>
  <c r="J94" i="31"/>
  <c r="F91" i="31"/>
  <c r="E89" i="31"/>
  <c r="J23" i="31"/>
  <c r="E23" i="31"/>
  <c r="J93" i="31"/>
  <c r="J22" i="31"/>
  <c r="J20" i="31"/>
  <c r="E20" i="31"/>
  <c r="J19" i="31"/>
  <c r="J17" i="31"/>
  <c r="E17" i="31"/>
  <c r="F117" i="31"/>
  <c r="J16" i="31"/>
  <c r="J14" i="31"/>
  <c r="J115" i="31"/>
  <c r="E7" i="31"/>
  <c r="J39" i="30"/>
  <c r="J38" i="30"/>
  <c r="AY127" i="1"/>
  <c r="J37" i="30"/>
  <c r="AX127" i="1"/>
  <c r="BI140" i="30"/>
  <c r="BH140" i="30"/>
  <c r="BG140" i="30"/>
  <c r="BF140" i="30"/>
  <c r="T140" i="30"/>
  <c r="R140" i="30"/>
  <c r="P140" i="30"/>
  <c r="BK140" i="30"/>
  <c r="J140" i="30"/>
  <c r="BE140" i="30"/>
  <c r="BI139" i="30"/>
  <c r="BH139" i="30"/>
  <c r="BG139" i="30"/>
  <c r="BF139" i="30"/>
  <c r="T139" i="30"/>
  <c r="R139" i="30"/>
  <c r="P139" i="30"/>
  <c r="BK139" i="30"/>
  <c r="J139" i="30"/>
  <c r="BE139" i="30"/>
  <c r="BI138" i="30"/>
  <c r="BH138" i="30"/>
  <c r="BG138" i="30"/>
  <c r="BF138" i="30"/>
  <c r="T138" i="30"/>
  <c r="R138" i="30"/>
  <c r="P138" i="30"/>
  <c r="BK138" i="30"/>
  <c r="J138" i="30"/>
  <c r="BE138" i="30"/>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c r="BI134" i="30"/>
  <c r="BH134" i="30"/>
  <c r="BG134" i="30"/>
  <c r="BF134" i="30"/>
  <c r="T134" i="30"/>
  <c r="R134" i="30"/>
  <c r="P134" i="30"/>
  <c r="BK134" i="30"/>
  <c r="J134" i="30"/>
  <c r="BE134" i="30"/>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c r="BI130" i="30"/>
  <c r="BH130" i="30"/>
  <c r="BG130" i="30"/>
  <c r="BF130" i="30"/>
  <c r="T130" i="30"/>
  <c r="R130" i="30"/>
  <c r="P130" i="30"/>
  <c r="BK130" i="30"/>
  <c r="J130" i="30"/>
  <c r="BE130" i="30"/>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R122" i="30"/>
  <c r="R121" i="30"/>
  <c r="P127" i="30"/>
  <c r="BK127" i="30"/>
  <c r="J127" i="30"/>
  <c r="BE127" i="30"/>
  <c r="BI126" i="30"/>
  <c r="BH126" i="30"/>
  <c r="BG126" i="30"/>
  <c r="BF126" i="30"/>
  <c r="T126" i="30"/>
  <c r="R126" i="30"/>
  <c r="P126" i="30"/>
  <c r="BK126" i="30"/>
  <c r="J126" i="30"/>
  <c r="BE126" i="30"/>
  <c r="BI124" i="30"/>
  <c r="BH124" i="30"/>
  <c r="BG124" i="30"/>
  <c r="BF124" i="30"/>
  <c r="T124" i="30"/>
  <c r="R124" i="30"/>
  <c r="P124" i="30"/>
  <c r="BK124" i="30"/>
  <c r="J124" i="30"/>
  <c r="BE124" i="30"/>
  <c r="BI123" i="30"/>
  <c r="BH123" i="30"/>
  <c r="BG123" i="30"/>
  <c r="BF123" i="30"/>
  <c r="T123" i="30"/>
  <c r="R123" i="30"/>
  <c r="P123" i="30"/>
  <c r="BK123" i="30"/>
  <c r="J123" i="30"/>
  <c r="BE123" i="30"/>
  <c r="J118" i="30"/>
  <c r="F115" i="30"/>
  <c r="E113" i="30"/>
  <c r="J94" i="30"/>
  <c r="F91" i="30"/>
  <c r="E89" i="30"/>
  <c r="J23" i="30"/>
  <c r="E23" i="30"/>
  <c r="J93" i="30"/>
  <c r="J22" i="30"/>
  <c r="J20" i="30"/>
  <c r="E20" i="30"/>
  <c r="J19" i="30"/>
  <c r="J17" i="30"/>
  <c r="E17" i="30"/>
  <c r="F117" i="30"/>
  <c r="J16" i="30"/>
  <c r="J14" i="30"/>
  <c r="J115" i="30"/>
  <c r="E7" i="30"/>
  <c r="E109" i="30"/>
  <c r="E85" i="30"/>
  <c r="J39" i="29"/>
  <c r="J38" i="29"/>
  <c r="AY126" i="1"/>
  <c r="J37" i="29"/>
  <c r="AX126" i="1"/>
  <c r="BI158" i="29"/>
  <c r="BH158" i="29"/>
  <c r="BG158" i="29"/>
  <c r="BF158" i="29"/>
  <c r="T158" i="29"/>
  <c r="R158" i="29"/>
  <c r="P158" i="29"/>
  <c r="BK158" i="29"/>
  <c r="J158" i="29"/>
  <c r="BE158" i="29"/>
  <c r="BI157" i="29"/>
  <c r="BH157" i="29"/>
  <c r="BG157" i="29"/>
  <c r="BF157" i="29"/>
  <c r="T157" i="29"/>
  <c r="R157" i="29"/>
  <c r="P157" i="29"/>
  <c r="BK157" i="29"/>
  <c r="J157" i="29"/>
  <c r="BE157" i="29"/>
  <c r="BI156" i="29"/>
  <c r="BH156" i="29"/>
  <c r="BG156" i="29"/>
  <c r="BF156" i="29"/>
  <c r="T156" i="29"/>
  <c r="R156" i="29"/>
  <c r="P156" i="29"/>
  <c r="BK156" i="29"/>
  <c r="J156" i="29"/>
  <c r="BE156" i="29"/>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c r="BI152" i="29"/>
  <c r="BH152" i="29"/>
  <c r="BG152" i="29"/>
  <c r="BF152" i="29"/>
  <c r="T152" i="29"/>
  <c r="R152" i="29"/>
  <c r="P152" i="29"/>
  <c r="BK152" i="29"/>
  <c r="J152" i="29"/>
  <c r="BE152" i="29"/>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c r="BI148" i="29"/>
  <c r="BH148" i="29"/>
  <c r="BG148" i="29"/>
  <c r="BF148" i="29"/>
  <c r="T148" i="29"/>
  <c r="R148" i="29"/>
  <c r="P148" i="29"/>
  <c r="BK148" i="29"/>
  <c r="J148" i="29"/>
  <c r="BE148" i="29"/>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c r="BI144" i="29"/>
  <c r="BH144" i="29"/>
  <c r="BG144" i="29"/>
  <c r="BF144" i="29"/>
  <c r="T144" i="29"/>
  <c r="R144" i="29"/>
  <c r="P144" i="29"/>
  <c r="BK144" i="29"/>
  <c r="J144" i="29"/>
  <c r="BE144" i="29"/>
  <c r="BI143" i="29"/>
  <c r="BH143" i="29"/>
  <c r="BG143" i="29"/>
  <c r="BF143" i="29"/>
  <c r="T143" i="29"/>
  <c r="R143" i="29"/>
  <c r="P143" i="29"/>
  <c r="BK143" i="29"/>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c r="BI138" i="29"/>
  <c r="BH138" i="29"/>
  <c r="BG138" i="29"/>
  <c r="BF138" i="29"/>
  <c r="T138" i="29"/>
  <c r="R138" i="29"/>
  <c r="P138" i="29"/>
  <c r="BK138" i="29"/>
  <c r="J138" i="29"/>
  <c r="BE138" i="29"/>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c r="BI134" i="29"/>
  <c r="BH134" i="29"/>
  <c r="BG134" i="29"/>
  <c r="BF134" i="29"/>
  <c r="T134" i="29"/>
  <c r="R134" i="29"/>
  <c r="P134" i="29"/>
  <c r="BK134" i="29"/>
  <c r="J134" i="29"/>
  <c r="BE134" i="29"/>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c r="BI130" i="29"/>
  <c r="BH130" i="29"/>
  <c r="BG130" i="29"/>
  <c r="BF130" i="29"/>
  <c r="T130" i="29"/>
  <c r="R130" i="29"/>
  <c r="P130" i="29"/>
  <c r="BK130" i="29"/>
  <c r="J130" i="29"/>
  <c r="BE130" i="29"/>
  <c r="BI129" i="29"/>
  <c r="BH129" i="29"/>
  <c r="BG129" i="29"/>
  <c r="BF129" i="29"/>
  <c r="T129" i="29"/>
  <c r="R129" i="29"/>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c r="BI126" i="29"/>
  <c r="BH126" i="29"/>
  <c r="BG126" i="29"/>
  <c r="BF126" i="29"/>
  <c r="J36" i="29"/>
  <c r="AW126" i="1"/>
  <c r="T126" i="29"/>
  <c r="R126" i="29"/>
  <c r="P126" i="29"/>
  <c r="BK126" i="29"/>
  <c r="J126" i="29"/>
  <c r="BE126" i="29"/>
  <c r="J120" i="29"/>
  <c r="F117" i="29"/>
  <c r="E115" i="29"/>
  <c r="J94" i="29"/>
  <c r="F91" i="29"/>
  <c r="E89" i="29"/>
  <c r="J23" i="29"/>
  <c r="E23" i="29"/>
  <c r="J119" i="29"/>
  <c r="J22" i="29"/>
  <c r="J20" i="29"/>
  <c r="E20" i="29"/>
  <c r="F94" i="29"/>
  <c r="J19" i="29"/>
  <c r="J17" i="29"/>
  <c r="E17" i="29"/>
  <c r="J16" i="29"/>
  <c r="J14" i="29"/>
  <c r="J91" i="29"/>
  <c r="E7" i="29"/>
  <c r="J39" i="28"/>
  <c r="J38" i="28"/>
  <c r="AY125" i="1"/>
  <c r="J37" i="28"/>
  <c r="AX125" i="1"/>
  <c r="BI180" i="28"/>
  <c r="BH180" i="28"/>
  <c r="BG180" i="28"/>
  <c r="BF180" i="28"/>
  <c r="T180" i="28"/>
  <c r="R180" i="28"/>
  <c r="P180" i="28"/>
  <c r="BK180" i="28"/>
  <c r="J180" i="28"/>
  <c r="BE180" i="28"/>
  <c r="BI178" i="28"/>
  <c r="BH178" i="28"/>
  <c r="BG178" i="28"/>
  <c r="BF178" i="28"/>
  <c r="T178" i="28"/>
  <c r="T177" i="28"/>
  <c r="R178" i="28"/>
  <c r="P178" i="28"/>
  <c r="BK178" i="28"/>
  <c r="BK177" i="28"/>
  <c r="J177" i="28"/>
  <c r="J104" i="28"/>
  <c r="J178" i="28"/>
  <c r="BE178" i="28"/>
  <c r="BI176" i="28"/>
  <c r="BH176" i="28"/>
  <c r="BG176" i="28"/>
  <c r="BF176" i="28"/>
  <c r="T176" i="28"/>
  <c r="R176" i="28"/>
  <c r="P176" i="28"/>
  <c r="BK176" i="28"/>
  <c r="J176" i="28"/>
  <c r="BE176" i="28"/>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c r="BI171" i="28"/>
  <c r="BH171" i="28"/>
  <c r="BG171" i="28"/>
  <c r="BF171" i="28"/>
  <c r="T171" i="28"/>
  <c r="R171" i="28"/>
  <c r="P171" i="28"/>
  <c r="BK171" i="28"/>
  <c r="J171" i="28"/>
  <c r="BE171" i="28"/>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c r="BI167" i="28"/>
  <c r="BH167" i="28"/>
  <c r="BG167" i="28"/>
  <c r="BF167" i="28"/>
  <c r="T167" i="28"/>
  <c r="R167" i="28"/>
  <c r="P167" i="28"/>
  <c r="BK167" i="28"/>
  <c r="BK165" i="28"/>
  <c r="J165" i="28"/>
  <c r="J103" i="28"/>
  <c r="J167" i="28"/>
  <c r="BE167" i="28"/>
  <c r="BI166" i="28"/>
  <c r="BH166" i="28"/>
  <c r="BG166" i="28"/>
  <c r="BF166" i="28"/>
  <c r="T166" i="28"/>
  <c r="R166" i="28"/>
  <c r="P166" i="28"/>
  <c r="BK166" i="28"/>
  <c r="J166" i="28"/>
  <c r="BE166" i="28"/>
  <c r="BI163" i="28"/>
  <c r="BH163" i="28"/>
  <c r="BG163" i="28"/>
  <c r="BF163" i="28"/>
  <c r="T163" i="28"/>
  <c r="R163" i="28"/>
  <c r="P163" i="28"/>
  <c r="P160" i="28"/>
  <c r="BK163" i="28"/>
  <c r="J163" i="28"/>
  <c r="BE163" i="28"/>
  <c r="BI161" i="28"/>
  <c r="BH161" i="28"/>
  <c r="BG161" i="28"/>
  <c r="BF161" i="28"/>
  <c r="T161" i="28"/>
  <c r="T160" i="28"/>
  <c r="R161" i="28"/>
  <c r="P161" i="28"/>
  <c r="BK161" i="28"/>
  <c r="BK160" i="28"/>
  <c r="J160" i="28"/>
  <c r="J102" i="28"/>
  <c r="J161" i="28"/>
  <c r="BE161" i="28"/>
  <c r="BI159" i="28"/>
  <c r="BH159" i="28"/>
  <c r="BG159" i="28"/>
  <c r="BF159" i="28"/>
  <c r="T159" i="28"/>
  <c r="R159" i="28"/>
  <c r="P159" i="28"/>
  <c r="BK159" i="28"/>
  <c r="J159" i="28"/>
  <c r="BE159" i="28"/>
  <c r="BI157" i="28"/>
  <c r="BH157" i="28"/>
  <c r="BG157" i="28"/>
  <c r="BF157" i="28"/>
  <c r="T157" i="28"/>
  <c r="R157" i="28"/>
  <c r="P157" i="28"/>
  <c r="BK157" i="28"/>
  <c r="J157" i="28"/>
  <c r="BE157" i="28"/>
  <c r="BI156" i="28"/>
  <c r="BH156" i="28"/>
  <c r="BG156" i="28"/>
  <c r="BF156" i="28"/>
  <c r="T156" i="28"/>
  <c r="R156" i="28"/>
  <c r="P156" i="28"/>
  <c r="BK156" i="28"/>
  <c r="J156" i="28"/>
  <c r="BE156" i="28"/>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c r="BI152" i="28"/>
  <c r="BH152" i="28"/>
  <c r="BG152" i="28"/>
  <c r="BF152" i="28"/>
  <c r="T152" i="28"/>
  <c r="R152" i="28"/>
  <c r="P152" i="28"/>
  <c r="BK152" i="28"/>
  <c r="J152" i="28"/>
  <c r="BE152" i="28"/>
  <c r="BI151" i="28"/>
  <c r="BH151" i="28"/>
  <c r="BG151" i="28"/>
  <c r="BF151" i="28"/>
  <c r="T151" i="28"/>
  <c r="R151" i="28"/>
  <c r="R148" i="28"/>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c r="BI146" i="28"/>
  <c r="BH146" i="28"/>
  <c r="BG146" i="28"/>
  <c r="BF146" i="28"/>
  <c r="T146" i="28"/>
  <c r="R146" i="28"/>
  <c r="P146" i="28"/>
  <c r="BK146" i="28"/>
  <c r="J146" i="28"/>
  <c r="BE146" i="28"/>
  <c r="BI145" i="28"/>
  <c r="BH145" i="28"/>
  <c r="BG145" i="28"/>
  <c r="BF145" i="28"/>
  <c r="T145" i="28"/>
  <c r="R145" i="28"/>
  <c r="P145" i="28"/>
  <c r="BK145" i="28"/>
  <c r="BK142" i="28"/>
  <c r="J142" i="28"/>
  <c r="J100" i="28"/>
  <c r="J145" i="28"/>
  <c r="BE145" i="28"/>
  <c r="BI143" i="28"/>
  <c r="BH143" i="28"/>
  <c r="BG143" i="28"/>
  <c r="BF143" i="28"/>
  <c r="T143" i="28"/>
  <c r="T142" i="28"/>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c r="BI137" i="28"/>
  <c r="BH137" i="28"/>
  <c r="BG137" i="28"/>
  <c r="BF137" i="28"/>
  <c r="T137" i="28"/>
  <c r="R137" i="28"/>
  <c r="P137" i="28"/>
  <c r="BK137" i="28"/>
  <c r="J137" i="28"/>
  <c r="BE137" i="28"/>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c r="BI132" i="28"/>
  <c r="BH132" i="28"/>
  <c r="BG132" i="28"/>
  <c r="BF132" i="28"/>
  <c r="T132" i="28"/>
  <c r="R132" i="28"/>
  <c r="P132" i="28"/>
  <c r="BK132" i="28"/>
  <c r="J132" i="28"/>
  <c r="BE132" i="28"/>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c r="BI128" i="28"/>
  <c r="BH128" i="28"/>
  <c r="BG128" i="28"/>
  <c r="BF128" i="28"/>
  <c r="T128" i="28"/>
  <c r="R128" i="28"/>
  <c r="P128" i="28"/>
  <c r="BK128" i="28"/>
  <c r="J128" i="28"/>
  <c r="BE128" i="28"/>
  <c r="J123" i="28"/>
  <c r="F120" i="28"/>
  <c r="E118" i="28"/>
  <c r="J94" i="28"/>
  <c r="F91" i="28"/>
  <c r="E89" i="28"/>
  <c r="J23" i="28"/>
  <c r="E23" i="28"/>
  <c r="J22" i="28"/>
  <c r="J20" i="28"/>
  <c r="E20" i="28"/>
  <c r="F123" i="28"/>
  <c r="J19" i="28"/>
  <c r="J17" i="28"/>
  <c r="E17" i="28"/>
  <c r="F122" i="28"/>
  <c r="F93" i="28"/>
  <c r="J16" i="28"/>
  <c r="J14" i="28"/>
  <c r="J120" i="28"/>
  <c r="E7" i="28"/>
  <c r="J39" i="27"/>
  <c r="J38" i="27"/>
  <c r="AY124" i="1"/>
  <c r="J37" i="27"/>
  <c r="AX124" i="1"/>
  <c r="BI178" i="27"/>
  <c r="BH178" i="27"/>
  <c r="BG178" i="27"/>
  <c r="BF178" i="27"/>
  <c r="T178" i="27"/>
  <c r="T177" i="27"/>
  <c r="R178" i="27"/>
  <c r="R177" i="27"/>
  <c r="P178" i="27"/>
  <c r="P177" i="27"/>
  <c r="BK178" i="27"/>
  <c r="BK177" i="27"/>
  <c r="J177" i="27"/>
  <c r="J104" i="27"/>
  <c r="J178" i="27"/>
  <c r="BE178" i="27"/>
  <c r="BI176" i="27"/>
  <c r="BH176" i="27"/>
  <c r="BG176" i="27"/>
  <c r="BF176" i="27"/>
  <c r="T176" i="27"/>
  <c r="R176" i="27"/>
  <c r="P176" i="27"/>
  <c r="BK176" i="27"/>
  <c r="J176" i="27"/>
  <c r="BE176" i="27"/>
  <c r="BI175" i="27"/>
  <c r="BH175" i="27"/>
  <c r="BG175" i="27"/>
  <c r="BF175" i="27"/>
  <c r="T175" i="27"/>
  <c r="R175" i="27"/>
  <c r="R171" i="27"/>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c r="J171" i="27"/>
  <c r="J103" i="27"/>
  <c r="J172" i="27"/>
  <c r="BE172" i="27"/>
  <c r="BI170" i="27"/>
  <c r="BH170" i="27"/>
  <c r="BG170" i="27"/>
  <c r="BF170" i="27"/>
  <c r="T170" i="27"/>
  <c r="R170" i="27"/>
  <c r="P170" i="27"/>
  <c r="BK170" i="27"/>
  <c r="J170" i="27"/>
  <c r="BE170" i="27"/>
  <c r="BI169" i="27"/>
  <c r="BH169" i="27"/>
  <c r="BG169" i="27"/>
  <c r="BF169" i="27"/>
  <c r="T169" i="27"/>
  <c r="T168" i="27"/>
  <c r="R169" i="27"/>
  <c r="R168" i="27"/>
  <c r="P169" i="27"/>
  <c r="BK169" i="27"/>
  <c r="BK168" i="27"/>
  <c r="J168" i="27"/>
  <c r="J169" i="27"/>
  <c r="BE169" i="27"/>
  <c r="J102" i="27"/>
  <c r="BI167" i="27"/>
  <c r="BH167" i="27"/>
  <c r="BG167" i="27"/>
  <c r="BF167" i="27"/>
  <c r="T167" i="27"/>
  <c r="R167" i="27"/>
  <c r="P167" i="27"/>
  <c r="BK167" i="27"/>
  <c r="J167" i="27"/>
  <c r="BE167" i="27"/>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R142" i="27"/>
  <c r="P142" i="27"/>
  <c r="BK142" i="27"/>
  <c r="BK141" i="27"/>
  <c r="J141" i="27"/>
  <c r="J101" i="27"/>
  <c r="J142" i="27"/>
  <c r="BE142"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c r="BI131" i="27"/>
  <c r="BH131" i="27"/>
  <c r="BG131" i="27"/>
  <c r="BF131" i="27"/>
  <c r="T131" i="27"/>
  <c r="R131" i="27"/>
  <c r="P131" i="27"/>
  <c r="BK131" i="27"/>
  <c r="J131" i="27"/>
  <c r="BE131" i="27"/>
  <c r="BI129" i="27"/>
  <c r="BH129" i="27"/>
  <c r="BG129" i="27"/>
  <c r="BF129" i="27"/>
  <c r="T129" i="27"/>
  <c r="R129" i="27"/>
  <c r="P129" i="27"/>
  <c r="BK129" i="27"/>
  <c r="BK128" i="27"/>
  <c r="J129" i="27"/>
  <c r="BE129" i="27"/>
  <c r="J123" i="27"/>
  <c r="F120" i="27"/>
  <c r="E118" i="27"/>
  <c r="J94" i="27"/>
  <c r="F91" i="27"/>
  <c r="E89" i="27"/>
  <c r="J23" i="27"/>
  <c r="E23" i="27"/>
  <c r="J122" i="27"/>
  <c r="J22" i="27"/>
  <c r="J20" i="27"/>
  <c r="E20" i="27"/>
  <c r="F94" i="27"/>
  <c r="J19" i="27"/>
  <c r="J17" i="27"/>
  <c r="E17" i="27"/>
  <c r="F93" i="27"/>
  <c r="J16" i="27"/>
  <c r="J14" i="27"/>
  <c r="J91" i="27"/>
  <c r="E7" i="27"/>
  <c r="E85" i="27"/>
  <c r="E114" i="27"/>
  <c r="J39" i="26"/>
  <c r="J38" i="26"/>
  <c r="AY123" i="1"/>
  <c r="J37" i="26"/>
  <c r="AX123" i="1"/>
  <c r="BI194" i="26"/>
  <c r="BH194" i="26"/>
  <c r="BG194" i="26"/>
  <c r="BF194" i="26"/>
  <c r="T194" i="26"/>
  <c r="T193" i="26"/>
  <c r="R194" i="26"/>
  <c r="R193" i="26"/>
  <c r="P194" i="26"/>
  <c r="P193" i="26"/>
  <c r="BK194" i="26"/>
  <c r="BK193" i="26"/>
  <c r="J193" i="26"/>
  <c r="J105" i="26"/>
  <c r="J194" i="26"/>
  <c r="BE194" i="26"/>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c r="J187" i="26"/>
  <c r="J104" i="26"/>
  <c r="J189" i="26"/>
  <c r="BE189" i="26"/>
  <c r="BI188" i="26"/>
  <c r="BH188" i="26"/>
  <c r="BG188" i="26"/>
  <c r="BF188" i="26"/>
  <c r="T188" i="26"/>
  <c r="R188" i="26"/>
  <c r="R187" i="26"/>
  <c r="P188" i="26"/>
  <c r="BK188" i="26"/>
  <c r="J188" i="26"/>
  <c r="BE188" i="26"/>
  <c r="BI186" i="26"/>
  <c r="BH186" i="26"/>
  <c r="BG186" i="26"/>
  <c r="BF186" i="26"/>
  <c r="T186" i="26"/>
  <c r="R186" i="26"/>
  <c r="P186" i="26"/>
  <c r="BK186" i="26"/>
  <c r="J186" i="26"/>
  <c r="BE186" i="26"/>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c r="BI181" i="26"/>
  <c r="BH181" i="26"/>
  <c r="BG181" i="26"/>
  <c r="BF181" i="26"/>
  <c r="T181" i="26"/>
  <c r="R181" i="26"/>
  <c r="P181" i="26"/>
  <c r="BK181" i="26"/>
  <c r="J181" i="26"/>
  <c r="BE181" i="26"/>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T156" i="26"/>
  <c r="R158" i="26"/>
  <c r="P158" i="26"/>
  <c r="BK158" i="26"/>
  <c r="BK156" i="26"/>
  <c r="J156" i="26"/>
  <c r="J102" i="26"/>
  <c r="J158" i="26"/>
  <c r="BE158" i="26"/>
  <c r="BI157" i="26"/>
  <c r="BH157" i="26"/>
  <c r="BG157" i="26"/>
  <c r="BF157" i="26"/>
  <c r="T157" i="26"/>
  <c r="R157" i="26"/>
  <c r="P157" i="26"/>
  <c r="BK157" i="26"/>
  <c r="J157" i="26"/>
  <c r="BE157" i="26"/>
  <c r="BI153" i="26"/>
  <c r="BH153" i="26"/>
  <c r="BG153" i="26"/>
  <c r="BF153" i="26"/>
  <c r="T153" i="26"/>
  <c r="R153" i="26"/>
  <c r="R151" i="26"/>
  <c r="P153" i="26"/>
  <c r="BK153" i="26"/>
  <c r="BK151" i="26"/>
  <c r="J151" i="26"/>
  <c r="J101" i="26"/>
  <c r="J153" i="26"/>
  <c r="BE153" i="26"/>
  <c r="BI152" i="26"/>
  <c r="BH152" i="26"/>
  <c r="BG152" i="26"/>
  <c r="BF152" i="26"/>
  <c r="T152" i="26"/>
  <c r="T151" i="26"/>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c r="J124" i="26"/>
  <c r="F121" i="26"/>
  <c r="E119" i="26"/>
  <c r="J94" i="26"/>
  <c r="F91" i="26"/>
  <c r="E89" i="26"/>
  <c r="J23" i="26"/>
  <c r="E23" i="26"/>
  <c r="J22" i="26"/>
  <c r="J20" i="26"/>
  <c r="E20" i="26"/>
  <c r="F124" i="26"/>
  <c r="F94" i="26"/>
  <c r="J19" i="26"/>
  <c r="J17" i="26"/>
  <c r="E17" i="26"/>
  <c r="J16" i="26"/>
  <c r="J14" i="26"/>
  <c r="J121" i="26"/>
  <c r="E7" i="26"/>
  <c r="E85" i="26"/>
  <c r="E115" i="26"/>
  <c r="J39" i="25"/>
  <c r="J38" i="25"/>
  <c r="AY122" i="1"/>
  <c r="J37" i="25"/>
  <c r="AX122" i="1"/>
  <c r="BI181" i="25"/>
  <c r="BH181" i="25"/>
  <c r="BG181" i="25"/>
  <c r="BF181" i="25"/>
  <c r="T181" i="25"/>
  <c r="R181" i="25"/>
  <c r="R179" i="25"/>
  <c r="P181" i="25"/>
  <c r="BK181" i="25"/>
  <c r="BK179" i="25"/>
  <c r="J179" i="25"/>
  <c r="J105" i="25"/>
  <c r="J181" i="25"/>
  <c r="BE181" i="25"/>
  <c r="BI180" i="25"/>
  <c r="BH180" i="25"/>
  <c r="BG180" i="25"/>
  <c r="BF180" i="25"/>
  <c r="T180" i="25"/>
  <c r="T179" i="25"/>
  <c r="R180" i="25"/>
  <c r="P180" i="25"/>
  <c r="P179" i="25"/>
  <c r="BK180" i="25"/>
  <c r="J180" i="25"/>
  <c r="BE180"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c r="BK175" i="25"/>
  <c r="J175" i="25"/>
  <c r="BE175" i="25"/>
  <c r="BI174" i="25"/>
  <c r="BH174" i="25"/>
  <c r="BG174" i="25"/>
  <c r="BF174" i="25"/>
  <c r="T174" i="25"/>
  <c r="T173" i="25"/>
  <c r="R174" i="25"/>
  <c r="R173" i="25"/>
  <c r="P174" i="25"/>
  <c r="BK174" i="25"/>
  <c r="J174" i="25"/>
  <c r="BE174" i="25"/>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BK161" i="25"/>
  <c r="J161" i="25"/>
  <c r="BE161" i="25"/>
  <c r="BI160" i="25"/>
  <c r="BH160" i="25"/>
  <c r="BG160" i="25"/>
  <c r="BF160" i="25"/>
  <c r="T160" i="25"/>
  <c r="T159" i="25"/>
  <c r="R160" i="25"/>
  <c r="R159" i="25"/>
  <c r="P160" i="25"/>
  <c r="BK160" i="25"/>
  <c r="J160" i="25"/>
  <c r="BE160" i="25"/>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R143" i="25"/>
  <c r="P143" i="25"/>
  <c r="BK143" i="25"/>
  <c r="J143" i="25"/>
  <c r="BE143" i="25"/>
  <c r="BI142" i="25"/>
  <c r="BH142" i="25"/>
  <c r="BG142" i="25"/>
  <c r="BF142" i="25"/>
  <c r="T142" i="25"/>
  <c r="R142" i="25"/>
  <c r="P142" i="25"/>
  <c r="BK142" i="25"/>
  <c r="BK141" i="25"/>
  <c r="J141" i="25"/>
  <c r="J101" i="25"/>
  <c r="J142" i="25"/>
  <c r="BE142" i="25"/>
  <c r="BI140" i="25"/>
  <c r="BH140" i="25"/>
  <c r="BG140" i="25"/>
  <c r="BF140" i="25"/>
  <c r="T140" i="25"/>
  <c r="T139" i="25"/>
  <c r="R140" i="25"/>
  <c r="R139" i="25"/>
  <c r="P140" i="25"/>
  <c r="P139" i="25"/>
  <c r="BK140" i="25"/>
  <c r="BK139" i="25"/>
  <c r="J139" i="25"/>
  <c r="J100" i="25"/>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BH129" i="25"/>
  <c r="BG129" i="25"/>
  <c r="BF129" i="25"/>
  <c r="T129" i="25"/>
  <c r="R129" i="25"/>
  <c r="P129" i="25"/>
  <c r="BK129" i="25"/>
  <c r="J129" i="25"/>
  <c r="BE129" i="25"/>
  <c r="J124" i="25"/>
  <c r="F121" i="25"/>
  <c r="E119" i="25"/>
  <c r="J94" i="25"/>
  <c r="F91" i="25"/>
  <c r="E89" i="25"/>
  <c r="J23" i="25"/>
  <c r="E23" i="25"/>
  <c r="J123" i="25"/>
  <c r="J22" i="25"/>
  <c r="J20" i="25"/>
  <c r="E20" i="25"/>
  <c r="F94" i="25"/>
  <c r="J19" i="25"/>
  <c r="J17" i="25"/>
  <c r="E17" i="25"/>
  <c r="J16" i="25"/>
  <c r="J14" i="25"/>
  <c r="J121" i="25"/>
  <c r="E7" i="25"/>
  <c r="E85" i="25"/>
  <c r="J39" i="24"/>
  <c r="J38" i="24"/>
  <c r="AY121" i="1"/>
  <c r="J37" i="24"/>
  <c r="AX121" i="1"/>
  <c r="BI141" i="24"/>
  <c r="BH141" i="24"/>
  <c r="BG141" i="24"/>
  <c r="BF141" i="24"/>
  <c r="T141" i="24"/>
  <c r="R141" i="24"/>
  <c r="P141" i="24"/>
  <c r="BK141" i="24"/>
  <c r="J141" i="24"/>
  <c r="BE141" i="24"/>
  <c r="BI140" i="24"/>
  <c r="BH140" i="24"/>
  <c r="BG140" i="24"/>
  <c r="BF140" i="24"/>
  <c r="T140" i="24"/>
  <c r="R140" i="24"/>
  <c r="P140" i="24"/>
  <c r="BK140" i="24"/>
  <c r="J140" i="24"/>
  <c r="BE140" i="24"/>
  <c r="BI139" i="24"/>
  <c r="BH139" i="24"/>
  <c r="BG139" i="24"/>
  <c r="BF139" i="24"/>
  <c r="T139" i="24"/>
  <c r="R139" i="24"/>
  <c r="P139" i="24"/>
  <c r="P138" i="24"/>
  <c r="P137" i="24"/>
  <c r="BK139" i="24"/>
  <c r="J139" i="24"/>
  <c r="BE139" i="24"/>
  <c r="BI136" i="24"/>
  <c r="BH136" i="24"/>
  <c r="BG136" i="24"/>
  <c r="BF136" i="24"/>
  <c r="T136" i="24"/>
  <c r="T135" i="24"/>
  <c r="R136" i="24"/>
  <c r="R135" i="24"/>
  <c r="P136" i="24"/>
  <c r="P135" i="24"/>
  <c r="BK136" i="24"/>
  <c r="BK135" i="24"/>
  <c r="J135" i="24"/>
  <c r="J101" i="24"/>
  <c r="J136" i="24"/>
  <c r="BE136"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BG130" i="24"/>
  <c r="BF130" i="24"/>
  <c r="T130" i="24"/>
  <c r="R130" i="24"/>
  <c r="P130" i="24"/>
  <c r="P127" i="24"/>
  <c r="P126" i="24"/>
  <c r="BK130" i="24"/>
  <c r="J130" i="24"/>
  <c r="BE130" i="24"/>
  <c r="BI128" i="24"/>
  <c r="BH128" i="24"/>
  <c r="BG128" i="24"/>
  <c r="BF128" i="24"/>
  <c r="T128" i="24"/>
  <c r="T127" i="24"/>
  <c r="R128" i="24"/>
  <c r="P128" i="24"/>
  <c r="BK128" i="24"/>
  <c r="J128" i="24"/>
  <c r="BE128" i="24"/>
  <c r="J122" i="24"/>
  <c r="F119" i="24"/>
  <c r="E117" i="24"/>
  <c r="J94" i="24"/>
  <c r="F91" i="24"/>
  <c r="E89" i="24"/>
  <c r="J23" i="24"/>
  <c r="E23" i="24"/>
  <c r="J121" i="24"/>
  <c r="J22" i="24"/>
  <c r="J20" i="24"/>
  <c r="E20" i="24"/>
  <c r="F122" i="24"/>
  <c r="J19" i="24"/>
  <c r="J17" i="24"/>
  <c r="E17" i="24"/>
  <c r="J16" i="24"/>
  <c r="J14" i="24"/>
  <c r="J91" i="24"/>
  <c r="E7" i="24"/>
  <c r="E113" i="24"/>
  <c r="J39" i="23"/>
  <c r="J38" i="23"/>
  <c r="AY119" i="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c r="BI249" i="23"/>
  <c r="BH249" i="23"/>
  <c r="BG249" i="23"/>
  <c r="BF249" i="23"/>
  <c r="T249" i="23"/>
  <c r="T238" i="23"/>
  <c r="R249" i="23"/>
  <c r="P249" i="23"/>
  <c r="BK249" i="23"/>
  <c r="J249" i="23"/>
  <c r="BE249" i="23"/>
  <c r="BI247" i="23"/>
  <c r="BH247" i="23"/>
  <c r="BG247" i="23"/>
  <c r="BF247" i="23"/>
  <c r="T247" i="23"/>
  <c r="R247" i="23"/>
  <c r="P247" i="23"/>
  <c r="BK247" i="23"/>
  <c r="J247" i="23"/>
  <c r="BE247" i="23"/>
  <c r="BI239" i="23"/>
  <c r="BH239" i="23"/>
  <c r="BG239" i="23"/>
  <c r="BF239" i="23"/>
  <c r="T239" i="23"/>
  <c r="R239" i="23"/>
  <c r="P239" i="23"/>
  <c r="BK239" i="23"/>
  <c r="J239" i="23"/>
  <c r="BE239" i="23"/>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c r="BK228" i="23"/>
  <c r="J228" i="23"/>
  <c r="BE228" i="23"/>
  <c r="BI226" i="23"/>
  <c r="BH226" i="23"/>
  <c r="BG226" i="23"/>
  <c r="BF226" i="23"/>
  <c r="T226" i="23"/>
  <c r="T225" i="23"/>
  <c r="R226" i="23"/>
  <c r="R225" i="23"/>
  <c r="P226" i="23"/>
  <c r="BK226" i="23"/>
  <c r="J226" i="23"/>
  <c r="BE226" i="23"/>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c r="BK217" i="23"/>
  <c r="J217" i="23"/>
  <c r="BE217" i="23"/>
  <c r="BI215" i="23"/>
  <c r="BH215" i="23"/>
  <c r="BG215" i="23"/>
  <c r="BF215" i="23"/>
  <c r="T215" i="23"/>
  <c r="T214" i="23"/>
  <c r="R215" i="23"/>
  <c r="R214" i="23"/>
  <c r="P215" i="23"/>
  <c r="BK215" i="23"/>
  <c r="J215" i="23"/>
  <c r="BE215" i="23"/>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c r="J189" i="23"/>
  <c r="J102" i="23"/>
  <c r="J192" i="23"/>
  <c r="BE192" i="23"/>
  <c r="BI190" i="23"/>
  <c r="BH190" i="23"/>
  <c r="BG190" i="23"/>
  <c r="BF190" i="23"/>
  <c r="T190" i="23"/>
  <c r="T189" i="23"/>
  <c r="R190" i="23"/>
  <c r="P190" i="23"/>
  <c r="P189" i="23"/>
  <c r="BK190" i="23"/>
  <c r="J190" i="23"/>
  <c r="BE190"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c r="BI132" i="23"/>
  <c r="BH132" i="23"/>
  <c r="BG132" i="23"/>
  <c r="BF132" i="23"/>
  <c r="T132" i="23"/>
  <c r="R132" i="23"/>
  <c r="P132" i="23"/>
  <c r="BK132" i="23"/>
  <c r="J132" i="23"/>
  <c r="BE132" i="23"/>
  <c r="BI130" i="23"/>
  <c r="BH130" i="23"/>
  <c r="BG130" i="23"/>
  <c r="BF130" i="23"/>
  <c r="T130" i="23"/>
  <c r="T129" i="23"/>
  <c r="R130" i="23"/>
  <c r="P130" i="23"/>
  <c r="P129" i="23"/>
  <c r="BK130" i="23"/>
  <c r="J130" i="23"/>
  <c r="BE130" i="23"/>
  <c r="J124" i="23"/>
  <c r="F121" i="23"/>
  <c r="E119" i="23"/>
  <c r="J94" i="23"/>
  <c r="F91" i="23"/>
  <c r="E89" i="23"/>
  <c r="J23" i="23"/>
  <c r="E23" i="23"/>
  <c r="J93" i="23"/>
  <c r="J22" i="23"/>
  <c r="J20" i="23"/>
  <c r="E20" i="23"/>
  <c r="F94" i="23"/>
  <c r="J19" i="23"/>
  <c r="J17" i="23"/>
  <c r="E17" i="23"/>
  <c r="F123" i="23"/>
  <c r="J16" i="23"/>
  <c r="J14" i="23"/>
  <c r="E7" i="23"/>
  <c r="E85" i="23"/>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c r="BI152" i="22"/>
  <c r="BH152" i="22"/>
  <c r="BG152" i="22"/>
  <c r="BF152" i="22"/>
  <c r="T152" i="22"/>
  <c r="R152" i="22"/>
  <c r="P152" i="22"/>
  <c r="BK152" i="22"/>
  <c r="J152" i="22"/>
  <c r="BE152" i="22"/>
  <c r="BI150" i="22"/>
  <c r="BH150" i="22"/>
  <c r="BG150" i="22"/>
  <c r="BF150" i="22"/>
  <c r="T150" i="22"/>
  <c r="R150" i="22"/>
  <c r="P150" i="22"/>
  <c r="BK150" i="22"/>
  <c r="J150" i="22"/>
  <c r="BE150" i="22"/>
  <c r="BI148" i="22"/>
  <c r="BH148" i="22"/>
  <c r="BG148" i="22"/>
  <c r="BF148" i="22"/>
  <c r="T148" i="22"/>
  <c r="T145" i="22"/>
  <c r="R148" i="22"/>
  <c r="P148" i="22"/>
  <c r="BK148" i="22"/>
  <c r="J148" i="22"/>
  <c r="BE148" i="22"/>
  <c r="BI146" i="22"/>
  <c r="BH146" i="22"/>
  <c r="BG146" i="22"/>
  <c r="BF146" i="22"/>
  <c r="T146" i="22"/>
  <c r="R146" i="22"/>
  <c r="P146" i="22"/>
  <c r="P145" i="22"/>
  <c r="BK146" i="22"/>
  <c r="J146" i="22"/>
  <c r="BE146" i="22"/>
  <c r="BI144" i="22"/>
  <c r="BH144" i="22"/>
  <c r="BG144" i="22"/>
  <c r="BF144" i="22"/>
  <c r="T144" i="22"/>
  <c r="T141" i="22"/>
  <c r="R144" i="22"/>
  <c r="P144" i="22"/>
  <c r="BK144" i="22"/>
  <c r="J144" i="22"/>
  <c r="BE144" i="22"/>
  <c r="BI142" i="22"/>
  <c r="BH142" i="22"/>
  <c r="BG142" i="22"/>
  <c r="BF142" i="22"/>
  <c r="T142" i="22"/>
  <c r="R142" i="22"/>
  <c r="R141" i="22"/>
  <c r="P142" i="22"/>
  <c r="P141" i="22"/>
  <c r="BK142" i="22"/>
  <c r="J142" i="22"/>
  <c r="BE142" i="22"/>
  <c r="BI140" i="22"/>
  <c r="BH140" i="22"/>
  <c r="BG140" i="22"/>
  <c r="BF140" i="22"/>
  <c r="T140" i="22"/>
  <c r="R140" i="22"/>
  <c r="P140" i="22"/>
  <c r="BK140" i="22"/>
  <c r="J140" i="22"/>
  <c r="BE140" i="22"/>
  <c r="BI138" i="22"/>
  <c r="BH138" i="22"/>
  <c r="BG138" i="22"/>
  <c r="BF138" i="22"/>
  <c r="T138" i="22"/>
  <c r="R138" i="22"/>
  <c r="R137" i="22"/>
  <c r="P138" i="22"/>
  <c r="BK138" i="22"/>
  <c r="J138" i="22"/>
  <c r="BE138" i="22"/>
  <c r="BI136" i="22"/>
  <c r="BH136" i="22"/>
  <c r="BG136" i="22"/>
  <c r="BF136" i="22"/>
  <c r="T136" i="22"/>
  <c r="R136" i="22"/>
  <c r="P136" i="22"/>
  <c r="P133" i="22"/>
  <c r="BK136" i="22"/>
  <c r="J136" i="22"/>
  <c r="BE136" i="22"/>
  <c r="BI134" i="22"/>
  <c r="BH134" i="22"/>
  <c r="BG134" i="22"/>
  <c r="BF134" i="22"/>
  <c r="T134" i="22"/>
  <c r="T133" i="22"/>
  <c r="R134" i="22"/>
  <c r="P134" i="22"/>
  <c r="BK134" i="22"/>
  <c r="BK133" i="22"/>
  <c r="J133" i="22"/>
  <c r="J101" i="22"/>
  <c r="J134" i="22"/>
  <c r="BE134" i="22"/>
  <c r="BI132" i="22"/>
  <c r="BH132" i="22"/>
  <c r="BG132" i="22"/>
  <c r="BF132" i="22"/>
  <c r="T132" i="22"/>
  <c r="R132" i="22"/>
  <c r="P132" i="22"/>
  <c r="P129" i="22"/>
  <c r="BK132" i="22"/>
  <c r="J132" i="22"/>
  <c r="BE132" i="22"/>
  <c r="BI130" i="22"/>
  <c r="F39" i="22"/>
  <c r="BD118" i="1"/>
  <c r="BH130" i="22"/>
  <c r="BG130" i="22"/>
  <c r="BF130" i="22"/>
  <c r="T130" i="22"/>
  <c r="T129" i="22"/>
  <c r="R130" i="22"/>
  <c r="P130" i="22"/>
  <c r="BK130" i="22"/>
  <c r="BK129" i="22"/>
  <c r="J130" i="22"/>
  <c r="BE130" i="22"/>
  <c r="J124" i="22"/>
  <c r="F121" i="22"/>
  <c r="E119" i="22"/>
  <c r="J94" i="22"/>
  <c r="F91" i="22"/>
  <c r="E89" i="22"/>
  <c r="J23" i="22"/>
  <c r="E23" i="22"/>
  <c r="J93" i="22"/>
  <c r="J123" i="22"/>
  <c r="J22" i="22"/>
  <c r="J20" i="22"/>
  <c r="E20" i="22"/>
  <c r="F94" i="22"/>
  <c r="F124" i="22"/>
  <c r="J19" i="22"/>
  <c r="J17" i="22"/>
  <c r="E17" i="22"/>
  <c r="F123" i="22"/>
  <c r="J16" i="22"/>
  <c r="J14" i="22"/>
  <c r="E7" i="22"/>
  <c r="E85" i="22"/>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J177" i="21"/>
  <c r="BE177" i="21"/>
  <c r="BI176" i="21"/>
  <c r="BH176" i="21"/>
  <c r="BG176" i="21"/>
  <c r="BF176" i="21"/>
  <c r="T176" i="21"/>
  <c r="R176" i="21"/>
  <c r="P176" i="21"/>
  <c r="P174" i="21"/>
  <c r="BK176" i="21"/>
  <c r="J176" i="21"/>
  <c r="BE176" i="21"/>
  <c r="BI175" i="21"/>
  <c r="BH175" i="21"/>
  <c r="BG175" i="21"/>
  <c r="BF175" i="21"/>
  <c r="T175" i="21"/>
  <c r="R175" i="21"/>
  <c r="R174" i="21"/>
  <c r="P175"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R166" i="21"/>
  <c r="P166" i="21"/>
  <c r="BK166" i="21"/>
  <c r="BK165" i="21"/>
  <c r="J165" i="21"/>
  <c r="J103" i="21"/>
  <c r="J166" i="21"/>
  <c r="BE166" i="2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J161" i="21"/>
  <c r="BE161" i="21"/>
  <c r="BI160" i="21"/>
  <c r="BH160" i="21"/>
  <c r="BG160" i="21"/>
  <c r="BF160" i="21"/>
  <c r="T160" i="21"/>
  <c r="T159" i="21"/>
  <c r="R160" i="21"/>
  <c r="P160" i="21"/>
  <c r="P159" i="21"/>
  <c r="BK160" i="21"/>
  <c r="J160" i="21"/>
  <c r="BE160" i="2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J149" i="21"/>
  <c r="BE149" i="21"/>
  <c r="BI148" i="21"/>
  <c r="BH148" i="21"/>
  <c r="BG148" i="21"/>
  <c r="BF148" i="21"/>
  <c r="T148" i="21"/>
  <c r="T147" i="21"/>
  <c r="R148" i="21"/>
  <c r="P148" i="21"/>
  <c r="P147" i="21"/>
  <c r="BK148" i="21"/>
  <c r="J148" i="21"/>
  <c r="BE148" i="2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P132" i="21"/>
  <c r="BK132" i="21"/>
  <c r="J132" i="21"/>
  <c r="BE132" i="21"/>
  <c r="BI131" i="21"/>
  <c r="BH131" i="21"/>
  <c r="BG131" i="21"/>
  <c r="BF131" i="21"/>
  <c r="T131" i="21"/>
  <c r="R131" i="21"/>
  <c r="P131" i="21"/>
  <c r="BK131" i="21"/>
  <c r="J131" i="21"/>
  <c r="BE131" i="21"/>
  <c r="BI130" i="21"/>
  <c r="BH130" i="21"/>
  <c r="BG130" i="21"/>
  <c r="BF130" i="21"/>
  <c r="T130" i="21"/>
  <c r="T128" i="21"/>
  <c r="R130" i="21"/>
  <c r="P130" i="21"/>
  <c r="BK130" i="21"/>
  <c r="J130" i="21"/>
  <c r="BE130" i="21"/>
  <c r="BI129" i="21"/>
  <c r="BH129" i="21"/>
  <c r="BG129" i="21"/>
  <c r="F37" i="21"/>
  <c r="BB117" i="1"/>
  <c r="BF129" i="21"/>
  <c r="T129" i="21"/>
  <c r="R129" i="21"/>
  <c r="P129" i="21"/>
  <c r="BK129" i="21"/>
  <c r="J129" i="21"/>
  <c r="BE129" i="21"/>
  <c r="J123" i="21"/>
  <c r="F120" i="21"/>
  <c r="E118" i="21"/>
  <c r="J94" i="21"/>
  <c r="F91" i="21"/>
  <c r="E89" i="21"/>
  <c r="J23" i="21"/>
  <c r="E23" i="21"/>
  <c r="J122" i="21"/>
  <c r="J22" i="21"/>
  <c r="J20" i="21"/>
  <c r="E20" i="21"/>
  <c r="F123" i="21"/>
  <c r="J19" i="21"/>
  <c r="J17" i="21"/>
  <c r="E17" i="21"/>
  <c r="J16" i="21"/>
  <c r="J14" i="21"/>
  <c r="J120" i="21"/>
  <c r="E7"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c r="P398" i="20"/>
  <c r="BK398" i="20"/>
  <c r="J398" i="20"/>
  <c r="BE398" i="20"/>
  <c r="BI397" i="20"/>
  <c r="BH397" i="20"/>
  <c r="BG397" i="20"/>
  <c r="BF397" i="20"/>
  <c r="T397" i="20"/>
  <c r="R397" i="20"/>
  <c r="P397" i="20"/>
  <c r="BK397" i="20"/>
  <c r="J397" i="20"/>
  <c r="BE397" i="20"/>
  <c r="BI396" i="20"/>
  <c r="BH396" i="20"/>
  <c r="BG396" i="20"/>
  <c r="BF396" i="20"/>
  <c r="T396" i="20"/>
  <c r="T395" i="20"/>
  <c r="R396" i="20"/>
  <c r="P396" i="20"/>
  <c r="P395" i="20"/>
  <c r="BK396" i="20"/>
  <c r="J396" i="20"/>
  <c r="BE396" i="20"/>
  <c r="BI393" i="20"/>
  <c r="BH393" i="20"/>
  <c r="BG393" i="20"/>
  <c r="BF393" i="20"/>
  <c r="T393" i="20"/>
  <c r="R393" i="20"/>
  <c r="P393" i="20"/>
  <c r="BK393" i="20"/>
  <c r="J393" i="20"/>
  <c r="BE393" i="20"/>
  <c r="BI392" i="20"/>
  <c r="BH392" i="20"/>
  <c r="BG392" i="20"/>
  <c r="BF392" i="20"/>
  <c r="T392" i="20"/>
  <c r="R392" i="20"/>
  <c r="P392" i="20"/>
  <c r="BK392" i="20"/>
  <c r="J392" i="20"/>
  <c r="BE392" i="20"/>
  <c r="BI391" i="20"/>
  <c r="BH391" i="20"/>
  <c r="BG391" i="20"/>
  <c r="BF391" i="20"/>
  <c r="T391" i="20"/>
  <c r="T390" i="20"/>
  <c r="R391" i="20"/>
  <c r="P391" i="20"/>
  <c r="P390" i="20"/>
  <c r="BK391" i="20"/>
  <c r="J391" i="20"/>
  <c r="BE391" i="20"/>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J378" i="20"/>
  <c r="BE378" i="20"/>
  <c r="BI377" i="20"/>
  <c r="BH377" i="20"/>
  <c r="BG377" i="20"/>
  <c r="BF377" i="20"/>
  <c r="T377" i="20"/>
  <c r="R377" i="20"/>
  <c r="R375" i="20"/>
  <c r="P377" i="20"/>
  <c r="BK377" i="20"/>
  <c r="J377" i="20"/>
  <c r="BE377" i="20"/>
  <c r="BI376" i="20"/>
  <c r="BH376" i="20"/>
  <c r="BG376" i="20"/>
  <c r="BF376" i="20"/>
  <c r="T376" i="20"/>
  <c r="R376" i="20"/>
  <c r="P376" i="20"/>
  <c r="P375" i="20"/>
  <c r="BK376" i="20"/>
  <c r="J376" i="20"/>
  <c r="BE376" i="20"/>
  <c r="BI373" i="20"/>
  <c r="BH373" i="20"/>
  <c r="BG373" i="20"/>
  <c r="BF373" i="20"/>
  <c r="T373" i="20"/>
  <c r="T372" i="20"/>
  <c r="R373" i="20"/>
  <c r="R372" i="20"/>
  <c r="P373" i="20"/>
  <c r="P372" i="20"/>
  <c r="BK373" i="20"/>
  <c r="BK372" i="20"/>
  <c r="J372" i="20"/>
  <c r="J109" i="20"/>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R332" i="20"/>
  <c r="P332" i="20"/>
  <c r="BK332" i="20"/>
  <c r="J332" i="20"/>
  <c r="BE332" i="20"/>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c r="BI323" i="20"/>
  <c r="BH323" i="20"/>
  <c r="BG323" i="20"/>
  <c r="BF323" i="20"/>
  <c r="T323" i="20"/>
  <c r="R323" i="20"/>
  <c r="P323" i="20"/>
  <c r="BK323" i="20"/>
  <c r="J323" i="20"/>
  <c r="BE323" i="20"/>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P281" i="20"/>
  <c r="BK281" i="20"/>
  <c r="J281" i="20"/>
  <c r="BE281" i="20"/>
  <c r="BI280" i="20"/>
  <c r="BH280" i="20"/>
  <c r="BG280" i="20"/>
  <c r="BF280" i="20"/>
  <c r="T280" i="20"/>
  <c r="R280" i="20"/>
  <c r="P280" i="20"/>
  <c r="BK280" i="20"/>
  <c r="J280" i="20"/>
  <c r="BE280" i="20"/>
  <c r="BI278" i="20"/>
  <c r="BH278" i="20"/>
  <c r="BG278" i="20"/>
  <c r="BF278" i="20"/>
  <c r="T278" i="20"/>
  <c r="R278" i="20"/>
  <c r="P278" i="20"/>
  <c r="BK278" i="20"/>
  <c r="J278" i="20"/>
  <c r="BE278" i="20"/>
  <c r="BI277" i="20"/>
  <c r="BH277" i="20"/>
  <c r="BG277" i="20"/>
  <c r="BF277" i="20"/>
  <c r="T277" i="20"/>
  <c r="R277" i="20"/>
  <c r="P277" i="20"/>
  <c r="BK277" i="20"/>
  <c r="J277" i="20"/>
  <c r="BE277" i="20"/>
  <c r="BI276" i="20"/>
  <c r="BH276" i="20"/>
  <c r="BG276" i="20"/>
  <c r="BF276" i="20"/>
  <c r="T276" i="20"/>
  <c r="R276" i="20"/>
  <c r="P276" i="20"/>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c r="BI272" i="20"/>
  <c r="BH272" i="20"/>
  <c r="BG272" i="20"/>
  <c r="BF272" i="20"/>
  <c r="T272" i="20"/>
  <c r="T271" i="20"/>
  <c r="R272" i="20"/>
  <c r="P272" i="20"/>
  <c r="BK272" i="20"/>
  <c r="J272" i="20"/>
  <c r="BE272" i="20"/>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T209" i="20"/>
  <c r="R210" i="20"/>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P188" i="20"/>
  <c r="BK188" i="20"/>
  <c r="J188" i="20"/>
  <c r="BE188" i="20"/>
  <c r="BI187" i="20"/>
  <c r="BH187" i="20"/>
  <c r="BG187" i="20"/>
  <c r="BF187" i="20"/>
  <c r="T187" i="20"/>
  <c r="R187" i="20"/>
  <c r="P187" i="20"/>
  <c r="BK187" i="20"/>
  <c r="J187" i="20"/>
  <c r="BE187" i="20"/>
  <c r="BI185" i="20"/>
  <c r="BH185" i="20"/>
  <c r="BG185" i="20"/>
  <c r="BF185" i="20"/>
  <c r="T185" i="20"/>
  <c r="R185" i="20"/>
  <c r="P185" i="20"/>
  <c r="BK185" i="20"/>
  <c r="J185" i="20"/>
  <c r="BE185" i="20"/>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c r="BI172" i="20"/>
  <c r="BH172" i="20"/>
  <c r="BG172" i="20"/>
  <c r="BF172" i="20"/>
  <c r="T172" i="20"/>
  <c r="R172" i="20"/>
  <c r="P172" i="20"/>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P135"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J131" i="20"/>
  <c r="F128" i="20"/>
  <c r="E126" i="20"/>
  <c r="J94" i="20"/>
  <c r="F91" i="20"/>
  <c r="E89" i="20"/>
  <c r="J23" i="20"/>
  <c r="E23" i="20"/>
  <c r="J130" i="20"/>
  <c r="J22" i="20"/>
  <c r="J20" i="20"/>
  <c r="E20" i="20"/>
  <c r="F131" i="20"/>
  <c r="J19" i="20"/>
  <c r="J17" i="20"/>
  <c r="E17" i="20"/>
  <c r="J16" i="20"/>
  <c r="J14" i="20"/>
  <c r="J91" i="20"/>
  <c r="E7" i="20"/>
  <c r="E85" i="20"/>
  <c r="J39" i="19"/>
  <c r="J38" i="19"/>
  <c r="AY115" i="1"/>
  <c r="J37" i="19"/>
  <c r="AX115" i="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J198" i="19"/>
  <c r="BE198" i="19"/>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c r="BI194" i="19"/>
  <c r="BH194" i="19"/>
  <c r="BG194" i="19"/>
  <c r="BF194" i="19"/>
  <c r="T194" i="19"/>
  <c r="R194" i="19"/>
  <c r="P194" i="19"/>
  <c r="BK194" i="19"/>
  <c r="J194" i="19"/>
  <c r="BE194" i="19"/>
  <c r="BI192" i="19"/>
  <c r="BH192" i="19"/>
  <c r="BG192" i="19"/>
  <c r="BF192" i="19"/>
  <c r="T192" i="19"/>
  <c r="R192" i="19"/>
  <c r="P192" i="19"/>
  <c r="BK192" i="19"/>
  <c r="J192" i="19"/>
  <c r="BE192" i="19"/>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c r="BI185" i="19"/>
  <c r="BH185" i="19"/>
  <c r="BG185" i="19"/>
  <c r="BF185" i="19"/>
  <c r="T185" i="19"/>
  <c r="R185" i="19"/>
  <c r="P185" i="19"/>
  <c r="BK185" i="19"/>
  <c r="J185" i="19"/>
  <c r="BE185" i="19"/>
  <c r="BI183" i="19"/>
  <c r="BH183" i="19"/>
  <c r="BG183" i="19"/>
  <c r="BF183" i="19"/>
  <c r="T183" i="19"/>
  <c r="R183" i="19"/>
  <c r="P183" i="19"/>
  <c r="BK183" i="19"/>
  <c r="J183" i="19"/>
  <c r="BE183" i="19"/>
  <c r="BI181" i="19"/>
  <c r="BH181" i="19"/>
  <c r="BG181" i="19"/>
  <c r="BF181" i="19"/>
  <c r="T181" i="19"/>
  <c r="R181" i="19"/>
  <c r="P181" i="19"/>
  <c r="BK181" i="19"/>
  <c r="J181" i="19"/>
  <c r="BE181" i="19"/>
  <c r="BI179" i="19"/>
  <c r="BH179" i="19"/>
  <c r="BG179" i="19"/>
  <c r="BF179" i="19"/>
  <c r="T179" i="19"/>
  <c r="R179" i="19"/>
  <c r="P179" i="19"/>
  <c r="BK179" i="19"/>
  <c r="J179" i="19"/>
  <c r="BE179" i="19"/>
  <c r="BI176" i="19"/>
  <c r="BH176" i="19"/>
  <c r="BG176" i="19"/>
  <c r="BF176" i="19"/>
  <c r="T176" i="19"/>
  <c r="T175" i="19"/>
  <c r="R176" i="19"/>
  <c r="R175" i="19"/>
  <c r="P176" i="19"/>
  <c r="P175" i="19"/>
  <c r="BK176" i="19"/>
  <c r="BK175" i="19"/>
  <c r="J175" i="19"/>
  <c r="J111" i="19"/>
  <c r="J176" i="19"/>
  <c r="BE176" i="19"/>
  <c r="BI174" i="19"/>
  <c r="BH174" i="19"/>
  <c r="BG174" i="19"/>
  <c r="BF174" i="19"/>
  <c r="T174" i="19"/>
  <c r="R174" i="19"/>
  <c r="P174" i="19"/>
  <c r="BK174" i="19"/>
  <c r="J174" i="19"/>
  <c r="BE174" i="19"/>
  <c r="BI173" i="19"/>
  <c r="BH173" i="19"/>
  <c r="BG173" i="19"/>
  <c r="BF173" i="19"/>
  <c r="T173" i="19"/>
  <c r="T172" i="19"/>
  <c r="R173" i="19"/>
  <c r="R172" i="19"/>
  <c r="P173" i="19"/>
  <c r="BK173" i="19"/>
  <c r="BK172" i="19"/>
  <c r="J172" i="19"/>
  <c r="J110" i="19"/>
  <c r="J173" i="19"/>
  <c r="BE173" i="19"/>
  <c r="BI171" i="19"/>
  <c r="BH171" i="19"/>
  <c r="BG171" i="19"/>
  <c r="BF171" i="19"/>
  <c r="T171" i="19"/>
  <c r="T170" i="19"/>
  <c r="R171" i="19"/>
  <c r="R170" i="19"/>
  <c r="P171" i="19"/>
  <c r="P170" i="19"/>
  <c r="BK171" i="19"/>
  <c r="BK170" i="19"/>
  <c r="J171" i="19"/>
  <c r="BE171" i="19"/>
  <c r="BI167" i="19"/>
  <c r="BH167" i="19"/>
  <c r="BG167" i="19"/>
  <c r="BF167" i="19"/>
  <c r="T167" i="19"/>
  <c r="R167" i="19"/>
  <c r="P167" i="19"/>
  <c r="BK167" i="19"/>
  <c r="BK164" i="19"/>
  <c r="J164" i="19"/>
  <c r="J107" i="19"/>
  <c r="J167" i="19"/>
  <c r="BE167" i="19"/>
  <c r="BI165" i="19"/>
  <c r="BH165" i="19"/>
  <c r="BG165" i="19"/>
  <c r="BF165" i="19"/>
  <c r="T165" i="19"/>
  <c r="T164" i="19"/>
  <c r="R165" i="19"/>
  <c r="P165" i="19"/>
  <c r="BK165" i="19"/>
  <c r="J165" i="19"/>
  <c r="BE165"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P159" i="19"/>
  <c r="BK161" i="19"/>
  <c r="J161" i="19"/>
  <c r="BE161" i="19"/>
  <c r="BI160" i="19"/>
  <c r="BH160" i="19"/>
  <c r="BG160" i="19"/>
  <c r="BF160" i="19"/>
  <c r="T160" i="19"/>
  <c r="R160" i="19"/>
  <c r="P160" i="19"/>
  <c r="BK160" i="19"/>
  <c r="J160" i="19"/>
  <c r="BE160" i="19"/>
  <c r="BI158" i="19"/>
  <c r="BH158" i="19"/>
  <c r="BG158" i="19"/>
  <c r="BF158" i="19"/>
  <c r="T158" i="19"/>
  <c r="R158" i="19"/>
  <c r="R156" i="19"/>
  <c r="P158" i="19"/>
  <c r="BK158" i="19"/>
  <c r="J158" i="19"/>
  <c r="BE158" i="19"/>
  <c r="BI157" i="19"/>
  <c r="BH157" i="19"/>
  <c r="BG157" i="19"/>
  <c r="BF157" i="19"/>
  <c r="T157" i="19"/>
  <c r="T156" i="19"/>
  <c r="R157" i="19"/>
  <c r="P157" i="19"/>
  <c r="BK157" i="19"/>
  <c r="BK156" i="19"/>
  <c r="J156" i="19"/>
  <c r="J105" i="19"/>
  <c r="J157" i="19"/>
  <c r="BE157" i="19"/>
  <c r="BI155" i="19"/>
  <c r="BH155" i="19"/>
  <c r="BG155" i="19"/>
  <c r="BF155" i="19"/>
  <c r="T155" i="19"/>
  <c r="R155" i="19"/>
  <c r="P155" i="19"/>
  <c r="BK155" i="19"/>
  <c r="BK153" i="19"/>
  <c r="J153" i="19"/>
  <c r="J104" i="19"/>
  <c r="J155" i="19"/>
  <c r="BE155" i="19"/>
  <c r="BI154" i="19"/>
  <c r="BH154" i="19"/>
  <c r="BG154" i="19"/>
  <c r="BF154" i="19"/>
  <c r="T154" i="19"/>
  <c r="R154" i="19"/>
  <c r="P154" i="19"/>
  <c r="P153" i="19"/>
  <c r="BK154" i="19"/>
  <c r="J154" i="19"/>
  <c r="BE154" i="19"/>
  <c r="BI152" i="19"/>
  <c r="BH152" i="19"/>
  <c r="BG152" i="19"/>
  <c r="BF152" i="19"/>
  <c r="T152" i="19"/>
  <c r="R152" i="19"/>
  <c r="P152" i="19"/>
  <c r="BK152" i="19"/>
  <c r="J152" i="19"/>
  <c r="BE152" i="19"/>
  <c r="BI151" i="19"/>
  <c r="BH151" i="19"/>
  <c r="BG151" i="19"/>
  <c r="BF151" i="19"/>
  <c r="T151" i="19"/>
  <c r="R151" i="19"/>
  <c r="R150" i="19"/>
  <c r="P151" i="19"/>
  <c r="BK151" i="19"/>
  <c r="J151" i="19"/>
  <c r="BE151"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BK139" i="19"/>
  <c r="J139" i="19"/>
  <c r="J101" i="19"/>
  <c r="J141" i="19"/>
  <c r="BE141" i="19"/>
  <c r="BI140" i="19"/>
  <c r="BH140" i="19"/>
  <c r="BG140" i="19"/>
  <c r="BF140" i="19"/>
  <c r="T140" i="19"/>
  <c r="R140" i="19"/>
  <c r="P140" i="19"/>
  <c r="BK140" i="19"/>
  <c r="J140" i="19"/>
  <c r="BE140" i="19"/>
  <c r="BI138" i="19"/>
  <c r="BH138" i="19"/>
  <c r="BG138" i="19"/>
  <c r="BF138" i="19"/>
  <c r="T138" i="19"/>
  <c r="T137" i="19"/>
  <c r="R138" i="19"/>
  <c r="R137" i="19"/>
  <c r="P138" i="19"/>
  <c r="P137" i="19"/>
  <c r="BK138" i="19"/>
  <c r="BK137" i="19"/>
  <c r="J137" i="19"/>
  <c r="J100" i="19"/>
  <c r="J138" i="19"/>
  <c r="BE138" i="19"/>
  <c r="J132" i="19"/>
  <c r="F129" i="19"/>
  <c r="E127" i="19"/>
  <c r="J94" i="19"/>
  <c r="F91" i="19"/>
  <c r="E89" i="19"/>
  <c r="J23" i="19"/>
  <c r="E23" i="19"/>
  <c r="J93" i="19"/>
  <c r="J131" i="19"/>
  <c r="J22" i="19"/>
  <c r="J20" i="19"/>
  <c r="E20" i="19"/>
  <c r="J19" i="19"/>
  <c r="J17" i="19"/>
  <c r="E17" i="19"/>
  <c r="F131" i="19"/>
  <c r="J16" i="19"/>
  <c r="J14" i="19"/>
  <c r="E7" i="19"/>
  <c r="E85" i="19"/>
  <c r="E123" i="19"/>
  <c r="J39" i="18"/>
  <c r="J38" i="18"/>
  <c r="AY114" i="1"/>
  <c r="J37" i="18"/>
  <c r="AX114" i="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c r="BI193" i="18"/>
  <c r="BH193" i="18"/>
  <c r="BG193" i="18"/>
  <c r="BF193" i="18"/>
  <c r="T193" i="18"/>
  <c r="R193" i="18"/>
  <c r="P193" i="18"/>
  <c r="BK193" i="18"/>
  <c r="J193" i="18"/>
  <c r="BE193" i="18"/>
  <c r="BI192" i="18"/>
  <c r="BH192" i="18"/>
  <c r="BG192" i="18"/>
  <c r="BF192" i="18"/>
  <c r="T192" i="18"/>
  <c r="R192" i="18"/>
  <c r="P192" i="18"/>
  <c r="BK192" i="18"/>
  <c r="BK191" i="18"/>
  <c r="J191" i="18"/>
  <c r="J111" i="18"/>
  <c r="J192" i="18"/>
  <c r="BE192" i="18"/>
  <c r="BI190" i="18"/>
  <c r="BH190" i="18"/>
  <c r="BG190" i="18"/>
  <c r="BF190" i="18"/>
  <c r="T190" i="18"/>
  <c r="T189" i="18"/>
  <c r="R190" i="18"/>
  <c r="R189" i="18"/>
  <c r="P190" i="18"/>
  <c r="P189" i="18"/>
  <c r="BK190" i="18"/>
  <c r="BK189" i="18"/>
  <c r="J189" i="18"/>
  <c r="J110" i="18"/>
  <c r="J190" i="18"/>
  <c r="BE190" i="18"/>
  <c r="BI188" i="18"/>
  <c r="BH188" i="18"/>
  <c r="BG188" i="18"/>
  <c r="BF188" i="18"/>
  <c r="T188" i="18"/>
  <c r="R188" i="18"/>
  <c r="P188" i="18"/>
  <c r="BK188" i="18"/>
  <c r="J188" i="18"/>
  <c r="BE188" i="18"/>
  <c r="BI187" i="18"/>
  <c r="BH187" i="18"/>
  <c r="BG187" i="18"/>
  <c r="BF187" i="18"/>
  <c r="T187" i="18"/>
  <c r="R187" i="18"/>
  <c r="R186" i="18"/>
  <c r="P187" i="18"/>
  <c r="P186" i="18"/>
  <c r="BK187" i="18"/>
  <c r="BK186" i="18"/>
  <c r="J186" i="18"/>
  <c r="J109" i="18"/>
  <c r="J187" i="18"/>
  <c r="BE187" i="18"/>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BK183" i="18"/>
  <c r="BK181" i="18"/>
  <c r="J181" i="18"/>
  <c r="J108" i="18"/>
  <c r="J183" i="18"/>
  <c r="BE183" i="18"/>
  <c r="BI182" i="18"/>
  <c r="BH182" i="18"/>
  <c r="BG182" i="18"/>
  <c r="BF182" i="18"/>
  <c r="T182" i="18"/>
  <c r="T181" i="18"/>
  <c r="R182" i="18"/>
  <c r="R181" i="18"/>
  <c r="P182" i="18"/>
  <c r="BK182" i="18"/>
  <c r="J182" i="18"/>
  <c r="BE182" i="18"/>
  <c r="BI180" i="18"/>
  <c r="BH180" i="18"/>
  <c r="BG180" i="18"/>
  <c r="BF180" i="18"/>
  <c r="T180" i="18"/>
  <c r="T179" i="18"/>
  <c r="R180" i="18"/>
  <c r="R179" i="18"/>
  <c r="P180" i="18"/>
  <c r="P179" i="18"/>
  <c r="BK180" i="18"/>
  <c r="BK179" i="18"/>
  <c r="J179" i="18"/>
  <c r="J107" i="18"/>
  <c r="J180" i="18"/>
  <c r="BE180" i="18"/>
  <c r="BI178" i="18"/>
  <c r="BH178" i="18"/>
  <c r="BG178" i="18"/>
  <c r="BF178" i="18"/>
  <c r="T178" i="18"/>
  <c r="R178" i="18"/>
  <c r="P178" i="18"/>
  <c r="BK178" i="18"/>
  <c r="J178" i="18"/>
  <c r="BE178" i="18"/>
  <c r="BI177" i="18"/>
  <c r="BH177" i="18"/>
  <c r="BG177" i="18"/>
  <c r="BF177" i="18"/>
  <c r="T177" i="18"/>
  <c r="R177" i="18"/>
  <c r="R174" i="18"/>
  <c r="P177" i="18"/>
  <c r="BK177" i="18"/>
  <c r="J177" i="18"/>
  <c r="BE177" i="18"/>
  <c r="BI176" i="18"/>
  <c r="BH176" i="18"/>
  <c r="BG176" i="18"/>
  <c r="BF176" i="18"/>
  <c r="T176" i="18"/>
  <c r="R176" i="18"/>
  <c r="P176" i="18"/>
  <c r="BK176" i="18"/>
  <c r="J176" i="18"/>
  <c r="BE176" i="18"/>
  <c r="BI175" i="18"/>
  <c r="BH175" i="18"/>
  <c r="BG175" i="18"/>
  <c r="BF175" i="18"/>
  <c r="T175" i="18"/>
  <c r="R175" i="18"/>
  <c r="P175" i="18"/>
  <c r="BK175" i="18"/>
  <c r="BK174" i="18"/>
  <c r="J174" i="18"/>
  <c r="J106" i="18"/>
  <c r="J175" i="18"/>
  <c r="BE175" i="18"/>
  <c r="BI173" i="18"/>
  <c r="BH173" i="18"/>
  <c r="BG173" i="18"/>
  <c r="BF173" i="18"/>
  <c r="T173" i="18"/>
  <c r="R173" i="18"/>
  <c r="P173" i="18"/>
  <c r="BK173" i="18"/>
  <c r="J173" i="18"/>
  <c r="BE173" i="18"/>
  <c r="BI172" i="18"/>
  <c r="BH172" i="18"/>
  <c r="BG172" i="18"/>
  <c r="BF172" i="18"/>
  <c r="T172" i="18"/>
  <c r="R172" i="18"/>
  <c r="P172" i="18"/>
  <c r="BK172" i="18"/>
  <c r="J172" i="18"/>
  <c r="BE172" i="18"/>
  <c r="BI171" i="18"/>
  <c r="BH171" i="18"/>
  <c r="BG171" i="18"/>
  <c r="BF171" i="18"/>
  <c r="T171" i="18"/>
  <c r="R171" i="18"/>
  <c r="P171" i="18"/>
  <c r="BK171" i="18"/>
  <c r="J171" i="18"/>
  <c r="BE171" i="18"/>
  <c r="BI170" i="18"/>
  <c r="BH170" i="18"/>
  <c r="BG170" i="18"/>
  <c r="BF170" i="18"/>
  <c r="T170" i="18"/>
  <c r="R170" i="18"/>
  <c r="P170" i="18"/>
  <c r="BK170" i="18"/>
  <c r="J170" i="18"/>
  <c r="BE170" i="18"/>
  <c r="BI167" i="18"/>
  <c r="BH167" i="18"/>
  <c r="BG167" i="18"/>
  <c r="BF167" i="18"/>
  <c r="T167" i="18"/>
  <c r="T166" i="18"/>
  <c r="R167" i="18"/>
  <c r="R166" i="18"/>
  <c r="P167" i="18"/>
  <c r="P166" i="18"/>
  <c r="BK167" i="18"/>
  <c r="BK166" i="18"/>
  <c r="J166" i="18"/>
  <c r="J167" i="18"/>
  <c r="BE167" i="18"/>
  <c r="J104" i="18"/>
  <c r="BI165" i="18"/>
  <c r="BH165" i="18"/>
  <c r="BG165" i="18"/>
  <c r="BF165" i="18"/>
  <c r="T165" i="18"/>
  <c r="T164" i="18"/>
  <c r="R165" i="18"/>
  <c r="R164" i="18"/>
  <c r="P165" i="18"/>
  <c r="P164" i="18"/>
  <c r="BK165" i="18"/>
  <c r="BK164" i="18"/>
  <c r="J164" i="18"/>
  <c r="J103" i="18"/>
  <c r="J165" i="18"/>
  <c r="BE165" i="18"/>
  <c r="BI163" i="18"/>
  <c r="BH163" i="18"/>
  <c r="BG163" i="18"/>
  <c r="BF163" i="18"/>
  <c r="T163" i="18"/>
  <c r="R163" i="18"/>
  <c r="P163" i="18"/>
  <c r="BK163" i="18"/>
  <c r="J163" i="18"/>
  <c r="BE163" i="18"/>
  <c r="BI162" i="18"/>
  <c r="BH162" i="18"/>
  <c r="BG162" i="18"/>
  <c r="BF162" i="18"/>
  <c r="T162" i="18"/>
  <c r="R162" i="18"/>
  <c r="P162" i="18"/>
  <c r="BK162" i="18"/>
  <c r="J162" i="18"/>
  <c r="BE162" i="18"/>
  <c r="BI161" i="18"/>
  <c r="BH161" i="18"/>
  <c r="BG161" i="18"/>
  <c r="BF161" i="18"/>
  <c r="T161" i="18"/>
  <c r="T157" i="18"/>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c r="J157" i="18"/>
  <c r="J102" i="18"/>
  <c r="J159" i="18"/>
  <c r="BE159" i="18"/>
  <c r="BI158" i="18"/>
  <c r="BH158" i="18"/>
  <c r="BG158" i="18"/>
  <c r="BF158" i="18"/>
  <c r="T158" i="18"/>
  <c r="R158" i="18"/>
  <c r="P158" i="18"/>
  <c r="BK158" i="18"/>
  <c r="J158" i="18"/>
  <c r="BE158" i="18"/>
  <c r="BI156" i="18"/>
  <c r="BH156" i="18"/>
  <c r="BG156" i="18"/>
  <c r="BF156" i="18"/>
  <c r="T156" i="18"/>
  <c r="T155" i="18"/>
  <c r="R156" i="18"/>
  <c r="R155" i="18"/>
  <c r="P156" i="18"/>
  <c r="P155" i="18"/>
  <c r="BK156" i="18"/>
  <c r="BK155" i="18"/>
  <c r="J155" i="18"/>
  <c r="J101" i="18"/>
  <c r="J156" i="18"/>
  <c r="BE156" i="18"/>
  <c r="BI154" i="18"/>
  <c r="BH154" i="18"/>
  <c r="BG154" i="18"/>
  <c r="BF154" i="18"/>
  <c r="T154" i="18"/>
  <c r="R154" i="18"/>
  <c r="P154" i="18"/>
  <c r="BK154" i="18"/>
  <c r="J154" i="18"/>
  <c r="BE154" i="18"/>
  <c r="BI153" i="18"/>
  <c r="BH153" i="18"/>
  <c r="BG153" i="18"/>
  <c r="BF153" i="18"/>
  <c r="T153" i="18"/>
  <c r="R153" i="18"/>
  <c r="P153" i="18"/>
  <c r="BK153" i="18"/>
  <c r="J153" i="18"/>
  <c r="BE153" i="18"/>
  <c r="BI152" i="18"/>
  <c r="BH152" i="18"/>
  <c r="BG152" i="18"/>
  <c r="BF152" i="18"/>
  <c r="T152" i="18"/>
  <c r="R152" i="18"/>
  <c r="P152" i="18"/>
  <c r="BK152" i="18"/>
  <c r="J152" i="18"/>
  <c r="BE152" i="18"/>
  <c r="BI151" i="18"/>
  <c r="BH151" i="18"/>
  <c r="BG151" i="18"/>
  <c r="BF151" i="18"/>
  <c r="T151" i="18"/>
  <c r="R151" i="18"/>
  <c r="P151" i="18"/>
  <c r="BK151" i="18"/>
  <c r="J151" i="18"/>
  <c r="BE151" i="18"/>
  <c r="BI150" i="18"/>
  <c r="BH150" i="18"/>
  <c r="BG150" i="18"/>
  <c r="BF150" i="18"/>
  <c r="T150" i="18"/>
  <c r="R150" i="18"/>
  <c r="P150" i="18"/>
  <c r="BK150" i="18"/>
  <c r="J150" i="18"/>
  <c r="BE150" i="18"/>
  <c r="BI149" i="18"/>
  <c r="BH149" i="18"/>
  <c r="BG149" i="18"/>
  <c r="BF149" i="18"/>
  <c r="T149" i="18"/>
  <c r="R149" i="18"/>
  <c r="P149" i="18"/>
  <c r="BK149" i="18"/>
  <c r="J149" i="18"/>
  <c r="BE149" i="18"/>
  <c r="BI148" i="18"/>
  <c r="BH148" i="18"/>
  <c r="BG148" i="18"/>
  <c r="BF148" i="18"/>
  <c r="T148" i="18"/>
  <c r="R148" i="18"/>
  <c r="P148" i="18"/>
  <c r="BK148" i="18"/>
  <c r="J148" i="18"/>
  <c r="BE148" i="18"/>
  <c r="BI147" i="18"/>
  <c r="BH147" i="18"/>
  <c r="BG147" i="18"/>
  <c r="BF147" i="18"/>
  <c r="T147" i="18"/>
  <c r="R147" i="18"/>
  <c r="P147" i="18"/>
  <c r="BK147" i="18"/>
  <c r="J147" i="18"/>
  <c r="BE147" i="18"/>
  <c r="BI146" i="18"/>
  <c r="BH146" i="18"/>
  <c r="BG146" i="18"/>
  <c r="BF146" i="18"/>
  <c r="T146" i="18"/>
  <c r="R146" i="18"/>
  <c r="P146" i="18"/>
  <c r="BK146" i="18"/>
  <c r="J146" i="18"/>
  <c r="BE146" i="18"/>
  <c r="BI145" i="18"/>
  <c r="BH145" i="18"/>
  <c r="BG145" i="18"/>
  <c r="BF145" i="18"/>
  <c r="T145" i="18"/>
  <c r="R145" i="18"/>
  <c r="P145" i="18"/>
  <c r="BK145" i="18"/>
  <c r="J145" i="18"/>
  <c r="BE145" i="18"/>
  <c r="BI144" i="18"/>
  <c r="BH144" i="18"/>
  <c r="BG144" i="18"/>
  <c r="BF144" i="18"/>
  <c r="T144" i="18"/>
  <c r="R144" i="18"/>
  <c r="P144" i="18"/>
  <c r="BK144" i="18"/>
  <c r="J144" i="18"/>
  <c r="BE144" i="18"/>
  <c r="BI143" i="18"/>
  <c r="BH143" i="18"/>
  <c r="BG143" i="18"/>
  <c r="BF143" i="18"/>
  <c r="T143" i="18"/>
  <c r="R143" i="18"/>
  <c r="P143" i="18"/>
  <c r="BK143" i="18"/>
  <c r="J143" i="18"/>
  <c r="BE143" i="18"/>
  <c r="BI142" i="18"/>
  <c r="BH142" i="18"/>
  <c r="BG142" i="18"/>
  <c r="BF142" i="18"/>
  <c r="T142" i="18"/>
  <c r="R142" i="18"/>
  <c r="P142" i="18"/>
  <c r="BK142" i="18"/>
  <c r="J142" i="18"/>
  <c r="BE142" i="18"/>
  <c r="BI141" i="18"/>
  <c r="BH141" i="18"/>
  <c r="BG141" i="18"/>
  <c r="BF141" i="18"/>
  <c r="T141" i="18"/>
  <c r="R141" i="18"/>
  <c r="P141" i="18"/>
  <c r="BK141" i="18"/>
  <c r="J141" i="18"/>
  <c r="BE141" i="18"/>
  <c r="BI140" i="18"/>
  <c r="BH140" i="18"/>
  <c r="BG140" i="18"/>
  <c r="BF140" i="18"/>
  <c r="T140" i="18"/>
  <c r="R140" i="18"/>
  <c r="P140" i="18"/>
  <c r="BK140" i="18"/>
  <c r="J140" i="18"/>
  <c r="BE140" i="18"/>
  <c r="BI139" i="18"/>
  <c r="BH139" i="18"/>
  <c r="BG139" i="18"/>
  <c r="BF139" i="18"/>
  <c r="T139" i="18"/>
  <c r="R139" i="18"/>
  <c r="P139" i="18"/>
  <c r="BK139" i="18"/>
  <c r="J139" i="18"/>
  <c r="BE139" i="18"/>
  <c r="BI138" i="18"/>
  <c r="BH138" i="18"/>
  <c r="BG138" i="18"/>
  <c r="BF138" i="18"/>
  <c r="T138" i="18"/>
  <c r="T137" i="18"/>
  <c r="R138" i="18"/>
  <c r="P138" i="18"/>
  <c r="BK138" i="18"/>
  <c r="J138" i="18"/>
  <c r="BE138" i="18"/>
  <c r="BI136" i="18"/>
  <c r="BH136" i="18"/>
  <c r="BG136" i="18"/>
  <c r="BF136" i="18"/>
  <c r="T136" i="18"/>
  <c r="R136" i="18"/>
  <c r="P136" i="18"/>
  <c r="BK136" i="18"/>
  <c r="J136" i="18"/>
  <c r="BE136" i="18"/>
  <c r="BI135" i="18"/>
  <c r="BH135" i="18"/>
  <c r="BG135" i="18"/>
  <c r="BF135" i="18"/>
  <c r="T135" i="18"/>
  <c r="R135" i="18"/>
  <c r="R134" i="18"/>
  <c r="P135" i="18"/>
  <c r="BK135" i="18"/>
  <c r="BK134" i="18"/>
  <c r="J135" i="18"/>
  <c r="BE135" i="18"/>
  <c r="J130" i="18"/>
  <c r="F127" i="18"/>
  <c r="E125" i="18"/>
  <c r="J94" i="18"/>
  <c r="F91" i="18"/>
  <c r="E89" i="18"/>
  <c r="J23" i="18"/>
  <c r="E23" i="18"/>
  <c r="J22" i="18"/>
  <c r="J20" i="18"/>
  <c r="E20" i="18"/>
  <c r="F94" i="18"/>
  <c r="J19" i="18"/>
  <c r="J17" i="18"/>
  <c r="E17" i="18"/>
  <c r="F129" i="18"/>
  <c r="J16" i="18"/>
  <c r="J14" i="18"/>
  <c r="E7" i="18"/>
  <c r="E121" i="18"/>
  <c r="J39" i="17"/>
  <c r="J38" i="17"/>
  <c r="AY113" i="1"/>
  <c r="J37" i="17"/>
  <c r="AX113" i="1"/>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3" i="17"/>
  <c r="BH133" i="17"/>
  <c r="BG133" i="17"/>
  <c r="BF133" i="17"/>
  <c r="T133" i="17"/>
  <c r="R133" i="17"/>
  <c r="P133" i="17"/>
  <c r="BK133" i="17"/>
  <c r="J133" i="17"/>
  <c r="BE133" i="17"/>
  <c r="BI131" i="17"/>
  <c r="BH131" i="17"/>
  <c r="BG131" i="17"/>
  <c r="BF131" i="17"/>
  <c r="T131" i="17"/>
  <c r="R131" i="17"/>
  <c r="P131" i="17"/>
  <c r="BK131" i="17"/>
  <c r="J131" i="17"/>
  <c r="BE131" i="17"/>
  <c r="BI129" i="17"/>
  <c r="BH129" i="17"/>
  <c r="BG129" i="17"/>
  <c r="BF129" i="17"/>
  <c r="T129" i="17"/>
  <c r="R129" i="17"/>
  <c r="P129" i="17"/>
  <c r="BK129" i="17"/>
  <c r="J129" i="17"/>
  <c r="BE129" i="17"/>
  <c r="BI127" i="17"/>
  <c r="BH127" i="17"/>
  <c r="BG127" i="17"/>
  <c r="BF127" i="17"/>
  <c r="T127" i="17"/>
  <c r="R127" i="17"/>
  <c r="P127" i="17"/>
  <c r="BK127" i="17"/>
  <c r="J127" i="17"/>
  <c r="BE127" i="17"/>
  <c r="BI125" i="17"/>
  <c r="BH125" i="17"/>
  <c r="BG125" i="17"/>
  <c r="BF125" i="17"/>
  <c r="T125" i="17"/>
  <c r="R125" i="17"/>
  <c r="P125" i="17"/>
  <c r="BK125" i="17"/>
  <c r="J125" i="17"/>
  <c r="BE125" i="17"/>
  <c r="BI123" i="17"/>
  <c r="BH123" i="17"/>
  <c r="BG123" i="17"/>
  <c r="BF123" i="17"/>
  <c r="T123" i="17"/>
  <c r="R123" i="17"/>
  <c r="P123" i="17"/>
  <c r="BK123" i="17"/>
  <c r="J123" i="17"/>
  <c r="BE123" i="17"/>
  <c r="J118" i="17"/>
  <c r="F115" i="17"/>
  <c r="E113" i="17"/>
  <c r="J94" i="17"/>
  <c r="F91" i="17"/>
  <c r="E89" i="17"/>
  <c r="J23" i="17"/>
  <c r="E23" i="17"/>
  <c r="J117" i="17"/>
  <c r="J22" i="17"/>
  <c r="J20" i="17"/>
  <c r="E20" i="17"/>
  <c r="F118" i="17"/>
  <c r="J19" i="17"/>
  <c r="J17" i="17"/>
  <c r="E17" i="17"/>
  <c r="F93" i="17"/>
  <c r="J16" i="17"/>
  <c r="J14" i="17"/>
  <c r="J115" i="17"/>
  <c r="E7" i="17"/>
  <c r="E109" i="17"/>
  <c r="J39" i="16"/>
  <c r="J38" i="16"/>
  <c r="AY112" i="1"/>
  <c r="J37" i="16"/>
  <c r="AX112" i="1"/>
  <c r="BI156" i="16"/>
  <c r="BH156" i="16"/>
  <c r="BG156" i="16"/>
  <c r="BF156" i="16"/>
  <c r="T156" i="16"/>
  <c r="R156" i="16"/>
  <c r="P156" i="16"/>
  <c r="BK156" i="16"/>
  <c r="J156" i="16"/>
  <c r="BE156" i="16"/>
  <c r="BI155" i="16"/>
  <c r="BH155" i="16"/>
  <c r="BG155" i="16"/>
  <c r="BF155" i="16"/>
  <c r="T155" i="16"/>
  <c r="R155" i="16"/>
  <c r="P155" i="16"/>
  <c r="BK155" i="16"/>
  <c r="J155" i="16"/>
  <c r="BE155" i="16"/>
  <c r="BI153" i="16"/>
  <c r="BH153" i="16"/>
  <c r="BG153" i="16"/>
  <c r="BF153" i="16"/>
  <c r="T153" i="16"/>
  <c r="R153" i="16"/>
  <c r="P153" i="16"/>
  <c r="BK153" i="16"/>
  <c r="J153" i="16"/>
  <c r="BE153" i="16"/>
  <c r="BI151" i="16"/>
  <c r="BH151" i="16"/>
  <c r="BG151" i="16"/>
  <c r="BF151" i="16"/>
  <c r="T151" i="16"/>
  <c r="R151" i="16"/>
  <c r="P151" i="16"/>
  <c r="BK151" i="16"/>
  <c r="J151" i="16"/>
  <c r="BE151" i="16"/>
  <c r="BI150" i="16"/>
  <c r="BH150" i="16"/>
  <c r="BG150" i="16"/>
  <c r="BF150" i="16"/>
  <c r="T150" i="16"/>
  <c r="R150" i="16"/>
  <c r="P150" i="16"/>
  <c r="BK150" i="16"/>
  <c r="J150" i="16"/>
  <c r="BE150" i="16"/>
  <c r="BI149" i="16"/>
  <c r="BH149" i="16"/>
  <c r="BG149" i="16"/>
  <c r="BF149" i="16"/>
  <c r="T149" i="16"/>
  <c r="R149" i="16"/>
  <c r="P149" i="16"/>
  <c r="BK149" i="16"/>
  <c r="J149" i="16"/>
  <c r="BE149" i="16"/>
  <c r="BI148" i="16"/>
  <c r="BH148" i="16"/>
  <c r="BG148" i="16"/>
  <c r="BF148" i="16"/>
  <c r="T148" i="16"/>
  <c r="R148" i="16"/>
  <c r="P148" i="16"/>
  <c r="BK148" i="16"/>
  <c r="J148" i="16"/>
  <c r="BE148" i="16"/>
  <c r="BI147" i="16"/>
  <c r="BH147" i="16"/>
  <c r="BG147" i="16"/>
  <c r="BF147" i="16"/>
  <c r="T147" i="16"/>
  <c r="R147" i="16"/>
  <c r="P147" i="16"/>
  <c r="BK147" i="16"/>
  <c r="J147" i="16"/>
  <c r="BE147" i="16"/>
  <c r="BI146" i="16"/>
  <c r="BH146" i="16"/>
  <c r="BG146" i="16"/>
  <c r="BF146" i="16"/>
  <c r="T146" i="16"/>
  <c r="R146" i="16"/>
  <c r="P146" i="16"/>
  <c r="BK146" i="16"/>
  <c r="J146" i="16"/>
  <c r="BE146" i="16"/>
  <c r="BI145" i="16"/>
  <c r="BH145" i="16"/>
  <c r="BG145" i="16"/>
  <c r="BF145" i="16"/>
  <c r="T145" i="16"/>
  <c r="R145" i="16"/>
  <c r="P145" i="16"/>
  <c r="BK145" i="16"/>
  <c r="J145" i="16"/>
  <c r="BE145" i="16"/>
  <c r="BI144" i="16"/>
  <c r="BH144" i="16"/>
  <c r="BG144" i="16"/>
  <c r="BF144" i="16"/>
  <c r="T144" i="16"/>
  <c r="R144" i="16"/>
  <c r="P144" i="16"/>
  <c r="BK144" i="16"/>
  <c r="J144" i="16"/>
  <c r="BE144" i="16"/>
  <c r="BI143" i="16"/>
  <c r="BH143" i="16"/>
  <c r="BG143" i="16"/>
  <c r="BF143" i="16"/>
  <c r="T143" i="16"/>
  <c r="R143" i="16"/>
  <c r="P143" i="16"/>
  <c r="BK143" i="16"/>
  <c r="J143" i="16"/>
  <c r="BE143" i="16"/>
  <c r="BI142" i="16"/>
  <c r="BH142" i="16"/>
  <c r="BG142" i="16"/>
  <c r="BF142" i="16"/>
  <c r="T142" i="16"/>
  <c r="R142" i="16"/>
  <c r="P142" i="16"/>
  <c r="BK142" i="16"/>
  <c r="J142" i="16"/>
  <c r="BE142" i="16"/>
  <c r="BI141" i="16"/>
  <c r="BH141" i="16"/>
  <c r="BG141" i="16"/>
  <c r="BF141" i="16"/>
  <c r="T141" i="16"/>
  <c r="R141" i="16"/>
  <c r="P141" i="16"/>
  <c r="BK141" i="16"/>
  <c r="J141" i="16"/>
  <c r="BE141" i="16"/>
  <c r="BI140" i="16"/>
  <c r="BH140" i="16"/>
  <c r="BG140" i="16"/>
  <c r="BF140" i="16"/>
  <c r="T140" i="16"/>
  <c r="R140" i="16"/>
  <c r="P140" i="16"/>
  <c r="BK140" i="16"/>
  <c r="J140" i="16"/>
  <c r="BE140" i="16"/>
  <c r="BI139" i="16"/>
  <c r="BH139" i="16"/>
  <c r="BG139" i="16"/>
  <c r="BF139" i="16"/>
  <c r="T139" i="16"/>
  <c r="R139" i="16"/>
  <c r="P139" i="16"/>
  <c r="BK139" i="16"/>
  <c r="J139" i="16"/>
  <c r="BE139" i="16"/>
  <c r="BI138" i="16"/>
  <c r="BH138" i="16"/>
  <c r="BG138" i="16"/>
  <c r="BF138" i="16"/>
  <c r="T138" i="16"/>
  <c r="R138" i="16"/>
  <c r="P138" i="16"/>
  <c r="BK138" i="16"/>
  <c r="J138" i="16"/>
  <c r="BE138" i="16"/>
  <c r="BI136" i="16"/>
  <c r="BH136" i="16"/>
  <c r="BG136" i="16"/>
  <c r="BF136" i="16"/>
  <c r="T136" i="16"/>
  <c r="R136" i="16"/>
  <c r="P136" i="16"/>
  <c r="BK136" i="16"/>
  <c r="J136" i="16"/>
  <c r="BE136" i="16"/>
  <c r="BI134" i="16"/>
  <c r="BH134" i="16"/>
  <c r="BG134" i="16"/>
  <c r="BF134" i="16"/>
  <c r="T134" i="16"/>
  <c r="R134" i="16"/>
  <c r="P134" i="16"/>
  <c r="BK134" i="16"/>
  <c r="J134" i="16"/>
  <c r="BE134"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J118" i="16"/>
  <c r="F115" i="16"/>
  <c r="E113" i="16"/>
  <c r="J94" i="16"/>
  <c r="F91" i="16"/>
  <c r="E89" i="16"/>
  <c r="J23" i="16"/>
  <c r="E23" i="16"/>
  <c r="J117" i="16"/>
  <c r="J22" i="16"/>
  <c r="J20" i="16"/>
  <c r="E20" i="16"/>
  <c r="F118" i="16"/>
  <c r="J19" i="16"/>
  <c r="J17" i="16"/>
  <c r="E17" i="16"/>
  <c r="F117" i="16"/>
  <c r="F93" i="16"/>
  <c r="J16" i="16"/>
  <c r="J14" i="16"/>
  <c r="J115" i="16"/>
  <c r="E7" i="16"/>
  <c r="J39" i="15"/>
  <c r="J38" i="15"/>
  <c r="AY111" i="1"/>
  <c r="J37" i="15"/>
  <c r="AX111" i="1"/>
  <c r="BI987" i="15"/>
  <c r="BH987" i="15"/>
  <c r="BG987" i="15"/>
  <c r="BF987" i="15"/>
  <c r="T987" i="15"/>
  <c r="R987" i="15"/>
  <c r="P987" i="15"/>
  <c r="BK987" i="15"/>
  <c r="J987" i="15"/>
  <c r="BE987" i="15"/>
  <c r="BI985" i="15"/>
  <c r="BH985" i="15"/>
  <c r="BG985" i="15"/>
  <c r="BF985" i="15"/>
  <c r="T985" i="15"/>
  <c r="R985" i="15"/>
  <c r="P985" i="15"/>
  <c r="BK985" i="15"/>
  <c r="J985" i="15"/>
  <c r="BE985" i="15"/>
  <c r="BI971" i="15"/>
  <c r="BH971" i="15"/>
  <c r="BG971" i="15"/>
  <c r="BF971" i="15"/>
  <c r="T971" i="15"/>
  <c r="R971" i="15"/>
  <c r="R970" i="15"/>
  <c r="P971" i="15"/>
  <c r="BK971" i="15"/>
  <c r="J971" i="15"/>
  <c r="BE971" i="15"/>
  <c r="BI969" i="15"/>
  <c r="BH969" i="15"/>
  <c r="BG969" i="15"/>
  <c r="BF969" i="15"/>
  <c r="T969" i="15"/>
  <c r="R969" i="15"/>
  <c r="P969" i="15"/>
  <c r="BK969" i="15"/>
  <c r="J969" i="15"/>
  <c r="BE969" i="15"/>
  <c r="BI968" i="15"/>
  <c r="BH968" i="15"/>
  <c r="BG968" i="15"/>
  <c r="BF968" i="15"/>
  <c r="T968" i="15"/>
  <c r="R968" i="15"/>
  <c r="P968" i="15"/>
  <c r="BK968" i="15"/>
  <c r="J968" i="15"/>
  <c r="BE968" i="15"/>
  <c r="BI967" i="15"/>
  <c r="BH967" i="15"/>
  <c r="BG967" i="15"/>
  <c r="BF967" i="15"/>
  <c r="T967" i="15"/>
  <c r="R967" i="15"/>
  <c r="P967" i="15"/>
  <c r="BK967" i="15"/>
  <c r="BK966" i="15"/>
  <c r="J966" i="15"/>
  <c r="J122" i="15"/>
  <c r="J967" i="15"/>
  <c r="BE967" i="15"/>
  <c r="BI965" i="15"/>
  <c r="BH965" i="15"/>
  <c r="BG965" i="15"/>
  <c r="BF965" i="15"/>
  <c r="T965" i="15"/>
  <c r="R965" i="15"/>
  <c r="P965" i="15"/>
  <c r="BK965" i="15"/>
  <c r="J965" i="15"/>
  <c r="BE965" i="15"/>
  <c r="BI964" i="15"/>
  <c r="BH964" i="15"/>
  <c r="BG964" i="15"/>
  <c r="BF964" i="15"/>
  <c r="T964" i="15"/>
  <c r="R964" i="15"/>
  <c r="P964" i="15"/>
  <c r="BK964" i="15"/>
  <c r="J964" i="15"/>
  <c r="BE964" i="15"/>
  <c r="BI963" i="15"/>
  <c r="BH963" i="15"/>
  <c r="BG963" i="15"/>
  <c r="BF963" i="15"/>
  <c r="T963" i="15"/>
  <c r="R963" i="15"/>
  <c r="P963" i="15"/>
  <c r="BK963" i="15"/>
  <c r="J963" i="15"/>
  <c r="BE963" i="15"/>
  <c r="BI961" i="15"/>
  <c r="BH961" i="15"/>
  <c r="BG961" i="15"/>
  <c r="BF961" i="15"/>
  <c r="T961" i="15"/>
  <c r="R961" i="15"/>
  <c r="P961" i="15"/>
  <c r="BK961" i="15"/>
  <c r="J961" i="15"/>
  <c r="BE961" i="15"/>
  <c r="BI959" i="15"/>
  <c r="BH959" i="15"/>
  <c r="BG959" i="15"/>
  <c r="BF959" i="15"/>
  <c r="T959" i="15"/>
  <c r="R959" i="15"/>
  <c r="P959" i="15"/>
  <c r="BK959" i="15"/>
  <c r="J959" i="15"/>
  <c r="BE959" i="15"/>
  <c r="BI955" i="15"/>
  <c r="BH955" i="15"/>
  <c r="BG955" i="15"/>
  <c r="BF955" i="15"/>
  <c r="T955" i="15"/>
  <c r="R955" i="15"/>
  <c r="P955" i="15"/>
  <c r="BK955" i="15"/>
  <c r="J955" i="15"/>
  <c r="BE955" i="15"/>
  <c r="BI954" i="15"/>
  <c r="BH954" i="15"/>
  <c r="BG954" i="15"/>
  <c r="BF954" i="15"/>
  <c r="T954" i="15"/>
  <c r="R954" i="15"/>
  <c r="P954" i="15"/>
  <c r="BK954" i="15"/>
  <c r="J954" i="15"/>
  <c r="BE954" i="15"/>
  <c r="BI952" i="15"/>
  <c r="BH952" i="15"/>
  <c r="BG952" i="15"/>
  <c r="BF952" i="15"/>
  <c r="T952" i="15"/>
  <c r="R952" i="15"/>
  <c r="P952" i="15"/>
  <c r="BK952" i="15"/>
  <c r="J952" i="15"/>
  <c r="BE952" i="15"/>
  <c r="BI951" i="15"/>
  <c r="BH951" i="15"/>
  <c r="BG951" i="15"/>
  <c r="BF951" i="15"/>
  <c r="T951" i="15"/>
  <c r="T950" i="15"/>
  <c r="R951" i="15"/>
  <c r="R950" i="15"/>
  <c r="P951" i="15"/>
  <c r="BK951" i="15"/>
  <c r="J951" i="15"/>
  <c r="BE951" i="15"/>
  <c r="BI949" i="15"/>
  <c r="BH949" i="15"/>
  <c r="BG949" i="15"/>
  <c r="BF949" i="15"/>
  <c r="T949" i="15"/>
  <c r="R949" i="15"/>
  <c r="P949" i="15"/>
  <c r="BK949" i="15"/>
  <c r="J949" i="15"/>
  <c r="BE949" i="15"/>
  <c r="BI942" i="15"/>
  <c r="BH942" i="15"/>
  <c r="BG942" i="15"/>
  <c r="BF942" i="15"/>
  <c r="T942" i="15"/>
  <c r="R942" i="15"/>
  <c r="P942" i="15"/>
  <c r="BK942" i="15"/>
  <c r="J942" i="15"/>
  <c r="BE942" i="15"/>
  <c r="BI938" i="15"/>
  <c r="BH938" i="15"/>
  <c r="BG938" i="15"/>
  <c r="BF938" i="15"/>
  <c r="T938" i="15"/>
  <c r="R938" i="15"/>
  <c r="P938" i="15"/>
  <c r="BK938" i="15"/>
  <c r="J938" i="15"/>
  <c r="BE938" i="15"/>
  <c r="BI937" i="15"/>
  <c r="BH937" i="15"/>
  <c r="BG937" i="15"/>
  <c r="BF937" i="15"/>
  <c r="T937" i="15"/>
  <c r="R937" i="15"/>
  <c r="P937" i="15"/>
  <c r="BK937" i="15"/>
  <c r="J937" i="15"/>
  <c r="BE937" i="15"/>
  <c r="BI935" i="15"/>
  <c r="BH935" i="15"/>
  <c r="BG935" i="15"/>
  <c r="BF935" i="15"/>
  <c r="T935" i="15"/>
  <c r="R935" i="15"/>
  <c r="P935" i="15"/>
  <c r="BK935" i="15"/>
  <c r="J935" i="15"/>
  <c r="BE935" i="15"/>
  <c r="BI934" i="15"/>
  <c r="BH934" i="15"/>
  <c r="BG934" i="15"/>
  <c r="BF934" i="15"/>
  <c r="T934" i="15"/>
  <c r="R934" i="15"/>
  <c r="P934" i="15"/>
  <c r="BK934" i="15"/>
  <c r="J934" i="15"/>
  <c r="BE934" i="15"/>
  <c r="BI933" i="15"/>
  <c r="BH933" i="15"/>
  <c r="BG933" i="15"/>
  <c r="BF933" i="15"/>
  <c r="T933" i="15"/>
  <c r="R933" i="15"/>
  <c r="P933" i="15"/>
  <c r="BK933" i="15"/>
  <c r="J933" i="15"/>
  <c r="BE933" i="15"/>
  <c r="BI927" i="15"/>
  <c r="BH927" i="15"/>
  <c r="BG927" i="15"/>
  <c r="BF927" i="15"/>
  <c r="T927" i="15"/>
  <c r="R927" i="15"/>
  <c r="P927" i="15"/>
  <c r="BK927" i="15"/>
  <c r="J927" i="15"/>
  <c r="BE927" i="15"/>
  <c r="BI925" i="15"/>
  <c r="BH925" i="15"/>
  <c r="BG925" i="15"/>
  <c r="BF925" i="15"/>
  <c r="T925" i="15"/>
  <c r="R925" i="15"/>
  <c r="P925" i="15"/>
  <c r="BK925" i="15"/>
  <c r="J925" i="15"/>
  <c r="BE925" i="15"/>
  <c r="BI921" i="15"/>
  <c r="BH921" i="15"/>
  <c r="BG921" i="15"/>
  <c r="BF921" i="15"/>
  <c r="T921" i="15"/>
  <c r="R921" i="15"/>
  <c r="P921" i="15"/>
  <c r="BK921" i="15"/>
  <c r="J921" i="15"/>
  <c r="BE921" i="15"/>
  <c r="BI919" i="15"/>
  <c r="BH919" i="15"/>
  <c r="BG919" i="15"/>
  <c r="BF919" i="15"/>
  <c r="T919" i="15"/>
  <c r="R919" i="15"/>
  <c r="P919" i="15"/>
  <c r="BK919" i="15"/>
  <c r="J919" i="15"/>
  <c r="BE919" i="15"/>
  <c r="BI915" i="15"/>
  <c r="BH915" i="15"/>
  <c r="BG915" i="15"/>
  <c r="BF915" i="15"/>
  <c r="T915" i="15"/>
  <c r="R915" i="15"/>
  <c r="P915" i="15"/>
  <c r="BK915" i="15"/>
  <c r="J915" i="15"/>
  <c r="BE915" i="15"/>
  <c r="BI913" i="15"/>
  <c r="BH913" i="15"/>
  <c r="BG913" i="15"/>
  <c r="BF913" i="15"/>
  <c r="T913" i="15"/>
  <c r="R913" i="15"/>
  <c r="P913" i="15"/>
  <c r="BK913" i="15"/>
  <c r="J913" i="15"/>
  <c r="BE913" i="15"/>
  <c r="BI902" i="15"/>
  <c r="BH902" i="15"/>
  <c r="BG902" i="15"/>
  <c r="BF902" i="15"/>
  <c r="T902" i="15"/>
  <c r="R902" i="15"/>
  <c r="P902" i="15"/>
  <c r="BK902" i="15"/>
  <c r="J902" i="15"/>
  <c r="BE902" i="15"/>
  <c r="BI900" i="15"/>
  <c r="BH900" i="15"/>
  <c r="BG900" i="15"/>
  <c r="BF900" i="15"/>
  <c r="T900" i="15"/>
  <c r="R900" i="15"/>
  <c r="P900" i="15"/>
  <c r="BK900" i="15"/>
  <c r="J900" i="15"/>
  <c r="BE900" i="15"/>
  <c r="BI899" i="15"/>
  <c r="BH899" i="15"/>
  <c r="BG899" i="15"/>
  <c r="BF899" i="15"/>
  <c r="T899" i="15"/>
  <c r="R899" i="15"/>
  <c r="P899" i="15"/>
  <c r="BK899" i="15"/>
  <c r="J899" i="15"/>
  <c r="BE899" i="15"/>
  <c r="BI898" i="15"/>
  <c r="BH898" i="15"/>
  <c r="BG898" i="15"/>
  <c r="BF898" i="15"/>
  <c r="T898" i="15"/>
  <c r="R898" i="15"/>
  <c r="P898" i="15"/>
  <c r="BK898" i="15"/>
  <c r="J898" i="15"/>
  <c r="BE898" i="15"/>
  <c r="BI897" i="15"/>
  <c r="BH897" i="15"/>
  <c r="BG897" i="15"/>
  <c r="BF897" i="15"/>
  <c r="T897" i="15"/>
  <c r="R897" i="15"/>
  <c r="P897" i="15"/>
  <c r="BK897" i="15"/>
  <c r="J897" i="15"/>
  <c r="BE897" i="15"/>
  <c r="BI896" i="15"/>
  <c r="BH896" i="15"/>
  <c r="BG896" i="15"/>
  <c r="BF896" i="15"/>
  <c r="T896" i="15"/>
  <c r="R896" i="15"/>
  <c r="P896" i="15"/>
  <c r="BK896" i="15"/>
  <c r="J896" i="15"/>
  <c r="BE896" i="15"/>
  <c r="BI894" i="15"/>
  <c r="BH894" i="15"/>
  <c r="BG894" i="15"/>
  <c r="BF894" i="15"/>
  <c r="T894" i="15"/>
  <c r="R894" i="15"/>
  <c r="P894" i="15"/>
  <c r="BK894" i="15"/>
  <c r="J894" i="15"/>
  <c r="BE894" i="15"/>
  <c r="BI893" i="15"/>
  <c r="BH893" i="15"/>
  <c r="BG893" i="15"/>
  <c r="BF893" i="15"/>
  <c r="T893" i="15"/>
  <c r="R893" i="15"/>
  <c r="P893" i="15"/>
  <c r="BK893" i="15"/>
  <c r="J893" i="15"/>
  <c r="BE893" i="15"/>
  <c r="BI892" i="15"/>
  <c r="BH892" i="15"/>
  <c r="BG892" i="15"/>
  <c r="BF892" i="15"/>
  <c r="T892" i="15"/>
  <c r="R892" i="15"/>
  <c r="P892" i="15"/>
  <c r="BK892" i="15"/>
  <c r="J892" i="15"/>
  <c r="BE892" i="15"/>
  <c r="BI890" i="15"/>
  <c r="BH890" i="15"/>
  <c r="BG890" i="15"/>
  <c r="BF890" i="15"/>
  <c r="T890" i="15"/>
  <c r="R890" i="15"/>
  <c r="P890" i="15"/>
  <c r="BK890" i="15"/>
  <c r="J890" i="15"/>
  <c r="BE890" i="15"/>
  <c r="BI888" i="15"/>
  <c r="BH888" i="15"/>
  <c r="BG888" i="15"/>
  <c r="BF888" i="15"/>
  <c r="T888" i="15"/>
  <c r="R888" i="15"/>
  <c r="P888" i="15"/>
  <c r="BK888" i="15"/>
  <c r="J888" i="15"/>
  <c r="BE888" i="15"/>
  <c r="BI886" i="15"/>
  <c r="BH886" i="15"/>
  <c r="BG886" i="15"/>
  <c r="BF886" i="15"/>
  <c r="T886" i="15"/>
  <c r="R886" i="15"/>
  <c r="P886" i="15"/>
  <c r="BK886" i="15"/>
  <c r="J886" i="15"/>
  <c r="BE886" i="15"/>
  <c r="BI885" i="15"/>
  <c r="BH885" i="15"/>
  <c r="BG885" i="15"/>
  <c r="BF885" i="15"/>
  <c r="T885" i="15"/>
  <c r="R885" i="15"/>
  <c r="P885" i="15"/>
  <c r="BK885" i="15"/>
  <c r="J885" i="15"/>
  <c r="BE885" i="15"/>
  <c r="BI883" i="15"/>
  <c r="BH883" i="15"/>
  <c r="BG883" i="15"/>
  <c r="BF883" i="15"/>
  <c r="T883" i="15"/>
  <c r="R883" i="15"/>
  <c r="P883" i="15"/>
  <c r="BK883" i="15"/>
  <c r="J883" i="15"/>
  <c r="BE883" i="15"/>
  <c r="BI881" i="15"/>
  <c r="BH881" i="15"/>
  <c r="BG881" i="15"/>
  <c r="BF881" i="15"/>
  <c r="T881" i="15"/>
  <c r="R881" i="15"/>
  <c r="P881" i="15"/>
  <c r="BK881" i="15"/>
  <c r="J881" i="15"/>
  <c r="BE881" i="15"/>
  <c r="BI879" i="15"/>
  <c r="BH879" i="15"/>
  <c r="BG879" i="15"/>
  <c r="BF879" i="15"/>
  <c r="T879" i="15"/>
  <c r="R879" i="15"/>
  <c r="P879" i="15"/>
  <c r="BK879" i="15"/>
  <c r="J879" i="15"/>
  <c r="BE879" i="15"/>
  <c r="BI877" i="15"/>
  <c r="BH877" i="15"/>
  <c r="BG877" i="15"/>
  <c r="BF877" i="15"/>
  <c r="T877" i="15"/>
  <c r="R877" i="15"/>
  <c r="P877" i="15"/>
  <c r="BK877" i="15"/>
  <c r="J877" i="15"/>
  <c r="BE877" i="15"/>
  <c r="BI875" i="15"/>
  <c r="BH875" i="15"/>
  <c r="BG875" i="15"/>
  <c r="BF875" i="15"/>
  <c r="T875" i="15"/>
  <c r="R875" i="15"/>
  <c r="P875" i="15"/>
  <c r="BK875" i="15"/>
  <c r="J875" i="15"/>
  <c r="BE875" i="15"/>
  <c r="BI874" i="15"/>
  <c r="BH874" i="15"/>
  <c r="BG874" i="15"/>
  <c r="BF874" i="15"/>
  <c r="T874" i="15"/>
  <c r="R874" i="15"/>
  <c r="P874" i="15"/>
  <c r="BK874" i="15"/>
  <c r="J874" i="15"/>
  <c r="BE874" i="15"/>
  <c r="BI872" i="15"/>
  <c r="BH872" i="15"/>
  <c r="BG872" i="15"/>
  <c r="BF872" i="15"/>
  <c r="T872" i="15"/>
  <c r="R872" i="15"/>
  <c r="P872" i="15"/>
  <c r="BK872" i="15"/>
  <c r="J872" i="15"/>
  <c r="BE872" i="15"/>
  <c r="BI870" i="15"/>
  <c r="BH870" i="15"/>
  <c r="BG870" i="15"/>
  <c r="BF870" i="15"/>
  <c r="T870" i="15"/>
  <c r="R870" i="15"/>
  <c r="P870" i="15"/>
  <c r="BK870" i="15"/>
  <c r="J870" i="15"/>
  <c r="BE870" i="15"/>
  <c r="BI868" i="15"/>
  <c r="BH868" i="15"/>
  <c r="BG868" i="15"/>
  <c r="BF868" i="15"/>
  <c r="T868" i="15"/>
  <c r="R868" i="15"/>
  <c r="P868" i="15"/>
  <c r="BK868" i="15"/>
  <c r="J868" i="15"/>
  <c r="BE868" i="15"/>
  <c r="BI866" i="15"/>
  <c r="BH866" i="15"/>
  <c r="BG866" i="15"/>
  <c r="BF866" i="15"/>
  <c r="T866" i="15"/>
  <c r="R866" i="15"/>
  <c r="P866" i="15"/>
  <c r="BK866" i="15"/>
  <c r="J866" i="15"/>
  <c r="BE866" i="15"/>
  <c r="BI864" i="15"/>
  <c r="BH864" i="15"/>
  <c r="BG864" i="15"/>
  <c r="BF864" i="15"/>
  <c r="T864" i="15"/>
  <c r="R864" i="15"/>
  <c r="P864" i="15"/>
  <c r="BK864" i="15"/>
  <c r="J864" i="15"/>
  <c r="BE864" i="15"/>
  <c r="BI862" i="15"/>
  <c r="BH862" i="15"/>
  <c r="BG862" i="15"/>
  <c r="BF862" i="15"/>
  <c r="T862" i="15"/>
  <c r="R862" i="15"/>
  <c r="P862" i="15"/>
  <c r="BK862" i="15"/>
  <c r="J862" i="15"/>
  <c r="BE862" i="15"/>
  <c r="BI860" i="15"/>
  <c r="BH860" i="15"/>
  <c r="BG860" i="15"/>
  <c r="BF860" i="15"/>
  <c r="T860" i="15"/>
  <c r="R860" i="15"/>
  <c r="P860" i="15"/>
  <c r="BK860" i="15"/>
  <c r="J860" i="15"/>
  <c r="BE860" i="15"/>
  <c r="BI858" i="15"/>
  <c r="BH858" i="15"/>
  <c r="BG858" i="15"/>
  <c r="BF858" i="15"/>
  <c r="T858" i="15"/>
  <c r="R858" i="15"/>
  <c r="P858" i="15"/>
  <c r="BK858" i="15"/>
  <c r="J858" i="15"/>
  <c r="BE858" i="15"/>
  <c r="BI856" i="15"/>
  <c r="BH856" i="15"/>
  <c r="BG856" i="15"/>
  <c r="BF856" i="15"/>
  <c r="T856" i="15"/>
  <c r="R856" i="15"/>
  <c r="P856" i="15"/>
  <c r="BK856" i="15"/>
  <c r="J856" i="15"/>
  <c r="BE856" i="15"/>
  <c r="BI854" i="15"/>
  <c r="BH854" i="15"/>
  <c r="BG854" i="15"/>
  <c r="BF854" i="15"/>
  <c r="T854" i="15"/>
  <c r="R854" i="15"/>
  <c r="P854" i="15"/>
  <c r="BK854" i="15"/>
  <c r="J854" i="15"/>
  <c r="BE854" i="15"/>
  <c r="BI852" i="15"/>
  <c r="BH852" i="15"/>
  <c r="BG852" i="15"/>
  <c r="BF852" i="15"/>
  <c r="T852" i="15"/>
  <c r="R852" i="15"/>
  <c r="P852" i="15"/>
  <c r="BK852" i="15"/>
  <c r="J852" i="15"/>
  <c r="BE852" i="15"/>
  <c r="BI850" i="15"/>
  <c r="BH850" i="15"/>
  <c r="BG850" i="15"/>
  <c r="BF850" i="15"/>
  <c r="T850" i="15"/>
  <c r="R850" i="15"/>
  <c r="P850" i="15"/>
  <c r="BK850" i="15"/>
  <c r="J850" i="15"/>
  <c r="BE850" i="15"/>
  <c r="BI848" i="15"/>
  <c r="BH848" i="15"/>
  <c r="BG848" i="15"/>
  <c r="BF848" i="15"/>
  <c r="T848" i="15"/>
  <c r="R848" i="15"/>
  <c r="P848" i="15"/>
  <c r="BK848" i="15"/>
  <c r="J848" i="15"/>
  <c r="BE848" i="15"/>
  <c r="BI846" i="15"/>
  <c r="BH846" i="15"/>
  <c r="BG846" i="15"/>
  <c r="BF846" i="15"/>
  <c r="T846" i="15"/>
  <c r="R846" i="15"/>
  <c r="P846" i="15"/>
  <c r="BK846" i="15"/>
  <c r="J846" i="15"/>
  <c r="BE846" i="15"/>
  <c r="BI844" i="15"/>
  <c r="BH844" i="15"/>
  <c r="BG844" i="15"/>
  <c r="BF844" i="15"/>
  <c r="T844" i="15"/>
  <c r="R844" i="15"/>
  <c r="P844" i="15"/>
  <c r="BK844" i="15"/>
  <c r="J844" i="15"/>
  <c r="BE844" i="15"/>
  <c r="BI842" i="15"/>
  <c r="BH842" i="15"/>
  <c r="BG842" i="15"/>
  <c r="BF842" i="15"/>
  <c r="T842" i="15"/>
  <c r="R842" i="15"/>
  <c r="P842" i="15"/>
  <c r="BK842" i="15"/>
  <c r="J842" i="15"/>
  <c r="BE842" i="15"/>
  <c r="BI840" i="15"/>
  <c r="BH840" i="15"/>
  <c r="BG840" i="15"/>
  <c r="BF840" i="15"/>
  <c r="T840" i="15"/>
  <c r="R840" i="15"/>
  <c r="P840" i="15"/>
  <c r="BK840" i="15"/>
  <c r="J840" i="15"/>
  <c r="BE840" i="15"/>
  <c r="BI838" i="15"/>
  <c r="BH838" i="15"/>
  <c r="BG838" i="15"/>
  <c r="BF838" i="15"/>
  <c r="T838" i="15"/>
  <c r="R838" i="15"/>
  <c r="P838" i="15"/>
  <c r="BK838" i="15"/>
  <c r="J838" i="15"/>
  <c r="BE838" i="15"/>
  <c r="BI836" i="15"/>
  <c r="BH836" i="15"/>
  <c r="BG836" i="15"/>
  <c r="BF836" i="15"/>
  <c r="T836" i="15"/>
  <c r="R836" i="15"/>
  <c r="P836" i="15"/>
  <c r="BK836" i="15"/>
  <c r="J836" i="15"/>
  <c r="BE836" i="15"/>
  <c r="BI832" i="15"/>
  <c r="BH832" i="15"/>
  <c r="BG832" i="15"/>
  <c r="BF832" i="15"/>
  <c r="T832" i="15"/>
  <c r="R832" i="15"/>
  <c r="P832" i="15"/>
  <c r="BK832" i="15"/>
  <c r="J832" i="15"/>
  <c r="BE832" i="15"/>
  <c r="BI830" i="15"/>
  <c r="BH830" i="15"/>
  <c r="BG830" i="15"/>
  <c r="BF830" i="15"/>
  <c r="T830" i="15"/>
  <c r="R830" i="15"/>
  <c r="P830" i="15"/>
  <c r="BK830" i="15"/>
  <c r="J830" i="15"/>
  <c r="BE830" i="15"/>
  <c r="BI829" i="15"/>
  <c r="BH829" i="15"/>
  <c r="BG829" i="15"/>
  <c r="BF829" i="15"/>
  <c r="T829" i="15"/>
  <c r="R829" i="15"/>
  <c r="P829" i="15"/>
  <c r="BK829" i="15"/>
  <c r="J829" i="15"/>
  <c r="BE829" i="15"/>
  <c r="BI827" i="15"/>
  <c r="BH827" i="15"/>
  <c r="BG827" i="15"/>
  <c r="BF827" i="15"/>
  <c r="T827" i="15"/>
  <c r="R827" i="15"/>
  <c r="P827" i="15"/>
  <c r="BK827" i="15"/>
  <c r="J827" i="15"/>
  <c r="BE827" i="15"/>
  <c r="BI825" i="15"/>
  <c r="BH825" i="15"/>
  <c r="BG825" i="15"/>
  <c r="BF825" i="15"/>
  <c r="T825" i="15"/>
  <c r="R825" i="15"/>
  <c r="P825" i="15"/>
  <c r="BK825" i="15"/>
  <c r="J825" i="15"/>
  <c r="BE825" i="15"/>
  <c r="BI823" i="15"/>
  <c r="BH823" i="15"/>
  <c r="BG823" i="15"/>
  <c r="BF823" i="15"/>
  <c r="T823" i="15"/>
  <c r="R823" i="15"/>
  <c r="P823" i="15"/>
  <c r="BK823" i="15"/>
  <c r="J823" i="15"/>
  <c r="BE823" i="15"/>
  <c r="BI821" i="15"/>
  <c r="BH821" i="15"/>
  <c r="BG821" i="15"/>
  <c r="BF821" i="15"/>
  <c r="T821" i="15"/>
  <c r="R821" i="15"/>
  <c r="P821" i="15"/>
  <c r="BK821" i="15"/>
  <c r="J821" i="15"/>
  <c r="BE821" i="15"/>
  <c r="BI819" i="15"/>
  <c r="BH819" i="15"/>
  <c r="BG819" i="15"/>
  <c r="BF819" i="15"/>
  <c r="T819" i="15"/>
  <c r="R819" i="15"/>
  <c r="P819" i="15"/>
  <c r="BK819" i="15"/>
  <c r="J819" i="15"/>
  <c r="BE819" i="15"/>
  <c r="BI817" i="15"/>
  <c r="BH817" i="15"/>
  <c r="BG817" i="15"/>
  <c r="BF817" i="15"/>
  <c r="T817" i="15"/>
  <c r="R817" i="15"/>
  <c r="P817" i="15"/>
  <c r="BK817" i="15"/>
  <c r="J817" i="15"/>
  <c r="BE817" i="15"/>
  <c r="BI815" i="15"/>
  <c r="BH815" i="15"/>
  <c r="BG815" i="15"/>
  <c r="BF815" i="15"/>
  <c r="T815" i="15"/>
  <c r="R815" i="15"/>
  <c r="P815" i="15"/>
  <c r="BK815" i="15"/>
  <c r="J815" i="15"/>
  <c r="BE815" i="15"/>
  <c r="BI813" i="15"/>
  <c r="BH813" i="15"/>
  <c r="BG813" i="15"/>
  <c r="BF813" i="15"/>
  <c r="T813" i="15"/>
  <c r="R813" i="15"/>
  <c r="P813" i="15"/>
  <c r="BK813" i="15"/>
  <c r="J813" i="15"/>
  <c r="BE813" i="15"/>
  <c r="BI811" i="15"/>
  <c r="BH811" i="15"/>
  <c r="BG811" i="15"/>
  <c r="BF811" i="15"/>
  <c r="T811" i="15"/>
  <c r="R811" i="15"/>
  <c r="P811" i="15"/>
  <c r="BK811" i="15"/>
  <c r="J811" i="15"/>
  <c r="BE811" i="15"/>
  <c r="BI809" i="15"/>
  <c r="BH809" i="15"/>
  <c r="BG809" i="15"/>
  <c r="BF809" i="15"/>
  <c r="T809" i="15"/>
  <c r="R809" i="15"/>
  <c r="P809" i="15"/>
  <c r="BK809" i="15"/>
  <c r="J809" i="15"/>
  <c r="BE809" i="15"/>
  <c r="BI807" i="15"/>
  <c r="BH807" i="15"/>
  <c r="BG807" i="15"/>
  <c r="BF807" i="15"/>
  <c r="T807" i="15"/>
  <c r="R807" i="15"/>
  <c r="P807" i="15"/>
  <c r="BK807" i="15"/>
  <c r="J807" i="15"/>
  <c r="BE807" i="15"/>
  <c r="BI805" i="15"/>
  <c r="BH805" i="15"/>
  <c r="BG805" i="15"/>
  <c r="BF805" i="15"/>
  <c r="T805" i="15"/>
  <c r="R805" i="15"/>
  <c r="P805" i="15"/>
  <c r="BK805" i="15"/>
  <c r="J805" i="15"/>
  <c r="BE805" i="15"/>
  <c r="BI803" i="15"/>
  <c r="BH803" i="15"/>
  <c r="BG803" i="15"/>
  <c r="BF803" i="15"/>
  <c r="T803" i="15"/>
  <c r="R803" i="15"/>
  <c r="P803" i="15"/>
  <c r="BK803" i="15"/>
  <c r="J803" i="15"/>
  <c r="BE803" i="15"/>
  <c r="BI801" i="15"/>
  <c r="BH801" i="15"/>
  <c r="BG801" i="15"/>
  <c r="BF801" i="15"/>
  <c r="T801" i="15"/>
  <c r="R801" i="15"/>
  <c r="P801" i="15"/>
  <c r="BK801" i="15"/>
  <c r="J801" i="15"/>
  <c r="BE801" i="15"/>
  <c r="BI799" i="15"/>
  <c r="BH799" i="15"/>
  <c r="BG799" i="15"/>
  <c r="BF799" i="15"/>
  <c r="T799" i="15"/>
  <c r="R799" i="15"/>
  <c r="P799" i="15"/>
  <c r="BK799" i="15"/>
  <c r="J799" i="15"/>
  <c r="BE799" i="15"/>
  <c r="BI797" i="15"/>
  <c r="BH797" i="15"/>
  <c r="BG797" i="15"/>
  <c r="BF797" i="15"/>
  <c r="T797" i="15"/>
  <c r="R797" i="15"/>
  <c r="P797" i="15"/>
  <c r="BK797" i="15"/>
  <c r="J797" i="15"/>
  <c r="BE797" i="15"/>
  <c r="BI795" i="15"/>
  <c r="BH795" i="15"/>
  <c r="BG795" i="15"/>
  <c r="BF795" i="15"/>
  <c r="T795" i="15"/>
  <c r="R795" i="15"/>
  <c r="P795" i="15"/>
  <c r="BK795" i="15"/>
  <c r="J795" i="15"/>
  <c r="BE795" i="15"/>
  <c r="BI793" i="15"/>
  <c r="BH793" i="15"/>
  <c r="BG793" i="15"/>
  <c r="BF793" i="15"/>
  <c r="T793" i="15"/>
  <c r="R793" i="15"/>
  <c r="P793" i="15"/>
  <c r="BK793" i="15"/>
  <c r="J793" i="15"/>
  <c r="BE793" i="15"/>
  <c r="BI791" i="15"/>
  <c r="BH791" i="15"/>
  <c r="BG791" i="15"/>
  <c r="BF791" i="15"/>
  <c r="T791" i="15"/>
  <c r="R791" i="15"/>
  <c r="P791" i="15"/>
  <c r="BK791" i="15"/>
  <c r="J791" i="15"/>
  <c r="BE791" i="15"/>
  <c r="BI789" i="15"/>
  <c r="BH789" i="15"/>
  <c r="BG789" i="15"/>
  <c r="BF789" i="15"/>
  <c r="T789" i="15"/>
  <c r="R789" i="15"/>
  <c r="P789" i="15"/>
  <c r="BK789" i="15"/>
  <c r="J789" i="15"/>
  <c r="BE789" i="15"/>
  <c r="BI787" i="15"/>
  <c r="BH787" i="15"/>
  <c r="BG787" i="15"/>
  <c r="BF787" i="15"/>
  <c r="T787" i="15"/>
  <c r="R787" i="15"/>
  <c r="P787" i="15"/>
  <c r="BK787" i="15"/>
  <c r="J787" i="15"/>
  <c r="BE787" i="15"/>
  <c r="BI785" i="15"/>
  <c r="BH785" i="15"/>
  <c r="BG785" i="15"/>
  <c r="BF785" i="15"/>
  <c r="T785" i="15"/>
  <c r="R785" i="15"/>
  <c r="P785" i="15"/>
  <c r="BK785" i="15"/>
  <c r="J785" i="15"/>
  <c r="BE785" i="15"/>
  <c r="BI783" i="15"/>
  <c r="BH783" i="15"/>
  <c r="BG783" i="15"/>
  <c r="BF783" i="15"/>
  <c r="T783" i="15"/>
  <c r="R783" i="15"/>
  <c r="P783" i="15"/>
  <c r="BK783" i="15"/>
  <c r="J783" i="15"/>
  <c r="BE783" i="15"/>
  <c r="BI781" i="15"/>
  <c r="BH781" i="15"/>
  <c r="BG781" i="15"/>
  <c r="BF781" i="15"/>
  <c r="T781" i="15"/>
  <c r="R781" i="15"/>
  <c r="P781" i="15"/>
  <c r="BK781" i="15"/>
  <c r="J781" i="15"/>
  <c r="BE781" i="15"/>
  <c r="BI779" i="15"/>
  <c r="BH779" i="15"/>
  <c r="BG779" i="15"/>
  <c r="BF779" i="15"/>
  <c r="T779" i="15"/>
  <c r="R779" i="15"/>
  <c r="P779" i="15"/>
  <c r="BK779" i="15"/>
  <c r="J779" i="15"/>
  <c r="BE779" i="15"/>
  <c r="BI777" i="15"/>
  <c r="BH777" i="15"/>
  <c r="BG777" i="15"/>
  <c r="BF777" i="15"/>
  <c r="T777" i="15"/>
  <c r="R777" i="15"/>
  <c r="P777" i="15"/>
  <c r="BK777" i="15"/>
  <c r="J777" i="15"/>
  <c r="BE777" i="15"/>
  <c r="BI775" i="15"/>
  <c r="BH775" i="15"/>
  <c r="BG775" i="15"/>
  <c r="BF775" i="15"/>
  <c r="T775" i="15"/>
  <c r="R775" i="15"/>
  <c r="P775" i="15"/>
  <c r="BK775" i="15"/>
  <c r="J775" i="15"/>
  <c r="BE775" i="15"/>
  <c r="BI773" i="15"/>
  <c r="BH773" i="15"/>
  <c r="BG773" i="15"/>
  <c r="BF773" i="15"/>
  <c r="T773" i="15"/>
  <c r="R773" i="15"/>
  <c r="P773" i="15"/>
  <c r="BK773" i="15"/>
  <c r="J773" i="15"/>
  <c r="BE773" i="15"/>
  <c r="BI771" i="15"/>
  <c r="BH771" i="15"/>
  <c r="BG771" i="15"/>
  <c r="BF771" i="15"/>
  <c r="T771" i="15"/>
  <c r="R771" i="15"/>
  <c r="P771" i="15"/>
  <c r="BK771" i="15"/>
  <c r="J771" i="15"/>
  <c r="BE771" i="15"/>
  <c r="BI769" i="15"/>
  <c r="BH769" i="15"/>
  <c r="BG769" i="15"/>
  <c r="BF769" i="15"/>
  <c r="T769" i="15"/>
  <c r="R769" i="15"/>
  <c r="P769" i="15"/>
  <c r="BK769" i="15"/>
  <c r="J769" i="15"/>
  <c r="BE769" i="15"/>
  <c r="BI767" i="15"/>
  <c r="BH767" i="15"/>
  <c r="BG767" i="15"/>
  <c r="BF767" i="15"/>
  <c r="T767" i="15"/>
  <c r="R767" i="15"/>
  <c r="P767" i="15"/>
  <c r="BK767" i="15"/>
  <c r="J767" i="15"/>
  <c r="BE767" i="15"/>
  <c r="BI765" i="15"/>
  <c r="BH765" i="15"/>
  <c r="BG765" i="15"/>
  <c r="BF765" i="15"/>
  <c r="T765" i="15"/>
  <c r="R765" i="15"/>
  <c r="P765" i="15"/>
  <c r="BK765" i="15"/>
  <c r="J765" i="15"/>
  <c r="BE765" i="15"/>
  <c r="BI763" i="15"/>
  <c r="BH763" i="15"/>
  <c r="BG763" i="15"/>
  <c r="BF763" i="15"/>
  <c r="T763" i="15"/>
  <c r="R763" i="15"/>
  <c r="P763" i="15"/>
  <c r="BK763" i="15"/>
  <c r="J763" i="15"/>
  <c r="BE763" i="15"/>
  <c r="BI761" i="15"/>
  <c r="BH761" i="15"/>
  <c r="BG761" i="15"/>
  <c r="BF761" i="15"/>
  <c r="T761" i="15"/>
  <c r="R761" i="15"/>
  <c r="P761" i="15"/>
  <c r="BK761" i="15"/>
  <c r="J761" i="15"/>
  <c r="BE761" i="15"/>
  <c r="BI759" i="15"/>
  <c r="BH759" i="15"/>
  <c r="BG759" i="15"/>
  <c r="BF759" i="15"/>
  <c r="T759" i="15"/>
  <c r="R759" i="15"/>
  <c r="P759" i="15"/>
  <c r="BK759" i="15"/>
  <c r="J759" i="15"/>
  <c r="BE759" i="15"/>
  <c r="BI757" i="15"/>
  <c r="BH757" i="15"/>
  <c r="BG757" i="15"/>
  <c r="BF757" i="15"/>
  <c r="T757" i="15"/>
  <c r="R757" i="15"/>
  <c r="P757" i="15"/>
  <c r="BK757" i="15"/>
  <c r="J757" i="15"/>
  <c r="BE757" i="15"/>
  <c r="BI755" i="15"/>
  <c r="BH755" i="15"/>
  <c r="BG755" i="15"/>
  <c r="BF755" i="15"/>
  <c r="T755" i="15"/>
  <c r="R755" i="15"/>
  <c r="P755" i="15"/>
  <c r="BK755" i="15"/>
  <c r="J755" i="15"/>
  <c r="BE755" i="15"/>
  <c r="BI753" i="15"/>
  <c r="BH753" i="15"/>
  <c r="BG753" i="15"/>
  <c r="BF753" i="15"/>
  <c r="T753" i="15"/>
  <c r="R753" i="15"/>
  <c r="P753" i="15"/>
  <c r="BK753" i="15"/>
  <c r="J753" i="15"/>
  <c r="BE753" i="15"/>
  <c r="BI751" i="15"/>
  <c r="BH751" i="15"/>
  <c r="BG751" i="15"/>
  <c r="BF751" i="15"/>
  <c r="T751" i="15"/>
  <c r="R751" i="15"/>
  <c r="P751" i="15"/>
  <c r="BK751" i="15"/>
  <c r="J751" i="15"/>
  <c r="BE751" i="15"/>
  <c r="BI749" i="15"/>
  <c r="BH749" i="15"/>
  <c r="BG749" i="15"/>
  <c r="BF749" i="15"/>
  <c r="T749" i="15"/>
  <c r="R749" i="15"/>
  <c r="P749" i="15"/>
  <c r="BK749" i="15"/>
  <c r="J749" i="15"/>
  <c r="BE749" i="15"/>
  <c r="BI747" i="15"/>
  <c r="BH747" i="15"/>
  <c r="BG747" i="15"/>
  <c r="BF747" i="15"/>
  <c r="T747" i="15"/>
  <c r="R747" i="15"/>
  <c r="P747" i="15"/>
  <c r="BK747" i="15"/>
  <c r="J747" i="15"/>
  <c r="BE747" i="15"/>
  <c r="BI745" i="15"/>
  <c r="BH745" i="15"/>
  <c r="BG745" i="15"/>
  <c r="BF745" i="15"/>
  <c r="T745" i="15"/>
  <c r="R745" i="15"/>
  <c r="P745" i="15"/>
  <c r="BK745" i="15"/>
  <c r="J745" i="15"/>
  <c r="BE745" i="15"/>
  <c r="BI743" i="15"/>
  <c r="BH743" i="15"/>
  <c r="BG743" i="15"/>
  <c r="BF743" i="15"/>
  <c r="T743" i="15"/>
  <c r="R743" i="15"/>
  <c r="P743" i="15"/>
  <c r="BK743" i="15"/>
  <c r="J743" i="15"/>
  <c r="BE743" i="15"/>
  <c r="BI741" i="15"/>
  <c r="BH741" i="15"/>
  <c r="BG741" i="15"/>
  <c r="BF741" i="15"/>
  <c r="T741" i="15"/>
  <c r="R741" i="15"/>
  <c r="P741" i="15"/>
  <c r="BK741" i="15"/>
  <c r="J741" i="15"/>
  <c r="BE741" i="15"/>
  <c r="BI739" i="15"/>
  <c r="BH739" i="15"/>
  <c r="BG739" i="15"/>
  <c r="BF739" i="15"/>
  <c r="T739" i="15"/>
  <c r="R739" i="15"/>
  <c r="P739" i="15"/>
  <c r="BK739" i="15"/>
  <c r="J739" i="15"/>
  <c r="BE739" i="15"/>
  <c r="BI737" i="15"/>
  <c r="BH737" i="15"/>
  <c r="BG737" i="15"/>
  <c r="BF737" i="15"/>
  <c r="T737" i="15"/>
  <c r="R737" i="15"/>
  <c r="P737" i="15"/>
  <c r="BK737" i="15"/>
  <c r="J737" i="15"/>
  <c r="BE737" i="15"/>
  <c r="BI735" i="15"/>
  <c r="BH735" i="15"/>
  <c r="BG735" i="15"/>
  <c r="BF735" i="15"/>
  <c r="T735" i="15"/>
  <c r="R735" i="15"/>
  <c r="P735" i="15"/>
  <c r="BK735" i="15"/>
  <c r="J735" i="15"/>
  <c r="BE735" i="15"/>
  <c r="BI733" i="15"/>
  <c r="BH733" i="15"/>
  <c r="BG733" i="15"/>
  <c r="BF733" i="15"/>
  <c r="T733" i="15"/>
  <c r="R733" i="15"/>
  <c r="P733" i="15"/>
  <c r="BK733" i="15"/>
  <c r="J733" i="15"/>
  <c r="BE733" i="15"/>
  <c r="BI731" i="15"/>
  <c r="BH731" i="15"/>
  <c r="BG731" i="15"/>
  <c r="BF731" i="15"/>
  <c r="T731" i="15"/>
  <c r="R731" i="15"/>
  <c r="P731" i="15"/>
  <c r="BK731" i="15"/>
  <c r="J731" i="15"/>
  <c r="BE731" i="15"/>
  <c r="BI729" i="15"/>
  <c r="BH729" i="15"/>
  <c r="BG729" i="15"/>
  <c r="BF729" i="15"/>
  <c r="T729" i="15"/>
  <c r="R729" i="15"/>
  <c r="P729" i="15"/>
  <c r="BK729" i="15"/>
  <c r="J729" i="15"/>
  <c r="BE729" i="15"/>
  <c r="BI727" i="15"/>
  <c r="BH727" i="15"/>
  <c r="BG727" i="15"/>
  <c r="BF727" i="15"/>
  <c r="T727" i="15"/>
  <c r="R727" i="15"/>
  <c r="P727" i="15"/>
  <c r="BK727" i="15"/>
  <c r="J727" i="15"/>
  <c r="BE727" i="15"/>
  <c r="BI725" i="15"/>
  <c r="BH725" i="15"/>
  <c r="BG725" i="15"/>
  <c r="BF725" i="15"/>
  <c r="T725" i="15"/>
  <c r="R725" i="15"/>
  <c r="P725" i="15"/>
  <c r="BK725" i="15"/>
  <c r="J725" i="15"/>
  <c r="BE725" i="15"/>
  <c r="BI723" i="15"/>
  <c r="BH723" i="15"/>
  <c r="BG723" i="15"/>
  <c r="BF723" i="15"/>
  <c r="T723" i="15"/>
  <c r="R723" i="15"/>
  <c r="P723" i="15"/>
  <c r="BK723" i="15"/>
  <c r="J723" i="15"/>
  <c r="BE723" i="15"/>
  <c r="BI721" i="15"/>
  <c r="BH721" i="15"/>
  <c r="BG721" i="15"/>
  <c r="BF721" i="15"/>
  <c r="T721" i="15"/>
  <c r="R721" i="15"/>
  <c r="P721" i="15"/>
  <c r="BK721" i="15"/>
  <c r="J721" i="15"/>
  <c r="BE721" i="15"/>
  <c r="BI719" i="15"/>
  <c r="BH719" i="15"/>
  <c r="BG719" i="15"/>
  <c r="BF719" i="15"/>
  <c r="T719" i="15"/>
  <c r="R719" i="15"/>
  <c r="P719" i="15"/>
  <c r="BK719" i="15"/>
  <c r="J719" i="15"/>
  <c r="BE719" i="15"/>
  <c r="BI717" i="15"/>
  <c r="BH717" i="15"/>
  <c r="BG717" i="15"/>
  <c r="BF717" i="15"/>
  <c r="T717" i="15"/>
  <c r="R717" i="15"/>
  <c r="P717" i="15"/>
  <c r="BK717" i="15"/>
  <c r="J717" i="15"/>
  <c r="BE717" i="15"/>
  <c r="BI715" i="15"/>
  <c r="BH715" i="15"/>
  <c r="BG715" i="15"/>
  <c r="BF715" i="15"/>
  <c r="T715" i="15"/>
  <c r="R715" i="15"/>
  <c r="P715" i="15"/>
  <c r="BK715" i="15"/>
  <c r="J715" i="15"/>
  <c r="BE715" i="15"/>
  <c r="BI713" i="15"/>
  <c r="BH713" i="15"/>
  <c r="BG713" i="15"/>
  <c r="BF713" i="15"/>
  <c r="T713" i="15"/>
  <c r="R713" i="15"/>
  <c r="P713" i="15"/>
  <c r="BK713" i="15"/>
  <c r="J713" i="15"/>
  <c r="BE713" i="15"/>
  <c r="BI711" i="15"/>
  <c r="BH711" i="15"/>
  <c r="BG711" i="15"/>
  <c r="BF711" i="15"/>
  <c r="T711" i="15"/>
  <c r="R711" i="15"/>
  <c r="P711" i="15"/>
  <c r="BK711" i="15"/>
  <c r="J711" i="15"/>
  <c r="BE711" i="15"/>
  <c r="BI709" i="15"/>
  <c r="BH709" i="15"/>
  <c r="BG709" i="15"/>
  <c r="BF709" i="15"/>
  <c r="T709" i="15"/>
  <c r="R709" i="15"/>
  <c r="P709" i="15"/>
  <c r="BK709" i="15"/>
  <c r="J709" i="15"/>
  <c r="BE709" i="15"/>
  <c r="BI707" i="15"/>
  <c r="BH707" i="15"/>
  <c r="BG707" i="15"/>
  <c r="BF707" i="15"/>
  <c r="T707" i="15"/>
  <c r="R707" i="15"/>
  <c r="P707" i="15"/>
  <c r="BK707" i="15"/>
  <c r="J707" i="15"/>
  <c r="BE707" i="15"/>
  <c r="BI705" i="15"/>
  <c r="BH705" i="15"/>
  <c r="BG705" i="15"/>
  <c r="BF705" i="15"/>
  <c r="T705" i="15"/>
  <c r="R705" i="15"/>
  <c r="P705" i="15"/>
  <c r="BK705" i="15"/>
  <c r="J705" i="15"/>
  <c r="BE705" i="15"/>
  <c r="BI703" i="15"/>
  <c r="BH703" i="15"/>
  <c r="BG703" i="15"/>
  <c r="BF703" i="15"/>
  <c r="T703" i="15"/>
  <c r="R703" i="15"/>
  <c r="P703" i="15"/>
  <c r="BK703" i="15"/>
  <c r="J703" i="15"/>
  <c r="BE703" i="15"/>
  <c r="BI701" i="15"/>
  <c r="BH701" i="15"/>
  <c r="BG701" i="15"/>
  <c r="BF701" i="15"/>
  <c r="T701" i="15"/>
  <c r="R701" i="15"/>
  <c r="P701" i="15"/>
  <c r="BK701" i="15"/>
  <c r="J701" i="15"/>
  <c r="BE701" i="15"/>
  <c r="BI699" i="15"/>
  <c r="BH699" i="15"/>
  <c r="BG699" i="15"/>
  <c r="BF699" i="15"/>
  <c r="T699" i="15"/>
  <c r="R699" i="15"/>
  <c r="P699" i="15"/>
  <c r="BK699" i="15"/>
  <c r="J699" i="15"/>
  <c r="BE699" i="15"/>
  <c r="BI697" i="15"/>
  <c r="BH697" i="15"/>
  <c r="BG697" i="15"/>
  <c r="BF697" i="15"/>
  <c r="T697" i="15"/>
  <c r="R697" i="15"/>
  <c r="P697" i="15"/>
  <c r="BK697" i="15"/>
  <c r="J697" i="15"/>
  <c r="BE697" i="15"/>
  <c r="BI695" i="15"/>
  <c r="BH695" i="15"/>
  <c r="BG695" i="15"/>
  <c r="BF695" i="15"/>
  <c r="T695" i="15"/>
  <c r="R695" i="15"/>
  <c r="P695" i="15"/>
  <c r="BK695" i="15"/>
  <c r="J695" i="15"/>
  <c r="BE695" i="15"/>
  <c r="BI693" i="15"/>
  <c r="BH693" i="15"/>
  <c r="BG693" i="15"/>
  <c r="BF693" i="15"/>
  <c r="T693" i="15"/>
  <c r="R693" i="15"/>
  <c r="P693" i="15"/>
  <c r="BK693" i="15"/>
  <c r="J693" i="15"/>
  <c r="BE693" i="15"/>
  <c r="BI691" i="15"/>
  <c r="BH691" i="15"/>
  <c r="BG691" i="15"/>
  <c r="BF691" i="15"/>
  <c r="T691" i="15"/>
  <c r="R691" i="15"/>
  <c r="P691" i="15"/>
  <c r="BK691" i="15"/>
  <c r="J691" i="15"/>
  <c r="BE691" i="15"/>
  <c r="BI689" i="15"/>
  <c r="BH689" i="15"/>
  <c r="BG689" i="15"/>
  <c r="BF689" i="15"/>
  <c r="T689" i="15"/>
  <c r="R689" i="15"/>
  <c r="P689" i="15"/>
  <c r="BK689" i="15"/>
  <c r="J689" i="15"/>
  <c r="BE689" i="15"/>
  <c r="BI687" i="15"/>
  <c r="BH687" i="15"/>
  <c r="BG687" i="15"/>
  <c r="BF687" i="15"/>
  <c r="T687" i="15"/>
  <c r="R687" i="15"/>
  <c r="P687" i="15"/>
  <c r="BK687" i="15"/>
  <c r="J687" i="15"/>
  <c r="BE687" i="15"/>
  <c r="BI685" i="15"/>
  <c r="BH685" i="15"/>
  <c r="BG685" i="15"/>
  <c r="BF685" i="15"/>
  <c r="T685" i="15"/>
  <c r="R685" i="15"/>
  <c r="P685" i="15"/>
  <c r="BK685" i="15"/>
  <c r="J685" i="15"/>
  <c r="BE685" i="15"/>
  <c r="BI683" i="15"/>
  <c r="BH683" i="15"/>
  <c r="BG683" i="15"/>
  <c r="BF683" i="15"/>
  <c r="T683" i="15"/>
  <c r="R683" i="15"/>
  <c r="P683" i="15"/>
  <c r="BK683" i="15"/>
  <c r="J683" i="15"/>
  <c r="BE683" i="15"/>
  <c r="BI681" i="15"/>
  <c r="BH681" i="15"/>
  <c r="BG681" i="15"/>
  <c r="BF681" i="15"/>
  <c r="T681" i="15"/>
  <c r="R681" i="15"/>
  <c r="P681" i="15"/>
  <c r="BK681" i="15"/>
  <c r="J681" i="15"/>
  <c r="BE681" i="15"/>
  <c r="BI679" i="15"/>
  <c r="BH679" i="15"/>
  <c r="BG679" i="15"/>
  <c r="BF679" i="15"/>
  <c r="T679" i="15"/>
  <c r="R679" i="15"/>
  <c r="P679" i="15"/>
  <c r="BK679" i="15"/>
  <c r="J679" i="15"/>
  <c r="BE679" i="15"/>
  <c r="BI677" i="15"/>
  <c r="BH677" i="15"/>
  <c r="BG677" i="15"/>
  <c r="BF677" i="15"/>
  <c r="T677" i="15"/>
  <c r="R677" i="15"/>
  <c r="P677" i="15"/>
  <c r="BK677" i="15"/>
  <c r="J677" i="15"/>
  <c r="BE677" i="15"/>
  <c r="BI675" i="15"/>
  <c r="BH675" i="15"/>
  <c r="BG675" i="15"/>
  <c r="BF675" i="15"/>
  <c r="T675" i="15"/>
  <c r="R675" i="15"/>
  <c r="P675" i="15"/>
  <c r="BK675" i="15"/>
  <c r="J675" i="15"/>
  <c r="BE675" i="15"/>
  <c r="BI673" i="15"/>
  <c r="BH673" i="15"/>
  <c r="BG673" i="15"/>
  <c r="BF673" i="15"/>
  <c r="T673" i="15"/>
  <c r="R673" i="15"/>
  <c r="P673" i="15"/>
  <c r="BK673" i="15"/>
  <c r="J673" i="15"/>
  <c r="BE673" i="15"/>
  <c r="BI671" i="15"/>
  <c r="BH671" i="15"/>
  <c r="BG671" i="15"/>
  <c r="BF671" i="15"/>
  <c r="T671" i="15"/>
  <c r="R671" i="15"/>
  <c r="P671" i="15"/>
  <c r="BK671" i="15"/>
  <c r="J671" i="15"/>
  <c r="BE671" i="15"/>
  <c r="BI669" i="15"/>
  <c r="BH669" i="15"/>
  <c r="BG669" i="15"/>
  <c r="BF669" i="15"/>
  <c r="T669" i="15"/>
  <c r="R669" i="15"/>
  <c r="P669" i="15"/>
  <c r="BK669" i="15"/>
  <c r="J669" i="15"/>
  <c r="BE669" i="15"/>
  <c r="BI667" i="15"/>
  <c r="BH667" i="15"/>
  <c r="BG667" i="15"/>
  <c r="BF667" i="15"/>
  <c r="T667" i="15"/>
  <c r="R667" i="15"/>
  <c r="P667" i="15"/>
  <c r="BK667" i="15"/>
  <c r="J667" i="15"/>
  <c r="BE667" i="15"/>
  <c r="BI665" i="15"/>
  <c r="BH665" i="15"/>
  <c r="BG665" i="15"/>
  <c r="BF665" i="15"/>
  <c r="T665" i="15"/>
  <c r="R665" i="15"/>
  <c r="P665" i="15"/>
  <c r="BK665" i="15"/>
  <c r="J665" i="15"/>
  <c r="BE665" i="15"/>
  <c r="BI663" i="15"/>
  <c r="BH663" i="15"/>
  <c r="BG663" i="15"/>
  <c r="BF663" i="15"/>
  <c r="T663" i="15"/>
  <c r="R663" i="15"/>
  <c r="P663" i="15"/>
  <c r="BK663" i="15"/>
  <c r="J663" i="15"/>
  <c r="BE663" i="15"/>
  <c r="BI661" i="15"/>
  <c r="BH661" i="15"/>
  <c r="BG661" i="15"/>
  <c r="BF661" i="15"/>
  <c r="T661" i="15"/>
  <c r="R661" i="15"/>
  <c r="P661" i="15"/>
  <c r="BK661" i="15"/>
  <c r="J661" i="15"/>
  <c r="BE661" i="15"/>
  <c r="BI659" i="15"/>
  <c r="BH659" i="15"/>
  <c r="BG659" i="15"/>
  <c r="BF659" i="15"/>
  <c r="T659" i="15"/>
  <c r="R659" i="15"/>
  <c r="P659" i="15"/>
  <c r="BK659" i="15"/>
  <c r="J659" i="15"/>
  <c r="BE659" i="15"/>
  <c r="BI657" i="15"/>
  <c r="BH657" i="15"/>
  <c r="BG657" i="15"/>
  <c r="BF657" i="15"/>
  <c r="T657" i="15"/>
  <c r="R657" i="15"/>
  <c r="P657" i="15"/>
  <c r="BK657" i="15"/>
  <c r="J657" i="15"/>
  <c r="BE657" i="15"/>
  <c r="BI655" i="15"/>
  <c r="BH655" i="15"/>
  <c r="BG655" i="15"/>
  <c r="BF655" i="15"/>
  <c r="T655" i="15"/>
  <c r="R655" i="15"/>
  <c r="P655" i="15"/>
  <c r="BK655" i="15"/>
  <c r="J655" i="15"/>
  <c r="BE655" i="15"/>
  <c r="BI653" i="15"/>
  <c r="BH653" i="15"/>
  <c r="BG653" i="15"/>
  <c r="BF653" i="15"/>
  <c r="T653" i="15"/>
  <c r="R653" i="15"/>
  <c r="P653" i="15"/>
  <c r="BK653" i="15"/>
  <c r="J653" i="15"/>
  <c r="BE653" i="15"/>
  <c r="BI651" i="15"/>
  <c r="BH651" i="15"/>
  <c r="BG651" i="15"/>
  <c r="BF651" i="15"/>
  <c r="T651" i="15"/>
  <c r="R651" i="15"/>
  <c r="P651" i="15"/>
  <c r="BK651" i="15"/>
  <c r="J651" i="15"/>
  <c r="BE651" i="15"/>
  <c r="BI649" i="15"/>
  <c r="BH649" i="15"/>
  <c r="BG649" i="15"/>
  <c r="BF649" i="15"/>
  <c r="T649" i="15"/>
  <c r="R649" i="15"/>
  <c r="P649" i="15"/>
  <c r="BK649" i="15"/>
  <c r="J649" i="15"/>
  <c r="BE649" i="15"/>
  <c r="BI647" i="15"/>
  <c r="BH647" i="15"/>
  <c r="BG647" i="15"/>
  <c r="BF647" i="15"/>
  <c r="T647" i="15"/>
  <c r="R647" i="15"/>
  <c r="P647" i="15"/>
  <c r="BK647" i="15"/>
  <c r="J647" i="15"/>
  <c r="BE647" i="15"/>
  <c r="BI645" i="15"/>
  <c r="BH645" i="15"/>
  <c r="BG645" i="15"/>
  <c r="BF645" i="15"/>
  <c r="T645" i="15"/>
  <c r="R645" i="15"/>
  <c r="P645" i="15"/>
  <c r="BK645" i="15"/>
  <c r="J645" i="15"/>
  <c r="BE645" i="15"/>
  <c r="BI643" i="15"/>
  <c r="BH643" i="15"/>
  <c r="BG643" i="15"/>
  <c r="BF643" i="15"/>
  <c r="T643" i="15"/>
  <c r="R643" i="15"/>
  <c r="P643" i="15"/>
  <c r="BK643" i="15"/>
  <c r="J643" i="15"/>
  <c r="BE643" i="15"/>
  <c r="BI642" i="15"/>
  <c r="BH642" i="15"/>
  <c r="BG642" i="15"/>
  <c r="BF642" i="15"/>
  <c r="T642" i="15"/>
  <c r="R642" i="15"/>
  <c r="P642" i="15"/>
  <c r="BK642" i="15"/>
  <c r="J642" i="15"/>
  <c r="BE642" i="15"/>
  <c r="BI640" i="15"/>
  <c r="BH640" i="15"/>
  <c r="BG640" i="15"/>
  <c r="BF640" i="15"/>
  <c r="T640" i="15"/>
  <c r="R640" i="15"/>
  <c r="P640" i="15"/>
  <c r="BK640" i="15"/>
  <c r="J640" i="15"/>
  <c r="BE640" i="15"/>
  <c r="BI638" i="15"/>
  <c r="BH638" i="15"/>
  <c r="BG638" i="15"/>
  <c r="BF638" i="15"/>
  <c r="T638" i="15"/>
  <c r="R638" i="15"/>
  <c r="P638" i="15"/>
  <c r="BK638" i="15"/>
  <c r="J638" i="15"/>
  <c r="BE638" i="15"/>
  <c r="BI636" i="15"/>
  <c r="BH636" i="15"/>
  <c r="BG636" i="15"/>
  <c r="BF636" i="15"/>
  <c r="T636" i="15"/>
  <c r="R636" i="15"/>
  <c r="P636" i="15"/>
  <c r="BK636" i="15"/>
  <c r="J636" i="15"/>
  <c r="BE636" i="15"/>
  <c r="BI634" i="15"/>
  <c r="BH634" i="15"/>
  <c r="BG634" i="15"/>
  <c r="BF634" i="15"/>
  <c r="T634" i="15"/>
  <c r="R634" i="15"/>
  <c r="P634" i="15"/>
  <c r="BK634" i="15"/>
  <c r="J634" i="15"/>
  <c r="BE634" i="15"/>
  <c r="BI632" i="15"/>
  <c r="BH632" i="15"/>
  <c r="BG632" i="15"/>
  <c r="BF632" i="15"/>
  <c r="T632" i="15"/>
  <c r="R632" i="15"/>
  <c r="P632" i="15"/>
  <c r="BK632" i="15"/>
  <c r="J632" i="15"/>
  <c r="BE632" i="15"/>
  <c r="BI631" i="15"/>
  <c r="BH631" i="15"/>
  <c r="BG631" i="15"/>
  <c r="BF631" i="15"/>
  <c r="T631" i="15"/>
  <c r="R631" i="15"/>
  <c r="P631" i="15"/>
  <c r="BK631" i="15"/>
  <c r="J631" i="15"/>
  <c r="BE631" i="15"/>
  <c r="BI629" i="15"/>
  <c r="BH629" i="15"/>
  <c r="BG629" i="15"/>
  <c r="BF629" i="15"/>
  <c r="T629" i="15"/>
  <c r="R629" i="15"/>
  <c r="P629" i="15"/>
  <c r="BK629" i="15"/>
  <c r="J629" i="15"/>
  <c r="BE629" i="15"/>
  <c r="BI627" i="15"/>
  <c r="BH627" i="15"/>
  <c r="BG627" i="15"/>
  <c r="BF627" i="15"/>
  <c r="T627" i="15"/>
  <c r="R627" i="15"/>
  <c r="P627" i="15"/>
  <c r="BK627" i="15"/>
  <c r="J627" i="15"/>
  <c r="BE627" i="15"/>
  <c r="BI626" i="15"/>
  <c r="BH626" i="15"/>
  <c r="BG626" i="15"/>
  <c r="BF626" i="15"/>
  <c r="T626" i="15"/>
  <c r="R626" i="15"/>
  <c r="P626" i="15"/>
  <c r="BK626" i="15"/>
  <c r="J626" i="15"/>
  <c r="BE626" i="15"/>
  <c r="BI625" i="15"/>
  <c r="BH625" i="15"/>
  <c r="BG625" i="15"/>
  <c r="BF625" i="15"/>
  <c r="T625" i="15"/>
  <c r="R625" i="15"/>
  <c r="P625" i="15"/>
  <c r="BK625" i="15"/>
  <c r="J625" i="15"/>
  <c r="BE625" i="15"/>
  <c r="BI622" i="15"/>
  <c r="BH622" i="15"/>
  <c r="BG622" i="15"/>
  <c r="BF622" i="15"/>
  <c r="T622" i="15"/>
  <c r="R622" i="15"/>
  <c r="P622" i="15"/>
  <c r="BK622" i="15"/>
  <c r="J622" i="15"/>
  <c r="BE622" i="15"/>
  <c r="BI620" i="15"/>
  <c r="BH620" i="15"/>
  <c r="BG620" i="15"/>
  <c r="BF620" i="15"/>
  <c r="T620" i="15"/>
  <c r="R620" i="15"/>
  <c r="P620" i="15"/>
  <c r="BK620" i="15"/>
  <c r="J620" i="15"/>
  <c r="BE620" i="15"/>
  <c r="BI618" i="15"/>
  <c r="BH618" i="15"/>
  <c r="BG618" i="15"/>
  <c r="BF618" i="15"/>
  <c r="T618" i="15"/>
  <c r="R618" i="15"/>
  <c r="P618" i="15"/>
  <c r="BK618" i="15"/>
  <c r="J618" i="15"/>
  <c r="BE618" i="15"/>
  <c r="BI617" i="15"/>
  <c r="BH617" i="15"/>
  <c r="BG617" i="15"/>
  <c r="BF617" i="15"/>
  <c r="T617" i="15"/>
  <c r="R617" i="15"/>
  <c r="P617" i="15"/>
  <c r="BK617" i="15"/>
  <c r="J617" i="15"/>
  <c r="BE617" i="15"/>
  <c r="BI615" i="15"/>
  <c r="BH615" i="15"/>
  <c r="BG615" i="15"/>
  <c r="BF615" i="15"/>
  <c r="T615" i="15"/>
  <c r="R615" i="15"/>
  <c r="P615" i="15"/>
  <c r="BK615" i="15"/>
  <c r="J615" i="15"/>
  <c r="BE615" i="15"/>
  <c r="BI613" i="15"/>
  <c r="BH613" i="15"/>
  <c r="BG613" i="15"/>
  <c r="BF613" i="15"/>
  <c r="T613" i="15"/>
  <c r="R613" i="15"/>
  <c r="P613" i="15"/>
  <c r="BK613" i="15"/>
  <c r="J613" i="15"/>
  <c r="BE613" i="15"/>
  <c r="BI612" i="15"/>
  <c r="BH612" i="15"/>
  <c r="BG612" i="15"/>
  <c r="BF612" i="15"/>
  <c r="T612" i="15"/>
  <c r="R612" i="15"/>
  <c r="P612" i="15"/>
  <c r="BK612" i="15"/>
  <c r="J612" i="15"/>
  <c r="BE612" i="15"/>
  <c r="BI610" i="15"/>
  <c r="BH610" i="15"/>
  <c r="BG610" i="15"/>
  <c r="BF610" i="15"/>
  <c r="T610" i="15"/>
  <c r="R610" i="15"/>
  <c r="P610" i="15"/>
  <c r="BK610" i="15"/>
  <c r="J610" i="15"/>
  <c r="BE610" i="15"/>
  <c r="BI608" i="15"/>
  <c r="BH608" i="15"/>
  <c r="BG608" i="15"/>
  <c r="BF608" i="15"/>
  <c r="T608" i="15"/>
  <c r="R608" i="15"/>
  <c r="P608" i="15"/>
  <c r="BK608" i="15"/>
  <c r="J608" i="15"/>
  <c r="BE608" i="15"/>
  <c r="BI604" i="15"/>
  <c r="BH604" i="15"/>
  <c r="BG604" i="15"/>
  <c r="BF604" i="15"/>
  <c r="T604" i="15"/>
  <c r="R604" i="15"/>
  <c r="P604" i="15"/>
  <c r="BK604" i="15"/>
  <c r="J604" i="15"/>
  <c r="BE604" i="15"/>
  <c r="BI602" i="15"/>
  <c r="BH602" i="15"/>
  <c r="BG602" i="15"/>
  <c r="BF602" i="15"/>
  <c r="T602" i="15"/>
  <c r="R602" i="15"/>
  <c r="P602" i="15"/>
  <c r="BK602" i="15"/>
  <c r="J602" i="15"/>
  <c r="BE602" i="15"/>
  <c r="BI599" i="15"/>
  <c r="BH599" i="15"/>
  <c r="BG599" i="15"/>
  <c r="BF599" i="15"/>
  <c r="T599" i="15"/>
  <c r="R599" i="15"/>
  <c r="P599" i="15"/>
  <c r="BK599" i="15"/>
  <c r="J599" i="15"/>
  <c r="BE599" i="15"/>
  <c r="BI595" i="15"/>
  <c r="BH595" i="15"/>
  <c r="BG595" i="15"/>
  <c r="BF595" i="15"/>
  <c r="T595" i="15"/>
  <c r="R595" i="15"/>
  <c r="P595" i="15"/>
  <c r="BK595" i="15"/>
  <c r="J595" i="15"/>
  <c r="BE595" i="15"/>
  <c r="BI593" i="15"/>
  <c r="BH593" i="15"/>
  <c r="BG593" i="15"/>
  <c r="BF593" i="15"/>
  <c r="T593" i="15"/>
  <c r="R593" i="15"/>
  <c r="P593" i="15"/>
  <c r="BK593" i="15"/>
  <c r="J593" i="15"/>
  <c r="BE593" i="15"/>
  <c r="BI591" i="15"/>
  <c r="BH591" i="15"/>
  <c r="BG591" i="15"/>
  <c r="BF591" i="15"/>
  <c r="T591" i="15"/>
  <c r="R591" i="15"/>
  <c r="P591" i="15"/>
  <c r="BK591" i="15"/>
  <c r="J591" i="15"/>
  <c r="BE591" i="15"/>
  <c r="BI589" i="15"/>
  <c r="BH589" i="15"/>
  <c r="BG589" i="15"/>
  <c r="BF589" i="15"/>
  <c r="T589" i="15"/>
  <c r="R589" i="15"/>
  <c r="P589" i="15"/>
  <c r="BK589" i="15"/>
  <c r="J589" i="15"/>
  <c r="BE589" i="15"/>
  <c r="BI588" i="15"/>
  <c r="BH588" i="15"/>
  <c r="BG588" i="15"/>
  <c r="BF588" i="15"/>
  <c r="T588" i="15"/>
  <c r="R588" i="15"/>
  <c r="P588" i="15"/>
  <c r="BK588" i="15"/>
  <c r="J588" i="15"/>
  <c r="BE588" i="15"/>
  <c r="BI587" i="15"/>
  <c r="BH587" i="15"/>
  <c r="BG587" i="15"/>
  <c r="BF587" i="15"/>
  <c r="T587" i="15"/>
  <c r="R587" i="15"/>
  <c r="P587" i="15"/>
  <c r="BK587" i="15"/>
  <c r="J587" i="15"/>
  <c r="BE587" i="15"/>
  <c r="BI585" i="15"/>
  <c r="BH585" i="15"/>
  <c r="BG585" i="15"/>
  <c r="BF585" i="15"/>
  <c r="T585" i="15"/>
  <c r="R585" i="15"/>
  <c r="P585" i="15"/>
  <c r="BK585" i="15"/>
  <c r="J585" i="15"/>
  <c r="BE585" i="15"/>
  <c r="BI584" i="15"/>
  <c r="BH584" i="15"/>
  <c r="BG584" i="15"/>
  <c r="BF584" i="15"/>
  <c r="T584" i="15"/>
  <c r="R584" i="15"/>
  <c r="P584" i="15"/>
  <c r="BK584" i="15"/>
  <c r="J584" i="15"/>
  <c r="BE584" i="15"/>
  <c r="BI583" i="15"/>
  <c r="BH583" i="15"/>
  <c r="BG583" i="15"/>
  <c r="BF583" i="15"/>
  <c r="T583" i="15"/>
  <c r="R583" i="15"/>
  <c r="P583" i="15"/>
  <c r="BK583" i="15"/>
  <c r="J583" i="15"/>
  <c r="BE583" i="15"/>
  <c r="BI578" i="15"/>
  <c r="BH578" i="15"/>
  <c r="BG578" i="15"/>
  <c r="BF578" i="15"/>
  <c r="T578" i="15"/>
  <c r="R578" i="15"/>
  <c r="P578" i="15"/>
  <c r="BK578" i="15"/>
  <c r="J578" i="15"/>
  <c r="BE578" i="15"/>
  <c r="BI577" i="15"/>
  <c r="BH577" i="15"/>
  <c r="BG577" i="15"/>
  <c r="BF577" i="15"/>
  <c r="T577" i="15"/>
  <c r="R577" i="15"/>
  <c r="P577" i="15"/>
  <c r="BK577" i="15"/>
  <c r="J577" i="15"/>
  <c r="BE577" i="15"/>
  <c r="BI575" i="15"/>
  <c r="BH575" i="15"/>
  <c r="BG575" i="15"/>
  <c r="BF575" i="15"/>
  <c r="T575" i="15"/>
  <c r="R575" i="15"/>
  <c r="P575" i="15"/>
  <c r="BK575" i="15"/>
  <c r="J575" i="15"/>
  <c r="BE575" i="15"/>
  <c r="BI574" i="15"/>
  <c r="BH574" i="15"/>
  <c r="BG574" i="15"/>
  <c r="BF574" i="15"/>
  <c r="T574" i="15"/>
  <c r="R574" i="15"/>
  <c r="P574" i="15"/>
  <c r="BK574" i="15"/>
  <c r="J574" i="15"/>
  <c r="BE574" i="15"/>
  <c r="BI568" i="15"/>
  <c r="BH568" i="15"/>
  <c r="BG568" i="15"/>
  <c r="BF568" i="15"/>
  <c r="T568" i="15"/>
  <c r="R568" i="15"/>
  <c r="P568" i="15"/>
  <c r="BK568" i="15"/>
  <c r="J568" i="15"/>
  <c r="BE568" i="15"/>
  <c r="BI567" i="15"/>
  <c r="BH567" i="15"/>
  <c r="BG567" i="15"/>
  <c r="BF567" i="15"/>
  <c r="T567" i="15"/>
  <c r="R567" i="15"/>
  <c r="P567" i="15"/>
  <c r="BK567" i="15"/>
  <c r="J567" i="15"/>
  <c r="BE567" i="15"/>
  <c r="BI561" i="15"/>
  <c r="BH561" i="15"/>
  <c r="BG561" i="15"/>
  <c r="BF561" i="15"/>
  <c r="T561" i="15"/>
  <c r="R561" i="15"/>
  <c r="P561" i="15"/>
  <c r="BK561" i="15"/>
  <c r="J561" i="15"/>
  <c r="BE561" i="15"/>
  <c r="BI560" i="15"/>
  <c r="BH560" i="15"/>
  <c r="BG560" i="15"/>
  <c r="BF560" i="15"/>
  <c r="T560" i="15"/>
  <c r="R560" i="15"/>
  <c r="P560" i="15"/>
  <c r="BK560" i="15"/>
  <c r="J560" i="15"/>
  <c r="BE560" i="15"/>
  <c r="BI559" i="15"/>
  <c r="BH559" i="15"/>
  <c r="BG559" i="15"/>
  <c r="BF559" i="15"/>
  <c r="T559" i="15"/>
  <c r="R559" i="15"/>
  <c r="P559" i="15"/>
  <c r="BK559" i="15"/>
  <c r="J559" i="15"/>
  <c r="BE559" i="15"/>
  <c r="BI558" i="15"/>
  <c r="BH558" i="15"/>
  <c r="BG558" i="15"/>
  <c r="BF558" i="15"/>
  <c r="T558" i="15"/>
  <c r="R558" i="15"/>
  <c r="P558" i="15"/>
  <c r="BK558" i="15"/>
  <c r="J558" i="15"/>
  <c r="BE558" i="15"/>
  <c r="BI557" i="15"/>
  <c r="BH557" i="15"/>
  <c r="BG557" i="15"/>
  <c r="BF557" i="15"/>
  <c r="T557" i="15"/>
  <c r="R557" i="15"/>
  <c r="P557" i="15"/>
  <c r="BK557" i="15"/>
  <c r="J557" i="15"/>
  <c r="BE557" i="15"/>
  <c r="BI556" i="15"/>
  <c r="BH556" i="15"/>
  <c r="BG556" i="15"/>
  <c r="BF556" i="15"/>
  <c r="T556" i="15"/>
  <c r="R556" i="15"/>
  <c r="P556" i="15"/>
  <c r="BK556" i="15"/>
  <c r="J556" i="15"/>
  <c r="BE556" i="15"/>
  <c r="BI555" i="15"/>
  <c r="BH555" i="15"/>
  <c r="BG555" i="15"/>
  <c r="BF555" i="15"/>
  <c r="T555" i="15"/>
  <c r="R555" i="15"/>
  <c r="P555" i="15"/>
  <c r="BK555" i="15"/>
  <c r="J555" i="15"/>
  <c r="BE555" i="15"/>
  <c r="BI554" i="15"/>
  <c r="BH554" i="15"/>
  <c r="BG554" i="15"/>
  <c r="BF554" i="15"/>
  <c r="T554" i="15"/>
  <c r="R554" i="15"/>
  <c r="P554" i="15"/>
  <c r="BK554" i="15"/>
  <c r="J554" i="15"/>
  <c r="BE554" i="15"/>
  <c r="BI553" i="15"/>
  <c r="BH553" i="15"/>
  <c r="BG553" i="15"/>
  <c r="BF553" i="15"/>
  <c r="T553" i="15"/>
  <c r="R553" i="15"/>
  <c r="P553" i="15"/>
  <c r="BK553" i="15"/>
  <c r="J553" i="15"/>
  <c r="BE553" i="15"/>
  <c r="BI552" i="15"/>
  <c r="BH552" i="15"/>
  <c r="BG552" i="15"/>
  <c r="BF552" i="15"/>
  <c r="T552" i="15"/>
  <c r="R552" i="15"/>
  <c r="P552" i="15"/>
  <c r="BK552" i="15"/>
  <c r="J552" i="15"/>
  <c r="BE552" i="15"/>
  <c r="BI550" i="15"/>
  <c r="BH550" i="15"/>
  <c r="BG550" i="15"/>
  <c r="BF550" i="15"/>
  <c r="T550" i="15"/>
  <c r="R550" i="15"/>
  <c r="P550" i="15"/>
  <c r="BK550" i="15"/>
  <c r="J550" i="15"/>
  <c r="BE550" i="15"/>
  <c r="BI549" i="15"/>
  <c r="BH549" i="15"/>
  <c r="BG549" i="15"/>
  <c r="BF549" i="15"/>
  <c r="T549" i="15"/>
  <c r="R549" i="15"/>
  <c r="P549" i="15"/>
  <c r="BK549" i="15"/>
  <c r="J549" i="15"/>
  <c r="BE549" i="15"/>
  <c r="BI548" i="15"/>
  <c r="BH548" i="15"/>
  <c r="BG548" i="15"/>
  <c r="BF548" i="15"/>
  <c r="T548" i="15"/>
  <c r="R548" i="15"/>
  <c r="P548" i="15"/>
  <c r="BK548" i="15"/>
  <c r="J548" i="15"/>
  <c r="BE548" i="15"/>
  <c r="BI547" i="15"/>
  <c r="BH547" i="15"/>
  <c r="BG547" i="15"/>
  <c r="BF547" i="15"/>
  <c r="T547" i="15"/>
  <c r="R547" i="15"/>
  <c r="P547" i="15"/>
  <c r="BK547" i="15"/>
  <c r="J547" i="15"/>
  <c r="BE547" i="15"/>
  <c r="BI546" i="15"/>
  <c r="BH546" i="15"/>
  <c r="BG546" i="15"/>
  <c r="BF546" i="15"/>
  <c r="T546" i="15"/>
  <c r="R546" i="15"/>
  <c r="P546" i="15"/>
  <c r="BK546" i="15"/>
  <c r="J546" i="15"/>
  <c r="BE546" i="15"/>
  <c r="BI545" i="15"/>
  <c r="BH545" i="15"/>
  <c r="BG545" i="15"/>
  <c r="BF545" i="15"/>
  <c r="T545" i="15"/>
  <c r="R545" i="15"/>
  <c r="P545" i="15"/>
  <c r="BK545" i="15"/>
  <c r="J545" i="15"/>
  <c r="BE545" i="15"/>
  <c r="BI544" i="15"/>
  <c r="BH544" i="15"/>
  <c r="BG544" i="15"/>
  <c r="BF544" i="15"/>
  <c r="T544" i="15"/>
  <c r="R544" i="15"/>
  <c r="P544" i="15"/>
  <c r="BK544" i="15"/>
  <c r="J544" i="15"/>
  <c r="BE544" i="15"/>
  <c r="BI543" i="15"/>
  <c r="BH543" i="15"/>
  <c r="BG543" i="15"/>
  <c r="BF543" i="15"/>
  <c r="T543" i="15"/>
  <c r="R543" i="15"/>
  <c r="P543" i="15"/>
  <c r="BK543" i="15"/>
  <c r="J543" i="15"/>
  <c r="BE543" i="15"/>
  <c r="BI542" i="15"/>
  <c r="BH542" i="15"/>
  <c r="BG542" i="15"/>
  <c r="BF542" i="15"/>
  <c r="T542" i="15"/>
  <c r="R542" i="15"/>
  <c r="P542" i="15"/>
  <c r="BK542" i="15"/>
  <c r="J542" i="15"/>
  <c r="BE542" i="15"/>
  <c r="BI541" i="15"/>
  <c r="BH541" i="15"/>
  <c r="BG541" i="15"/>
  <c r="BF541" i="15"/>
  <c r="T541" i="15"/>
  <c r="R541" i="15"/>
  <c r="P541" i="15"/>
  <c r="BK541" i="15"/>
  <c r="J541" i="15"/>
  <c r="BE541" i="15"/>
  <c r="BI540" i="15"/>
  <c r="BH540" i="15"/>
  <c r="BG540" i="15"/>
  <c r="BF540" i="15"/>
  <c r="T540" i="15"/>
  <c r="R540" i="15"/>
  <c r="P540" i="15"/>
  <c r="BK540" i="15"/>
  <c r="J540" i="15"/>
  <c r="BE540" i="15"/>
  <c r="BI539" i="15"/>
  <c r="BH539" i="15"/>
  <c r="BG539" i="15"/>
  <c r="BF539" i="15"/>
  <c r="T539" i="15"/>
  <c r="R539" i="15"/>
  <c r="P539" i="15"/>
  <c r="BK539" i="15"/>
  <c r="J539" i="15"/>
  <c r="BE539" i="15"/>
  <c r="BI538" i="15"/>
  <c r="BH538" i="15"/>
  <c r="BG538" i="15"/>
  <c r="BF538" i="15"/>
  <c r="T538" i="15"/>
  <c r="R538" i="15"/>
  <c r="P538" i="15"/>
  <c r="BK538" i="15"/>
  <c r="J538" i="15"/>
  <c r="BE538" i="15"/>
  <c r="BI537" i="15"/>
  <c r="BH537" i="15"/>
  <c r="BG537" i="15"/>
  <c r="BF537" i="15"/>
  <c r="T537" i="15"/>
  <c r="R537" i="15"/>
  <c r="P537" i="15"/>
  <c r="BK537" i="15"/>
  <c r="J537" i="15"/>
  <c r="BE537" i="15"/>
  <c r="BI536" i="15"/>
  <c r="BH536" i="15"/>
  <c r="BG536" i="15"/>
  <c r="BF536" i="15"/>
  <c r="T536" i="15"/>
  <c r="R536" i="15"/>
  <c r="P536" i="15"/>
  <c r="BK536" i="15"/>
  <c r="J536" i="15"/>
  <c r="BE536" i="15"/>
  <c r="BI535" i="15"/>
  <c r="BH535" i="15"/>
  <c r="BG535" i="15"/>
  <c r="BF535" i="15"/>
  <c r="T535" i="15"/>
  <c r="R535" i="15"/>
  <c r="P535" i="15"/>
  <c r="BK535" i="15"/>
  <c r="J535" i="15"/>
  <c r="BE535" i="15"/>
  <c r="BI532" i="15"/>
  <c r="BH532" i="15"/>
  <c r="BG532" i="15"/>
  <c r="BF532" i="15"/>
  <c r="T532" i="15"/>
  <c r="R532" i="15"/>
  <c r="P532" i="15"/>
  <c r="BK532" i="15"/>
  <c r="J532" i="15"/>
  <c r="BE532" i="15"/>
  <c r="BI531" i="15"/>
  <c r="BH531" i="15"/>
  <c r="BG531" i="15"/>
  <c r="BF531" i="15"/>
  <c r="T531" i="15"/>
  <c r="R531" i="15"/>
  <c r="P531" i="15"/>
  <c r="BK531" i="15"/>
  <c r="J531" i="15"/>
  <c r="BE531" i="15"/>
  <c r="BI529" i="15"/>
  <c r="BH529" i="15"/>
  <c r="BG529" i="15"/>
  <c r="BF529" i="15"/>
  <c r="T529" i="15"/>
  <c r="R529" i="15"/>
  <c r="P529" i="15"/>
  <c r="BK529" i="15"/>
  <c r="J529" i="15"/>
  <c r="BE529" i="15"/>
  <c r="BI528" i="15"/>
  <c r="BH528" i="15"/>
  <c r="BG528" i="15"/>
  <c r="BF528" i="15"/>
  <c r="T528" i="15"/>
  <c r="R528" i="15"/>
  <c r="P528" i="15"/>
  <c r="BK528" i="15"/>
  <c r="J528" i="15"/>
  <c r="BE528" i="15"/>
  <c r="BI526" i="15"/>
  <c r="BH526" i="15"/>
  <c r="BG526" i="15"/>
  <c r="BF526" i="15"/>
  <c r="T526" i="15"/>
  <c r="R526" i="15"/>
  <c r="P526" i="15"/>
  <c r="BK526" i="15"/>
  <c r="J526" i="15"/>
  <c r="BE526" i="15"/>
  <c r="BI525" i="15"/>
  <c r="BH525" i="15"/>
  <c r="BG525" i="15"/>
  <c r="BF525" i="15"/>
  <c r="T525" i="15"/>
  <c r="R525" i="15"/>
  <c r="P525" i="15"/>
  <c r="BK525" i="15"/>
  <c r="J525" i="15"/>
  <c r="BE525" i="15"/>
  <c r="BI524" i="15"/>
  <c r="BH524" i="15"/>
  <c r="BG524" i="15"/>
  <c r="BF524" i="15"/>
  <c r="T524" i="15"/>
  <c r="R524" i="15"/>
  <c r="P524" i="15"/>
  <c r="BK524" i="15"/>
  <c r="J524" i="15"/>
  <c r="BE524" i="15"/>
  <c r="BI518" i="15"/>
  <c r="BH518" i="15"/>
  <c r="BG518" i="15"/>
  <c r="BF518" i="15"/>
  <c r="T518" i="15"/>
  <c r="R518" i="15"/>
  <c r="P518" i="15"/>
  <c r="BK518" i="15"/>
  <c r="J518" i="15"/>
  <c r="BE518" i="15"/>
  <c r="BI517" i="15"/>
  <c r="BH517" i="15"/>
  <c r="BG517" i="15"/>
  <c r="BF517" i="15"/>
  <c r="T517" i="15"/>
  <c r="R517" i="15"/>
  <c r="P517" i="15"/>
  <c r="BK517" i="15"/>
  <c r="J517" i="15"/>
  <c r="BE517" i="15"/>
  <c r="BI500" i="15"/>
  <c r="BH500" i="15"/>
  <c r="BG500" i="15"/>
  <c r="BF500" i="15"/>
  <c r="T500" i="15"/>
  <c r="R500" i="15"/>
  <c r="P500" i="15"/>
  <c r="BK500" i="15"/>
  <c r="J500" i="15"/>
  <c r="BE500" i="15"/>
  <c r="BI493" i="15"/>
  <c r="BH493" i="15"/>
  <c r="BG493" i="15"/>
  <c r="BF493" i="15"/>
  <c r="T493" i="15"/>
  <c r="R493" i="15"/>
  <c r="P493" i="15"/>
  <c r="BK493" i="15"/>
  <c r="J493" i="15"/>
  <c r="BE493" i="15"/>
  <c r="BI486" i="15"/>
  <c r="BH486" i="15"/>
  <c r="BG486" i="15"/>
  <c r="BF486" i="15"/>
  <c r="T486" i="15"/>
  <c r="R486" i="15"/>
  <c r="P486" i="15"/>
  <c r="BK486" i="15"/>
  <c r="J486" i="15"/>
  <c r="BE486" i="15"/>
  <c r="BI485" i="15"/>
  <c r="BH485" i="15"/>
  <c r="BG485" i="15"/>
  <c r="BF485" i="15"/>
  <c r="T485" i="15"/>
  <c r="R485" i="15"/>
  <c r="P485" i="15"/>
  <c r="BK485" i="15"/>
  <c r="J485" i="15"/>
  <c r="BE485" i="15"/>
  <c r="BI483" i="15"/>
  <c r="BH483" i="15"/>
  <c r="BG483" i="15"/>
  <c r="BF483" i="15"/>
  <c r="T483" i="15"/>
  <c r="R483" i="15"/>
  <c r="P483" i="15"/>
  <c r="BK483" i="15"/>
  <c r="J483" i="15"/>
  <c r="BE483" i="15"/>
  <c r="BI480" i="15"/>
  <c r="BH480" i="15"/>
  <c r="BG480" i="15"/>
  <c r="BF480" i="15"/>
  <c r="T480" i="15"/>
  <c r="R480" i="15"/>
  <c r="P480" i="15"/>
  <c r="BK480" i="15"/>
  <c r="J480" i="15"/>
  <c r="BE480" i="15"/>
  <c r="BI472" i="15"/>
  <c r="BH472" i="15"/>
  <c r="BG472" i="15"/>
  <c r="BF472" i="15"/>
  <c r="T472" i="15"/>
  <c r="R472" i="15"/>
  <c r="P472" i="15"/>
  <c r="BK472" i="15"/>
  <c r="J472" i="15"/>
  <c r="BE472" i="15"/>
  <c r="BI469" i="15"/>
  <c r="BH469" i="15"/>
  <c r="BG469" i="15"/>
  <c r="BF469" i="15"/>
  <c r="T469" i="15"/>
  <c r="R469" i="15"/>
  <c r="P469" i="15"/>
  <c r="BK469" i="15"/>
  <c r="J469" i="15"/>
  <c r="BE469" i="15"/>
  <c r="BI467" i="15"/>
  <c r="BH467" i="15"/>
  <c r="BG467" i="15"/>
  <c r="BF467" i="15"/>
  <c r="T467" i="15"/>
  <c r="R467" i="15"/>
  <c r="P467" i="15"/>
  <c r="BK467" i="15"/>
  <c r="J467" i="15"/>
  <c r="BE467" i="15"/>
  <c r="BI466" i="15"/>
  <c r="BH466" i="15"/>
  <c r="BG466" i="15"/>
  <c r="BF466" i="15"/>
  <c r="T466" i="15"/>
  <c r="R466" i="15"/>
  <c r="P466" i="15"/>
  <c r="BK466" i="15"/>
  <c r="J466" i="15"/>
  <c r="BE466" i="15"/>
  <c r="BI459" i="15"/>
  <c r="BH459" i="15"/>
  <c r="BG459" i="15"/>
  <c r="BF459" i="15"/>
  <c r="T459" i="15"/>
  <c r="R459" i="15"/>
  <c r="P459" i="15"/>
  <c r="BK459" i="15"/>
  <c r="J459" i="15"/>
  <c r="BE459" i="15"/>
  <c r="BI458" i="15"/>
  <c r="BH458" i="15"/>
  <c r="BG458" i="15"/>
  <c r="BF458" i="15"/>
  <c r="T458" i="15"/>
  <c r="R458" i="15"/>
  <c r="P458" i="15"/>
  <c r="BK458" i="15"/>
  <c r="J458" i="15"/>
  <c r="BE458" i="15"/>
  <c r="BI455" i="15"/>
  <c r="BH455" i="15"/>
  <c r="BG455" i="15"/>
  <c r="BF455" i="15"/>
  <c r="T455" i="15"/>
  <c r="R455" i="15"/>
  <c r="P455" i="15"/>
  <c r="BK455" i="15"/>
  <c r="J455" i="15"/>
  <c r="BE455" i="15"/>
  <c r="BI454" i="15"/>
  <c r="BH454" i="15"/>
  <c r="BG454" i="15"/>
  <c r="BF454" i="15"/>
  <c r="T454" i="15"/>
  <c r="R454" i="15"/>
  <c r="P454" i="15"/>
  <c r="BK454" i="15"/>
  <c r="J454" i="15"/>
  <c r="BE454" i="15"/>
  <c r="BI451" i="15"/>
  <c r="BH451" i="15"/>
  <c r="BG451" i="15"/>
  <c r="BF451" i="15"/>
  <c r="T451" i="15"/>
  <c r="R451" i="15"/>
  <c r="P451" i="15"/>
  <c r="BK451" i="15"/>
  <c r="J451" i="15"/>
  <c r="BE451" i="15"/>
  <c r="BI445" i="15"/>
  <c r="BH445" i="15"/>
  <c r="BG445" i="15"/>
  <c r="BF445" i="15"/>
  <c r="T445" i="15"/>
  <c r="R445" i="15"/>
  <c r="P445" i="15"/>
  <c r="BK445" i="15"/>
  <c r="J445" i="15"/>
  <c r="BE445" i="15"/>
  <c r="BI441" i="15"/>
  <c r="BH441" i="15"/>
  <c r="BG441" i="15"/>
  <c r="BF441" i="15"/>
  <c r="T441" i="15"/>
  <c r="R441" i="15"/>
  <c r="P441" i="15"/>
  <c r="BK441" i="15"/>
  <c r="J441" i="15"/>
  <c r="BE441" i="15"/>
  <c r="BI440" i="15"/>
  <c r="BH440" i="15"/>
  <c r="BG440" i="15"/>
  <c r="BF440" i="15"/>
  <c r="T440" i="15"/>
  <c r="R440" i="15"/>
  <c r="P440" i="15"/>
  <c r="BK440" i="15"/>
  <c r="J440" i="15"/>
  <c r="BE440" i="15"/>
  <c r="BI439" i="15"/>
  <c r="BH439" i="15"/>
  <c r="BG439" i="15"/>
  <c r="BF439" i="15"/>
  <c r="T439" i="15"/>
  <c r="R439" i="15"/>
  <c r="P439" i="15"/>
  <c r="BK439" i="15"/>
  <c r="J439" i="15"/>
  <c r="BE439" i="15"/>
  <c r="BI437" i="15"/>
  <c r="BH437" i="15"/>
  <c r="BG437" i="15"/>
  <c r="BF437" i="15"/>
  <c r="T437" i="15"/>
  <c r="R437" i="15"/>
  <c r="P437" i="15"/>
  <c r="BK437" i="15"/>
  <c r="J437" i="15"/>
  <c r="BE437" i="15"/>
  <c r="BI434" i="15"/>
  <c r="BH434" i="15"/>
  <c r="BG434" i="15"/>
  <c r="BF434" i="15"/>
  <c r="T434" i="15"/>
  <c r="T433" i="15"/>
  <c r="R434" i="15"/>
  <c r="R433" i="15"/>
  <c r="P434" i="15"/>
  <c r="P433" i="15"/>
  <c r="BK434" i="15"/>
  <c r="BK433" i="15"/>
  <c r="J433" i="15"/>
  <c r="J107" i="15"/>
  <c r="J434" i="15"/>
  <c r="BE434" i="15"/>
  <c r="BI432" i="15"/>
  <c r="BH432" i="15"/>
  <c r="BG432" i="15"/>
  <c r="BF432" i="15"/>
  <c r="T432" i="15"/>
  <c r="R432" i="15"/>
  <c r="P432" i="15"/>
  <c r="BK432" i="15"/>
  <c r="J432" i="15"/>
  <c r="BE432" i="15"/>
  <c r="BI431" i="15"/>
  <c r="BH431" i="15"/>
  <c r="BG431" i="15"/>
  <c r="BF431" i="15"/>
  <c r="T431" i="15"/>
  <c r="R431" i="15"/>
  <c r="P431" i="15"/>
  <c r="BK431" i="15"/>
  <c r="J431" i="15"/>
  <c r="BE431" i="15"/>
  <c r="BI430" i="15"/>
  <c r="BH430" i="15"/>
  <c r="BG430" i="15"/>
  <c r="BF430" i="15"/>
  <c r="T430" i="15"/>
  <c r="R430" i="15"/>
  <c r="P430" i="15"/>
  <c r="BK430" i="15"/>
  <c r="J430" i="15"/>
  <c r="BE430" i="15"/>
  <c r="BI429" i="15"/>
  <c r="BH429" i="15"/>
  <c r="BG429" i="15"/>
  <c r="BF429" i="15"/>
  <c r="T429" i="15"/>
  <c r="R429" i="15"/>
  <c r="P429" i="15"/>
  <c r="BK429" i="15"/>
  <c r="J429" i="15"/>
  <c r="BE429" i="15"/>
  <c r="BI428" i="15"/>
  <c r="BH428" i="15"/>
  <c r="BG428" i="15"/>
  <c r="BF428" i="15"/>
  <c r="T428" i="15"/>
  <c r="R428" i="15"/>
  <c r="P428" i="15"/>
  <c r="BK428" i="15"/>
  <c r="J428" i="15"/>
  <c r="BE428" i="15"/>
  <c r="BI427" i="15"/>
  <c r="BH427" i="15"/>
  <c r="BG427" i="15"/>
  <c r="BF427" i="15"/>
  <c r="T427" i="15"/>
  <c r="R427" i="15"/>
  <c r="P427" i="15"/>
  <c r="BK427" i="15"/>
  <c r="J427" i="15"/>
  <c r="BE427" i="15"/>
  <c r="BI426" i="15"/>
  <c r="BH426" i="15"/>
  <c r="BG426" i="15"/>
  <c r="BF426" i="15"/>
  <c r="T426" i="15"/>
  <c r="R426" i="15"/>
  <c r="P426" i="15"/>
  <c r="BK426" i="15"/>
  <c r="J426" i="15"/>
  <c r="BE426" i="15"/>
  <c r="BI425" i="15"/>
  <c r="BH425" i="15"/>
  <c r="BG425" i="15"/>
  <c r="BF425" i="15"/>
  <c r="T425" i="15"/>
  <c r="R425" i="15"/>
  <c r="P425" i="15"/>
  <c r="BK425" i="15"/>
  <c r="J425" i="15"/>
  <c r="BE425" i="15"/>
  <c r="BI423" i="15"/>
  <c r="BH423" i="15"/>
  <c r="BG423" i="15"/>
  <c r="BF423" i="15"/>
  <c r="T423" i="15"/>
  <c r="R423" i="15"/>
  <c r="P423" i="15"/>
  <c r="BK423" i="15"/>
  <c r="J423" i="15"/>
  <c r="BE423" i="15"/>
  <c r="BI422" i="15"/>
  <c r="BH422" i="15"/>
  <c r="BG422" i="15"/>
  <c r="BF422" i="15"/>
  <c r="T422" i="15"/>
  <c r="R422" i="15"/>
  <c r="P422" i="15"/>
  <c r="BK422" i="15"/>
  <c r="J422" i="15"/>
  <c r="BE422" i="15"/>
  <c r="BI420" i="15"/>
  <c r="BH420" i="15"/>
  <c r="BG420" i="15"/>
  <c r="BF420" i="15"/>
  <c r="T420" i="15"/>
  <c r="R420" i="15"/>
  <c r="P420" i="15"/>
  <c r="BK420" i="15"/>
  <c r="J420" i="15"/>
  <c r="BE420" i="15"/>
  <c r="BI418" i="15"/>
  <c r="BH418" i="15"/>
  <c r="BG418" i="15"/>
  <c r="BF418" i="15"/>
  <c r="T418" i="15"/>
  <c r="R418" i="15"/>
  <c r="P418" i="15"/>
  <c r="BK418" i="15"/>
  <c r="J418" i="15"/>
  <c r="BE418" i="15"/>
  <c r="BI414" i="15"/>
  <c r="BH414" i="15"/>
  <c r="BG414" i="15"/>
  <c r="BF414" i="15"/>
  <c r="T414" i="15"/>
  <c r="R414" i="15"/>
  <c r="P414" i="15"/>
  <c r="BK414" i="15"/>
  <c r="J414" i="15"/>
  <c r="BE414" i="15"/>
  <c r="BI413" i="15"/>
  <c r="BH413" i="15"/>
  <c r="BG413" i="15"/>
  <c r="BF413" i="15"/>
  <c r="T413" i="15"/>
  <c r="R413" i="15"/>
  <c r="P413" i="15"/>
  <c r="BK413" i="15"/>
  <c r="J413" i="15"/>
  <c r="BE413" i="15"/>
  <c r="BI412" i="15"/>
  <c r="BH412" i="15"/>
  <c r="BG412" i="15"/>
  <c r="BF412" i="15"/>
  <c r="T412" i="15"/>
  <c r="R412" i="15"/>
  <c r="P412" i="15"/>
  <c r="BK412" i="15"/>
  <c r="J412" i="15"/>
  <c r="BE412" i="15"/>
  <c r="BI411" i="15"/>
  <c r="BH411" i="15"/>
  <c r="BG411" i="15"/>
  <c r="BF411" i="15"/>
  <c r="T411" i="15"/>
  <c r="R411" i="15"/>
  <c r="P411" i="15"/>
  <c r="BK411" i="15"/>
  <c r="J411" i="15"/>
  <c r="BE411" i="15"/>
  <c r="BI410" i="15"/>
  <c r="BH410" i="15"/>
  <c r="BG410" i="15"/>
  <c r="BF410" i="15"/>
  <c r="T410" i="15"/>
  <c r="R410" i="15"/>
  <c r="P410" i="15"/>
  <c r="BK410" i="15"/>
  <c r="J410" i="15"/>
  <c r="BE410" i="15"/>
  <c r="BI409" i="15"/>
  <c r="BH409" i="15"/>
  <c r="BG409" i="15"/>
  <c r="BF409" i="15"/>
  <c r="T409" i="15"/>
  <c r="R409" i="15"/>
  <c r="P409" i="15"/>
  <c r="BK409" i="15"/>
  <c r="J409" i="15"/>
  <c r="BE409" i="15"/>
  <c r="BI408" i="15"/>
  <c r="BH408" i="15"/>
  <c r="BG408" i="15"/>
  <c r="BF408" i="15"/>
  <c r="T408" i="15"/>
  <c r="R408" i="15"/>
  <c r="P408" i="15"/>
  <c r="BK408" i="15"/>
  <c r="J408" i="15"/>
  <c r="BE408" i="15"/>
  <c r="BI406" i="15"/>
  <c r="BH406" i="15"/>
  <c r="BG406" i="15"/>
  <c r="BF406" i="15"/>
  <c r="T406" i="15"/>
  <c r="R406" i="15"/>
  <c r="P406" i="15"/>
  <c r="BK406" i="15"/>
  <c r="J406" i="15"/>
  <c r="BE406" i="15"/>
  <c r="BI404" i="15"/>
  <c r="BH404" i="15"/>
  <c r="BG404" i="15"/>
  <c r="BF404" i="15"/>
  <c r="T404" i="15"/>
  <c r="R404" i="15"/>
  <c r="P404" i="15"/>
  <c r="BK404" i="15"/>
  <c r="J404" i="15"/>
  <c r="BE404" i="15"/>
  <c r="BI403" i="15"/>
  <c r="BH403" i="15"/>
  <c r="BG403" i="15"/>
  <c r="BF403" i="15"/>
  <c r="T403" i="15"/>
  <c r="R403" i="15"/>
  <c r="P403" i="15"/>
  <c r="BK403" i="15"/>
  <c r="J403" i="15"/>
  <c r="BE403" i="15"/>
  <c r="BI396" i="15"/>
  <c r="BH396" i="15"/>
  <c r="BG396" i="15"/>
  <c r="BF396" i="15"/>
  <c r="T396" i="15"/>
  <c r="R396" i="15"/>
  <c r="P396" i="15"/>
  <c r="BK396" i="15"/>
  <c r="J396" i="15"/>
  <c r="BE396" i="15"/>
  <c r="BI395" i="15"/>
  <c r="BH395" i="15"/>
  <c r="BG395" i="15"/>
  <c r="BF395" i="15"/>
  <c r="T395" i="15"/>
  <c r="R395" i="15"/>
  <c r="P395" i="15"/>
  <c r="BK395" i="15"/>
  <c r="J395" i="15"/>
  <c r="BE395" i="15"/>
  <c r="BI394" i="15"/>
  <c r="BH394" i="15"/>
  <c r="BG394" i="15"/>
  <c r="BF394" i="15"/>
  <c r="T394" i="15"/>
  <c r="R394" i="15"/>
  <c r="P394" i="15"/>
  <c r="BK394" i="15"/>
  <c r="J394" i="15"/>
  <c r="BE394" i="15"/>
  <c r="BI393" i="15"/>
  <c r="BH393" i="15"/>
  <c r="BG393" i="15"/>
  <c r="BF393" i="15"/>
  <c r="T393" i="15"/>
  <c r="R393" i="15"/>
  <c r="P393" i="15"/>
  <c r="BK393" i="15"/>
  <c r="J393" i="15"/>
  <c r="BE393" i="15"/>
  <c r="BI392" i="15"/>
  <c r="BH392" i="15"/>
  <c r="BG392" i="15"/>
  <c r="BF392" i="15"/>
  <c r="T392" i="15"/>
  <c r="R392" i="15"/>
  <c r="P392" i="15"/>
  <c r="BK392" i="15"/>
  <c r="J392" i="15"/>
  <c r="BE392" i="15"/>
  <c r="BI390" i="15"/>
  <c r="BH390" i="15"/>
  <c r="BG390" i="15"/>
  <c r="BF390" i="15"/>
  <c r="T390" i="15"/>
  <c r="R390" i="15"/>
  <c r="P390" i="15"/>
  <c r="BK390" i="15"/>
  <c r="J390" i="15"/>
  <c r="BE390" i="15"/>
  <c r="BI389" i="15"/>
  <c r="BH389" i="15"/>
  <c r="BG389" i="15"/>
  <c r="BF389" i="15"/>
  <c r="T389" i="15"/>
  <c r="R389" i="15"/>
  <c r="P389" i="15"/>
  <c r="BK389" i="15"/>
  <c r="J389" i="15"/>
  <c r="BE389" i="15"/>
  <c r="BI382" i="15"/>
  <c r="BH382" i="15"/>
  <c r="BG382" i="15"/>
  <c r="BF382" i="15"/>
  <c r="T382" i="15"/>
  <c r="R382" i="15"/>
  <c r="P382" i="15"/>
  <c r="BK382" i="15"/>
  <c r="J382" i="15"/>
  <c r="BE382" i="15"/>
  <c r="BI375" i="15"/>
  <c r="BH375" i="15"/>
  <c r="BG375" i="15"/>
  <c r="BF375" i="15"/>
  <c r="T375" i="15"/>
  <c r="R375" i="15"/>
  <c r="P375" i="15"/>
  <c r="BK375" i="15"/>
  <c r="J375" i="15"/>
  <c r="BE375" i="15"/>
  <c r="BI374" i="15"/>
  <c r="BH374" i="15"/>
  <c r="BG374" i="15"/>
  <c r="BF374" i="15"/>
  <c r="T374" i="15"/>
  <c r="R374" i="15"/>
  <c r="P374" i="15"/>
  <c r="BK374" i="15"/>
  <c r="J374" i="15"/>
  <c r="BE374" i="15"/>
  <c r="BI368" i="15"/>
  <c r="BH368" i="15"/>
  <c r="BG368" i="15"/>
  <c r="BF368" i="15"/>
  <c r="T368" i="15"/>
  <c r="R368" i="15"/>
  <c r="P368" i="15"/>
  <c r="BK368" i="15"/>
  <c r="J368" i="15"/>
  <c r="BE368" i="15"/>
  <c r="BI367" i="15"/>
  <c r="BH367" i="15"/>
  <c r="BG367" i="15"/>
  <c r="BF367" i="15"/>
  <c r="T367" i="15"/>
  <c r="R367" i="15"/>
  <c r="P367" i="15"/>
  <c r="BK367" i="15"/>
  <c r="J367" i="15"/>
  <c r="BE367" i="15"/>
  <c r="BI365" i="15"/>
  <c r="BH365" i="15"/>
  <c r="BG365" i="15"/>
  <c r="BF365" i="15"/>
  <c r="T365" i="15"/>
  <c r="R365" i="15"/>
  <c r="P365" i="15"/>
  <c r="BK365" i="15"/>
  <c r="J365" i="15"/>
  <c r="BE365" i="15"/>
  <c r="BI363" i="15"/>
  <c r="BH363" i="15"/>
  <c r="BG363" i="15"/>
  <c r="BF363" i="15"/>
  <c r="T363" i="15"/>
  <c r="R363" i="15"/>
  <c r="P363" i="15"/>
  <c r="BK363" i="15"/>
  <c r="J363" i="15"/>
  <c r="BE363" i="15"/>
  <c r="BI361" i="15"/>
  <c r="BH361" i="15"/>
  <c r="BG361" i="15"/>
  <c r="BF361" i="15"/>
  <c r="T361" i="15"/>
  <c r="R361" i="15"/>
  <c r="P361" i="15"/>
  <c r="BK361" i="15"/>
  <c r="J361" i="15"/>
  <c r="BE361" i="15"/>
  <c r="BI360" i="15"/>
  <c r="BH360" i="15"/>
  <c r="BG360" i="15"/>
  <c r="BF360" i="15"/>
  <c r="T360" i="15"/>
  <c r="R360" i="15"/>
  <c r="P360" i="15"/>
  <c r="BK360" i="15"/>
  <c r="J360" i="15"/>
  <c r="BE360" i="15"/>
  <c r="BI354" i="15"/>
  <c r="BH354" i="15"/>
  <c r="BG354" i="15"/>
  <c r="BF354" i="15"/>
  <c r="T354" i="15"/>
  <c r="R354" i="15"/>
  <c r="P354" i="15"/>
  <c r="BK354" i="15"/>
  <c r="J354" i="15"/>
  <c r="BE354" i="15"/>
  <c r="BI351" i="15"/>
  <c r="BH351" i="15"/>
  <c r="BG351" i="15"/>
  <c r="BF351" i="15"/>
  <c r="T351" i="15"/>
  <c r="R351" i="15"/>
  <c r="P351" i="15"/>
  <c r="BK351" i="15"/>
  <c r="J351" i="15"/>
  <c r="BE351" i="15"/>
  <c r="BI349" i="15"/>
  <c r="BH349" i="15"/>
  <c r="BG349" i="15"/>
  <c r="BF349" i="15"/>
  <c r="T349" i="15"/>
  <c r="R349" i="15"/>
  <c r="P349" i="15"/>
  <c r="BK349" i="15"/>
  <c r="J349" i="15"/>
  <c r="BE349" i="15"/>
  <c r="BI345" i="15"/>
  <c r="BH345" i="15"/>
  <c r="BG345" i="15"/>
  <c r="BF345" i="15"/>
  <c r="T345" i="15"/>
  <c r="R345" i="15"/>
  <c r="P345" i="15"/>
  <c r="BK345" i="15"/>
  <c r="J345" i="15"/>
  <c r="BE345" i="15"/>
  <c r="BI339" i="15"/>
  <c r="BH339" i="15"/>
  <c r="BG339" i="15"/>
  <c r="BF339" i="15"/>
  <c r="T339" i="15"/>
  <c r="R339" i="15"/>
  <c r="P339" i="15"/>
  <c r="BK339" i="15"/>
  <c r="J339" i="15"/>
  <c r="BE339" i="15"/>
  <c r="BI334" i="15"/>
  <c r="BH334" i="15"/>
  <c r="BG334" i="15"/>
  <c r="BF334" i="15"/>
  <c r="T334" i="15"/>
  <c r="R334" i="15"/>
  <c r="P334" i="15"/>
  <c r="BK334" i="15"/>
  <c r="J334" i="15"/>
  <c r="BE334" i="15"/>
  <c r="BI333" i="15"/>
  <c r="BH333" i="15"/>
  <c r="BG333" i="15"/>
  <c r="BF333" i="15"/>
  <c r="T333" i="15"/>
  <c r="R333" i="15"/>
  <c r="P333" i="15"/>
  <c r="BK333" i="15"/>
  <c r="J333" i="15"/>
  <c r="BE333" i="15"/>
  <c r="BI329" i="15"/>
  <c r="BH329" i="15"/>
  <c r="BG329" i="15"/>
  <c r="BF329" i="15"/>
  <c r="T329" i="15"/>
  <c r="R329" i="15"/>
  <c r="P329" i="15"/>
  <c r="BK329" i="15"/>
  <c r="J329" i="15"/>
  <c r="BE329" i="15"/>
  <c r="BI327" i="15"/>
  <c r="BH327" i="15"/>
  <c r="BG327" i="15"/>
  <c r="BF327" i="15"/>
  <c r="T327" i="15"/>
  <c r="R327" i="15"/>
  <c r="P327" i="15"/>
  <c r="BK327" i="15"/>
  <c r="J327" i="15"/>
  <c r="BE327" i="15"/>
  <c r="BI326" i="15"/>
  <c r="BH326" i="15"/>
  <c r="BG326" i="15"/>
  <c r="BF326" i="15"/>
  <c r="T326" i="15"/>
  <c r="R326" i="15"/>
  <c r="P326" i="15"/>
  <c r="BK326" i="15"/>
  <c r="J326" i="15"/>
  <c r="BE326" i="15"/>
  <c r="BI320" i="15"/>
  <c r="BH320" i="15"/>
  <c r="BG320" i="15"/>
  <c r="BF320" i="15"/>
  <c r="T320" i="15"/>
  <c r="R320" i="15"/>
  <c r="P320" i="15"/>
  <c r="BK320" i="15"/>
  <c r="J320" i="15"/>
  <c r="BE320" i="15"/>
  <c r="BI315" i="15"/>
  <c r="BH315" i="15"/>
  <c r="BG315" i="15"/>
  <c r="BF315" i="15"/>
  <c r="T315" i="15"/>
  <c r="R315" i="15"/>
  <c r="P315" i="15"/>
  <c r="BK315" i="15"/>
  <c r="J315" i="15"/>
  <c r="BE315" i="15"/>
  <c r="BI314" i="15"/>
  <c r="BH314" i="15"/>
  <c r="BG314" i="15"/>
  <c r="BF314" i="15"/>
  <c r="T314" i="15"/>
  <c r="R314" i="15"/>
  <c r="P314" i="15"/>
  <c r="BK314" i="15"/>
  <c r="J314" i="15"/>
  <c r="BE314" i="15"/>
  <c r="BI313" i="15"/>
  <c r="BH313" i="15"/>
  <c r="BG313" i="15"/>
  <c r="BF313" i="15"/>
  <c r="T313" i="15"/>
  <c r="R313" i="15"/>
  <c r="P313" i="15"/>
  <c r="BK313" i="15"/>
  <c r="J313" i="15"/>
  <c r="BE313" i="15"/>
  <c r="BI305" i="15"/>
  <c r="BH305" i="15"/>
  <c r="BG305" i="15"/>
  <c r="BF305" i="15"/>
  <c r="T305" i="15"/>
  <c r="R305" i="15"/>
  <c r="P305" i="15"/>
  <c r="BK305" i="15"/>
  <c r="J305" i="15"/>
  <c r="BE305" i="15"/>
  <c r="BI304" i="15"/>
  <c r="BH304" i="15"/>
  <c r="BG304" i="15"/>
  <c r="BF304" i="15"/>
  <c r="T304" i="15"/>
  <c r="R304" i="15"/>
  <c r="P304" i="15"/>
  <c r="BK304" i="15"/>
  <c r="J304" i="15"/>
  <c r="BE304" i="15"/>
  <c r="BI294" i="15"/>
  <c r="BH294" i="15"/>
  <c r="BG294" i="15"/>
  <c r="BF294" i="15"/>
  <c r="T294" i="15"/>
  <c r="R294" i="15"/>
  <c r="P294" i="15"/>
  <c r="BK294" i="15"/>
  <c r="J294" i="15"/>
  <c r="BE294" i="15"/>
  <c r="BI285" i="15"/>
  <c r="BH285" i="15"/>
  <c r="BG285" i="15"/>
  <c r="BF285" i="15"/>
  <c r="T285" i="15"/>
  <c r="R285" i="15"/>
  <c r="P285" i="15"/>
  <c r="BK285" i="15"/>
  <c r="J285" i="15"/>
  <c r="BE285" i="15"/>
  <c r="BI280" i="15"/>
  <c r="BH280" i="15"/>
  <c r="BG280" i="15"/>
  <c r="BF280" i="15"/>
  <c r="T280" i="15"/>
  <c r="R280" i="15"/>
  <c r="P280" i="15"/>
  <c r="BK280" i="15"/>
  <c r="J280" i="15"/>
  <c r="BE280" i="15"/>
  <c r="BI277" i="15"/>
  <c r="BH277" i="15"/>
  <c r="BG277" i="15"/>
  <c r="BF277" i="15"/>
  <c r="T277" i="15"/>
  <c r="R277" i="15"/>
  <c r="P277" i="15"/>
  <c r="BK277" i="15"/>
  <c r="J277" i="15"/>
  <c r="BE277" i="15"/>
  <c r="BI275" i="15"/>
  <c r="BH275" i="15"/>
  <c r="BG275" i="15"/>
  <c r="BF275" i="15"/>
  <c r="T275" i="15"/>
  <c r="R275" i="15"/>
  <c r="P275" i="15"/>
  <c r="BK275" i="15"/>
  <c r="J275" i="15"/>
  <c r="BE275" i="15"/>
  <c r="BI274" i="15"/>
  <c r="BH274" i="15"/>
  <c r="BG274" i="15"/>
  <c r="BF274" i="15"/>
  <c r="T274" i="15"/>
  <c r="R274" i="15"/>
  <c r="P274" i="15"/>
  <c r="BK274" i="15"/>
  <c r="J274" i="15"/>
  <c r="BE274" i="15"/>
  <c r="BI273" i="15"/>
  <c r="BH273" i="15"/>
  <c r="BG273" i="15"/>
  <c r="BF273" i="15"/>
  <c r="T273" i="15"/>
  <c r="R273" i="15"/>
  <c r="P273" i="15"/>
  <c r="BK273" i="15"/>
  <c r="J273" i="15"/>
  <c r="BE273" i="15"/>
  <c r="BI258" i="15"/>
  <c r="BH258" i="15"/>
  <c r="BG258" i="15"/>
  <c r="BF258" i="15"/>
  <c r="T258" i="15"/>
  <c r="R258" i="15"/>
  <c r="P258" i="15"/>
  <c r="BK258" i="15"/>
  <c r="J258" i="15"/>
  <c r="BE258" i="15"/>
  <c r="BI243" i="15"/>
  <c r="BH243" i="15"/>
  <c r="BG243" i="15"/>
  <c r="BF243" i="15"/>
  <c r="T243" i="15"/>
  <c r="R243" i="15"/>
  <c r="P243" i="15"/>
  <c r="BK243" i="15"/>
  <c r="J243" i="15"/>
  <c r="BE243" i="15"/>
  <c r="BI242" i="15"/>
  <c r="BH242" i="15"/>
  <c r="BG242" i="15"/>
  <c r="BF242" i="15"/>
  <c r="T242" i="15"/>
  <c r="R242" i="15"/>
  <c r="P242" i="15"/>
  <c r="BK242" i="15"/>
  <c r="J242" i="15"/>
  <c r="BE242" i="15"/>
  <c r="BI241" i="15"/>
  <c r="BH241" i="15"/>
  <c r="BG241" i="15"/>
  <c r="BF241" i="15"/>
  <c r="T241" i="15"/>
  <c r="R241" i="15"/>
  <c r="P241" i="15"/>
  <c r="BK241" i="15"/>
  <c r="J241" i="15"/>
  <c r="BE241" i="15"/>
  <c r="BI237" i="15"/>
  <c r="BH237" i="15"/>
  <c r="BG237" i="15"/>
  <c r="BF237" i="15"/>
  <c r="T237" i="15"/>
  <c r="R237" i="15"/>
  <c r="P237" i="15"/>
  <c r="BK237" i="15"/>
  <c r="J237" i="15"/>
  <c r="BE237" i="15"/>
  <c r="BI234" i="15"/>
  <c r="BH234" i="15"/>
  <c r="BG234" i="15"/>
  <c r="BF234" i="15"/>
  <c r="T234" i="15"/>
  <c r="R234" i="15"/>
  <c r="P234" i="15"/>
  <c r="BK234" i="15"/>
  <c r="J234" i="15"/>
  <c r="BE234" i="15"/>
  <c r="BI231" i="15"/>
  <c r="BH231" i="15"/>
  <c r="BG231" i="15"/>
  <c r="BF231" i="15"/>
  <c r="T231" i="15"/>
  <c r="R231" i="15"/>
  <c r="P231" i="15"/>
  <c r="BK231" i="15"/>
  <c r="J231" i="15"/>
  <c r="BE231" i="15"/>
  <c r="BI228" i="15"/>
  <c r="BH228" i="15"/>
  <c r="BG228" i="15"/>
  <c r="BF228" i="15"/>
  <c r="T228" i="15"/>
  <c r="R228" i="15"/>
  <c r="P228" i="15"/>
  <c r="BK228" i="15"/>
  <c r="J228" i="15"/>
  <c r="BE228" i="15"/>
  <c r="BI227" i="15"/>
  <c r="BH227" i="15"/>
  <c r="BG227" i="15"/>
  <c r="BF227" i="15"/>
  <c r="T227" i="15"/>
  <c r="R227" i="15"/>
  <c r="P227" i="15"/>
  <c r="BK227" i="15"/>
  <c r="J227" i="15"/>
  <c r="BE227" i="15"/>
  <c r="BI226" i="15"/>
  <c r="BH226" i="15"/>
  <c r="BG226" i="15"/>
  <c r="BF226" i="15"/>
  <c r="T226" i="15"/>
  <c r="R226" i="15"/>
  <c r="P226" i="15"/>
  <c r="BK226" i="15"/>
  <c r="J226" i="15"/>
  <c r="BE226" i="15"/>
  <c r="BI225" i="15"/>
  <c r="BH225" i="15"/>
  <c r="BG225" i="15"/>
  <c r="BF225" i="15"/>
  <c r="T225" i="15"/>
  <c r="R225" i="15"/>
  <c r="P225" i="15"/>
  <c r="BK225" i="15"/>
  <c r="J225" i="15"/>
  <c r="BE225" i="15"/>
  <c r="BI224" i="15"/>
  <c r="BH224" i="15"/>
  <c r="BG224" i="15"/>
  <c r="BF224" i="15"/>
  <c r="T224" i="15"/>
  <c r="R224" i="15"/>
  <c r="P224" i="15"/>
  <c r="BK224" i="15"/>
  <c r="J224" i="15"/>
  <c r="BE224" i="15"/>
  <c r="BI223" i="15"/>
  <c r="BH223" i="15"/>
  <c r="BG223" i="15"/>
  <c r="BF223" i="15"/>
  <c r="T223" i="15"/>
  <c r="R223" i="15"/>
  <c r="P223" i="15"/>
  <c r="BK223" i="15"/>
  <c r="J223" i="15"/>
  <c r="BE223" i="15"/>
  <c r="BI222" i="15"/>
  <c r="BH222" i="15"/>
  <c r="BG222" i="15"/>
  <c r="BF222" i="15"/>
  <c r="T222" i="15"/>
  <c r="R222" i="15"/>
  <c r="P222" i="15"/>
  <c r="BK222" i="15"/>
  <c r="J222" i="15"/>
  <c r="BE222" i="15"/>
  <c r="BI221" i="15"/>
  <c r="BH221" i="15"/>
  <c r="BG221" i="15"/>
  <c r="BF221" i="15"/>
  <c r="T221" i="15"/>
  <c r="R221" i="15"/>
  <c r="P221" i="15"/>
  <c r="BK221" i="15"/>
  <c r="J221" i="15"/>
  <c r="BE221" i="15"/>
  <c r="BI217" i="15"/>
  <c r="BH217" i="15"/>
  <c r="BG217" i="15"/>
  <c r="BF217" i="15"/>
  <c r="T217" i="15"/>
  <c r="R217" i="15"/>
  <c r="P217" i="15"/>
  <c r="BK217" i="15"/>
  <c r="J217" i="15"/>
  <c r="BE217" i="15"/>
  <c r="BI213" i="15"/>
  <c r="BH213" i="15"/>
  <c r="BG213" i="15"/>
  <c r="BF213" i="15"/>
  <c r="T213" i="15"/>
  <c r="R213" i="15"/>
  <c r="P213" i="15"/>
  <c r="BK213" i="15"/>
  <c r="J213" i="15"/>
  <c r="BE213" i="15"/>
  <c r="BI212" i="15"/>
  <c r="BH212" i="15"/>
  <c r="BG212" i="15"/>
  <c r="BF212" i="15"/>
  <c r="T212" i="15"/>
  <c r="R212" i="15"/>
  <c r="P212" i="15"/>
  <c r="BK212" i="15"/>
  <c r="J212" i="15"/>
  <c r="BE212" i="15"/>
  <c r="BI211" i="15"/>
  <c r="BH211" i="15"/>
  <c r="BG211" i="15"/>
  <c r="BF211" i="15"/>
  <c r="T211" i="15"/>
  <c r="R211" i="15"/>
  <c r="P211" i="15"/>
  <c r="BK211" i="15"/>
  <c r="J211" i="15"/>
  <c r="BE211" i="15"/>
  <c r="BI209" i="15"/>
  <c r="BH209" i="15"/>
  <c r="BG209" i="15"/>
  <c r="BF209" i="15"/>
  <c r="T209" i="15"/>
  <c r="R209" i="15"/>
  <c r="P209" i="15"/>
  <c r="BK209" i="15"/>
  <c r="J209" i="15"/>
  <c r="BE209" i="15"/>
  <c r="BI203" i="15"/>
  <c r="BH203" i="15"/>
  <c r="BG203" i="15"/>
  <c r="BF203" i="15"/>
  <c r="T203" i="15"/>
  <c r="R203" i="15"/>
  <c r="P203" i="15"/>
  <c r="BK203" i="15"/>
  <c r="J203" i="15"/>
  <c r="BE203" i="15"/>
  <c r="BI199" i="15"/>
  <c r="BH199" i="15"/>
  <c r="BG199" i="15"/>
  <c r="BF199" i="15"/>
  <c r="T199" i="15"/>
  <c r="R199" i="15"/>
  <c r="P199" i="15"/>
  <c r="BK199" i="15"/>
  <c r="J199" i="15"/>
  <c r="BE199" i="15"/>
  <c r="BI194" i="15"/>
  <c r="BH194" i="15"/>
  <c r="BG194" i="15"/>
  <c r="BF194" i="15"/>
  <c r="T194" i="15"/>
  <c r="R194" i="15"/>
  <c r="P194" i="15"/>
  <c r="BK194" i="15"/>
  <c r="J194" i="15"/>
  <c r="BE194" i="15"/>
  <c r="BI193" i="15"/>
  <c r="BH193" i="15"/>
  <c r="BG193" i="15"/>
  <c r="BF193" i="15"/>
  <c r="T193" i="15"/>
  <c r="R193" i="15"/>
  <c r="P193" i="15"/>
  <c r="BK193" i="15"/>
  <c r="J193" i="15"/>
  <c r="BE193" i="15"/>
  <c r="BI192" i="15"/>
  <c r="BH192" i="15"/>
  <c r="BG192" i="15"/>
  <c r="BF192" i="15"/>
  <c r="T192" i="15"/>
  <c r="R192" i="15"/>
  <c r="P192" i="15"/>
  <c r="BK192" i="15"/>
  <c r="J192" i="15"/>
  <c r="BE192" i="15"/>
  <c r="BI190" i="15"/>
  <c r="BH190" i="15"/>
  <c r="BG190" i="15"/>
  <c r="BF190" i="15"/>
  <c r="T190" i="15"/>
  <c r="R190" i="15"/>
  <c r="P190" i="15"/>
  <c r="BK190" i="15"/>
  <c r="J190" i="15"/>
  <c r="BE190" i="15"/>
  <c r="BI187" i="15"/>
  <c r="BH187" i="15"/>
  <c r="BG187" i="15"/>
  <c r="BF187" i="15"/>
  <c r="T187" i="15"/>
  <c r="R187" i="15"/>
  <c r="P187" i="15"/>
  <c r="BK187" i="15"/>
  <c r="J187" i="15"/>
  <c r="BE187" i="15"/>
  <c r="BI182" i="15"/>
  <c r="BH182" i="15"/>
  <c r="BG182" i="15"/>
  <c r="BF182" i="15"/>
  <c r="T182" i="15"/>
  <c r="R182" i="15"/>
  <c r="P182" i="15"/>
  <c r="BK182" i="15"/>
  <c r="J182" i="15"/>
  <c r="BE182" i="15"/>
  <c r="BI178" i="15"/>
  <c r="BH178" i="15"/>
  <c r="BG178" i="15"/>
  <c r="BF178" i="15"/>
  <c r="T178" i="15"/>
  <c r="R178" i="15"/>
  <c r="P178" i="15"/>
  <c r="BK178" i="15"/>
  <c r="J178" i="15"/>
  <c r="BE178" i="15"/>
  <c r="BI177" i="15"/>
  <c r="BH177" i="15"/>
  <c r="BG177" i="15"/>
  <c r="BF177" i="15"/>
  <c r="T177" i="15"/>
  <c r="R177" i="15"/>
  <c r="P177" i="15"/>
  <c r="BK177" i="15"/>
  <c r="J177" i="15"/>
  <c r="BE177" i="15"/>
  <c r="BI176" i="15"/>
  <c r="BH176" i="15"/>
  <c r="BG176" i="15"/>
  <c r="BF176" i="15"/>
  <c r="T176" i="15"/>
  <c r="R176" i="15"/>
  <c r="P176" i="15"/>
  <c r="BK176" i="15"/>
  <c r="J176" i="15"/>
  <c r="BE176" i="15"/>
  <c r="BI175" i="15"/>
  <c r="BH175" i="15"/>
  <c r="BG175" i="15"/>
  <c r="BF175" i="15"/>
  <c r="T175" i="15"/>
  <c r="R175" i="15"/>
  <c r="P175" i="15"/>
  <c r="BK175" i="15"/>
  <c r="J175" i="15"/>
  <c r="BE175" i="15"/>
  <c r="BI174" i="15"/>
  <c r="BH174" i="15"/>
  <c r="BG174" i="15"/>
  <c r="BF174" i="15"/>
  <c r="T174" i="15"/>
  <c r="R174" i="15"/>
  <c r="P174" i="15"/>
  <c r="BK174" i="15"/>
  <c r="J174" i="15"/>
  <c r="BE174" i="15"/>
  <c r="BI173" i="15"/>
  <c r="BH173" i="15"/>
  <c r="BG173" i="15"/>
  <c r="BF173" i="15"/>
  <c r="T173" i="15"/>
  <c r="R173" i="15"/>
  <c r="P173" i="15"/>
  <c r="BK173" i="15"/>
  <c r="J173" i="15"/>
  <c r="BE173" i="15"/>
  <c r="BI172" i="15"/>
  <c r="BH172" i="15"/>
  <c r="BG172" i="15"/>
  <c r="BF172" i="15"/>
  <c r="T172" i="15"/>
  <c r="R172" i="15"/>
  <c r="P172" i="15"/>
  <c r="BK172" i="15"/>
  <c r="J172" i="15"/>
  <c r="BE172" i="15"/>
  <c r="BI170" i="15"/>
  <c r="BH170" i="15"/>
  <c r="BG170" i="15"/>
  <c r="BF170" i="15"/>
  <c r="T170" i="15"/>
  <c r="R170" i="15"/>
  <c r="P170" i="15"/>
  <c r="BK170" i="15"/>
  <c r="J170" i="15"/>
  <c r="BE170" i="15"/>
  <c r="BI168" i="15"/>
  <c r="BH168" i="15"/>
  <c r="BG168" i="15"/>
  <c r="BF168" i="15"/>
  <c r="T168" i="15"/>
  <c r="R168" i="15"/>
  <c r="P168" i="15"/>
  <c r="BK168" i="15"/>
  <c r="J168" i="15"/>
  <c r="BE168" i="15"/>
  <c r="BI165" i="15"/>
  <c r="BH165" i="15"/>
  <c r="BG165" i="15"/>
  <c r="BF165" i="15"/>
  <c r="T165" i="15"/>
  <c r="R165" i="15"/>
  <c r="P165" i="15"/>
  <c r="BK165" i="15"/>
  <c r="J165" i="15"/>
  <c r="BE165" i="15"/>
  <c r="BI164" i="15"/>
  <c r="BH164" i="15"/>
  <c r="BG164" i="15"/>
  <c r="BF164" i="15"/>
  <c r="T164" i="15"/>
  <c r="R164" i="15"/>
  <c r="P164" i="15"/>
  <c r="BK164" i="15"/>
  <c r="J164" i="15"/>
  <c r="BE164" i="15"/>
  <c r="BI163" i="15"/>
  <c r="BH163" i="15"/>
  <c r="BG163" i="15"/>
  <c r="BF163" i="15"/>
  <c r="T163" i="15"/>
  <c r="R163" i="15"/>
  <c r="P163" i="15"/>
  <c r="BK163" i="15"/>
  <c r="J163" i="15"/>
  <c r="BE163" i="15"/>
  <c r="BI161" i="15"/>
  <c r="BH161" i="15"/>
  <c r="BG161" i="15"/>
  <c r="BF161" i="15"/>
  <c r="T161" i="15"/>
  <c r="R161" i="15"/>
  <c r="P161" i="15"/>
  <c r="BK161" i="15"/>
  <c r="J161" i="15"/>
  <c r="BE161" i="15"/>
  <c r="BI155" i="15"/>
  <c r="BH155" i="15"/>
  <c r="BG155" i="15"/>
  <c r="BF155" i="15"/>
  <c r="T155" i="15"/>
  <c r="R155" i="15"/>
  <c r="P155" i="15"/>
  <c r="BK155" i="15"/>
  <c r="J155" i="15"/>
  <c r="BE155" i="15"/>
  <c r="BI153" i="15"/>
  <c r="BH153" i="15"/>
  <c r="BG153" i="15"/>
  <c r="BF153" i="15"/>
  <c r="T153" i="15"/>
  <c r="R153" i="15"/>
  <c r="P153" i="15"/>
  <c r="BK153" i="15"/>
  <c r="J153" i="15"/>
  <c r="BE153" i="15"/>
  <c r="BI150" i="15"/>
  <c r="BH150" i="15"/>
  <c r="BG150" i="15"/>
  <c r="BF150" i="15"/>
  <c r="T150" i="15"/>
  <c r="R150" i="15"/>
  <c r="P150" i="15"/>
  <c r="BK150" i="15"/>
  <c r="J150" i="15"/>
  <c r="BE150" i="15"/>
  <c r="BI149" i="15"/>
  <c r="BH149" i="15"/>
  <c r="BG149" i="15"/>
  <c r="BF149" i="15"/>
  <c r="T149" i="15"/>
  <c r="R149" i="15"/>
  <c r="P149" i="15"/>
  <c r="BK149" i="15"/>
  <c r="J149" i="15"/>
  <c r="BE149" i="15"/>
  <c r="BI148" i="15"/>
  <c r="BH148" i="15"/>
  <c r="BG148" i="15"/>
  <c r="BF148" i="15"/>
  <c r="T148" i="15"/>
  <c r="R148" i="15"/>
  <c r="P148" i="15"/>
  <c r="BK148" i="15"/>
  <c r="J148" i="15"/>
  <c r="BE148" i="15"/>
  <c r="J142" i="15"/>
  <c r="F139" i="15"/>
  <c r="E137" i="15"/>
  <c r="J94" i="15"/>
  <c r="F91" i="15"/>
  <c r="E89" i="15"/>
  <c r="J23" i="15"/>
  <c r="E23" i="15"/>
  <c r="J22" i="15"/>
  <c r="J20" i="15"/>
  <c r="E20" i="15"/>
  <c r="F142" i="15"/>
  <c r="J19" i="15"/>
  <c r="J17" i="15"/>
  <c r="E17" i="15"/>
  <c r="J16" i="15"/>
  <c r="J14" i="15"/>
  <c r="J139" i="15"/>
  <c r="E7" i="15"/>
  <c r="E85" i="15"/>
  <c r="J39" i="14"/>
  <c r="J38" i="14"/>
  <c r="AY109" i="1"/>
  <c r="J37" i="14"/>
  <c r="AX109" i="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c r="BI189" i="14"/>
  <c r="BH189" i="14"/>
  <c r="BG189" i="14"/>
  <c r="BF189" i="14"/>
  <c r="T189" i="14"/>
  <c r="R189" i="14"/>
  <c r="P189" i="14"/>
  <c r="BK189" i="14"/>
  <c r="J189" i="14"/>
  <c r="BE189" i="14"/>
  <c r="BI187" i="14"/>
  <c r="BH187" i="14"/>
  <c r="BG187" i="14"/>
  <c r="BF187" i="14"/>
  <c r="T187" i="14"/>
  <c r="R187" i="14"/>
  <c r="P187" i="14"/>
  <c r="BK187" i="14"/>
  <c r="J187" i="14"/>
  <c r="BE187" i="14"/>
  <c r="BI184" i="14"/>
  <c r="BH184" i="14"/>
  <c r="BG184" i="14"/>
  <c r="BF184" i="14"/>
  <c r="T184" i="14"/>
  <c r="R184" i="14"/>
  <c r="P184" i="14"/>
  <c r="BK184" i="14"/>
  <c r="J184" i="14"/>
  <c r="BE184" i="14"/>
  <c r="BI182" i="14"/>
  <c r="BH182" i="14"/>
  <c r="BG182" i="14"/>
  <c r="BF182" i="14"/>
  <c r="T182" i="14"/>
  <c r="R182" i="14"/>
  <c r="P182" i="14"/>
  <c r="BK182" i="14"/>
  <c r="J182" i="14"/>
  <c r="BE182" i="14"/>
  <c r="BI180" i="14"/>
  <c r="BH180" i="14"/>
  <c r="BG180" i="14"/>
  <c r="BF180" i="14"/>
  <c r="T180" i="14"/>
  <c r="R180" i="14"/>
  <c r="P180" i="14"/>
  <c r="BK180" i="14"/>
  <c r="J180" i="14"/>
  <c r="BE180" i="14"/>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c r="BI162" i="14"/>
  <c r="BH162" i="14"/>
  <c r="BG162" i="14"/>
  <c r="BF162" i="14"/>
  <c r="T162" i="14"/>
  <c r="R162" i="14"/>
  <c r="P162" i="14"/>
  <c r="BK162" i="14"/>
  <c r="J162" i="14"/>
  <c r="BE162" i="14"/>
  <c r="BI159" i="14"/>
  <c r="BH159" i="14"/>
  <c r="BG159" i="14"/>
  <c r="BF159" i="14"/>
  <c r="T159" i="14"/>
  <c r="R159" i="14"/>
  <c r="P159" i="14"/>
  <c r="BK159" i="14"/>
  <c r="J159" i="14"/>
  <c r="BE159" i="14"/>
  <c r="BI157" i="14"/>
  <c r="BH157" i="14"/>
  <c r="BG157" i="14"/>
  <c r="BF157" i="14"/>
  <c r="T157" i="14"/>
  <c r="R157" i="14"/>
  <c r="P157" i="14"/>
  <c r="BK157" i="14"/>
  <c r="J157" i="14"/>
  <c r="BE157" i="14"/>
  <c r="BI155" i="14"/>
  <c r="BH155" i="14"/>
  <c r="BG155" i="14"/>
  <c r="BF155" i="14"/>
  <c r="T155" i="14"/>
  <c r="R155" i="14"/>
  <c r="P155" i="14"/>
  <c r="BK155" i="14"/>
  <c r="J155" i="14"/>
  <c r="BE155" i="14"/>
  <c r="BI153" i="14"/>
  <c r="BH153" i="14"/>
  <c r="BG153" i="14"/>
  <c r="BF153" i="14"/>
  <c r="T153" i="14"/>
  <c r="R153" i="14"/>
  <c r="P153" i="14"/>
  <c r="BK153" i="14"/>
  <c r="J153" i="14"/>
  <c r="BE153" i="14"/>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c r="BI128" i="14"/>
  <c r="BH128" i="14"/>
  <c r="BG128" i="14"/>
  <c r="BF128" i="14"/>
  <c r="T128" i="14"/>
  <c r="T127" i="14"/>
  <c r="R128" i="14"/>
  <c r="P128" i="14"/>
  <c r="P127" i="14"/>
  <c r="BK128" i="14"/>
  <c r="J128" i="14"/>
  <c r="BE128" i="14"/>
  <c r="J122" i="14"/>
  <c r="F119" i="14"/>
  <c r="E117" i="14"/>
  <c r="J94" i="14"/>
  <c r="F91" i="14"/>
  <c r="E89" i="14"/>
  <c r="J23" i="14"/>
  <c r="E23" i="14"/>
  <c r="J93" i="14"/>
  <c r="J121" i="14"/>
  <c r="J22" i="14"/>
  <c r="J20" i="14"/>
  <c r="E20" i="14"/>
  <c r="F122" i="14"/>
  <c r="J19" i="14"/>
  <c r="J17" i="14"/>
  <c r="E17" i="14"/>
  <c r="J16" i="14"/>
  <c r="J14" i="14"/>
  <c r="J119" i="14"/>
  <c r="E7" i="14"/>
  <c r="J39" i="13"/>
  <c r="J38" i="13"/>
  <c r="AY108" i="1"/>
  <c r="J37" i="13"/>
  <c r="AX108" i="1"/>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2" i="13"/>
  <c r="BH242" i="13"/>
  <c r="BG242" i="13"/>
  <c r="BF242" i="13"/>
  <c r="T242" i="13"/>
  <c r="R242" i="13"/>
  <c r="P242" i="13"/>
  <c r="BK242" i="13"/>
  <c r="BK239" i="13"/>
  <c r="J239" i="13"/>
  <c r="J112" i="13"/>
  <c r="J242" i="13"/>
  <c r="BE242" i="13"/>
  <c r="BI240" i="13"/>
  <c r="BH240" i="13"/>
  <c r="BG240" i="13"/>
  <c r="BF240" i="13"/>
  <c r="T240" i="13"/>
  <c r="R240" i="13"/>
  <c r="P240" i="13"/>
  <c r="P239" i="13"/>
  <c r="BK240" i="13"/>
  <c r="J240" i="13"/>
  <c r="BE240" i="13"/>
  <c r="BI238" i="13"/>
  <c r="BH238" i="13"/>
  <c r="BG238" i="13"/>
  <c r="BF238" i="13"/>
  <c r="T238" i="13"/>
  <c r="R238" i="13"/>
  <c r="P238" i="13"/>
  <c r="BK238" i="13"/>
  <c r="J238" i="13"/>
  <c r="BE238" i="13"/>
  <c r="BI236" i="13"/>
  <c r="BH236" i="13"/>
  <c r="BG236" i="13"/>
  <c r="BF236" i="13"/>
  <c r="T236" i="13"/>
  <c r="R236" i="13"/>
  <c r="P236" i="13"/>
  <c r="BK236" i="13"/>
  <c r="J236" i="13"/>
  <c r="BE236" i="13"/>
  <c r="BI234" i="13"/>
  <c r="BH234" i="13"/>
  <c r="BG234" i="13"/>
  <c r="BF234" i="13"/>
  <c r="T234" i="13"/>
  <c r="R234" i="13"/>
  <c r="P234" i="13"/>
  <c r="BK234" i="13"/>
  <c r="J234" i="13"/>
  <c r="BE234" i="13"/>
  <c r="BI232" i="13"/>
  <c r="BH232" i="13"/>
  <c r="BG232" i="13"/>
  <c r="BF232" i="13"/>
  <c r="T232" i="13"/>
  <c r="R232" i="13"/>
  <c r="P232" i="13"/>
  <c r="BK232" i="13"/>
  <c r="J232" i="13"/>
  <c r="BE232" i="13"/>
  <c r="BI230" i="13"/>
  <c r="BH230" i="13"/>
  <c r="BG230" i="13"/>
  <c r="BF230" i="13"/>
  <c r="T230" i="13"/>
  <c r="R230" i="13"/>
  <c r="P230" i="13"/>
  <c r="BK230" i="13"/>
  <c r="J230" i="13"/>
  <c r="BE230" i="13"/>
  <c r="BI228" i="13"/>
  <c r="BH228" i="13"/>
  <c r="BG228" i="13"/>
  <c r="BF228" i="13"/>
  <c r="T228" i="13"/>
  <c r="R228" i="13"/>
  <c r="P228" i="13"/>
  <c r="BK228" i="13"/>
  <c r="J228" i="13"/>
  <c r="BE228" i="13"/>
  <c r="BI226" i="13"/>
  <c r="BH226" i="13"/>
  <c r="BG226" i="13"/>
  <c r="BF226" i="13"/>
  <c r="T226" i="13"/>
  <c r="T225" i="13"/>
  <c r="R226" i="13"/>
  <c r="P226" i="13"/>
  <c r="BK226" i="13"/>
  <c r="J226" i="13"/>
  <c r="BE226" i="13"/>
  <c r="BI224" i="13"/>
  <c r="BH224" i="13"/>
  <c r="BG224" i="13"/>
  <c r="BF224" i="13"/>
  <c r="T224" i="13"/>
  <c r="R224" i="13"/>
  <c r="P224" i="13"/>
  <c r="BK224" i="13"/>
  <c r="J224" i="13"/>
  <c r="BE224" i="13"/>
  <c r="BI223" i="13"/>
  <c r="BH223" i="13"/>
  <c r="BG223" i="13"/>
  <c r="BF223" i="13"/>
  <c r="T223" i="13"/>
  <c r="R223" i="13"/>
  <c r="P223" i="13"/>
  <c r="BK223" i="13"/>
  <c r="J223" i="13"/>
  <c r="BE223" i="13"/>
  <c r="BI221" i="13"/>
  <c r="BH221" i="13"/>
  <c r="BG221" i="13"/>
  <c r="BF221" i="13"/>
  <c r="T221" i="13"/>
  <c r="R221" i="13"/>
  <c r="P221" i="13"/>
  <c r="P220" i="13"/>
  <c r="BK221" i="13"/>
  <c r="J221" i="13"/>
  <c r="BE221" i="13"/>
  <c r="BI219" i="13"/>
  <c r="BH219" i="13"/>
  <c r="BG219" i="13"/>
  <c r="BF219" i="13"/>
  <c r="T219" i="13"/>
  <c r="R219" i="13"/>
  <c r="P219" i="13"/>
  <c r="BK219" i="13"/>
  <c r="J219" i="13"/>
  <c r="BE219"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R201" i="13"/>
  <c r="P201" i="13"/>
  <c r="BK201" i="13"/>
  <c r="J201" i="13"/>
  <c r="BE201" i="13"/>
  <c r="BI200" i="13"/>
  <c r="BH200" i="13"/>
  <c r="BG200" i="13"/>
  <c r="BF200" i="13"/>
  <c r="T200" i="13"/>
  <c r="R200" i="13"/>
  <c r="P200" i="13"/>
  <c r="BK200" i="13"/>
  <c r="J200" i="13"/>
  <c r="BE20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3" i="13"/>
  <c r="BH193" i="13"/>
  <c r="BG193" i="13"/>
  <c r="BF193" i="13"/>
  <c r="T193" i="13"/>
  <c r="R193" i="13"/>
  <c r="R190" i="13"/>
  <c r="P193" i="13"/>
  <c r="BK193" i="13"/>
  <c r="J193" i="13"/>
  <c r="BE193" i="13"/>
  <c r="BI191" i="13"/>
  <c r="BH191" i="13"/>
  <c r="BG191" i="13"/>
  <c r="BF191" i="13"/>
  <c r="T191" i="13"/>
  <c r="T190" i="13"/>
  <c r="R191" i="13"/>
  <c r="P191" i="13"/>
  <c r="P190" i="13"/>
  <c r="BK191" i="13"/>
  <c r="BK190" i="13"/>
  <c r="J190" i="13"/>
  <c r="J106" i="13"/>
  <c r="J191" i="13"/>
  <c r="BE191" i="13"/>
  <c r="BI189" i="13"/>
  <c r="BH189" i="13"/>
  <c r="BG189" i="13"/>
  <c r="BF189" i="13"/>
  <c r="T189" i="13"/>
  <c r="R189" i="13"/>
  <c r="P189" i="13"/>
  <c r="P186" i="13"/>
  <c r="BK189" i="13"/>
  <c r="J189" i="13"/>
  <c r="BE189" i="13"/>
  <c r="BI187" i="13"/>
  <c r="BH187" i="13"/>
  <c r="BG187" i="13"/>
  <c r="BF187" i="13"/>
  <c r="T187" i="13"/>
  <c r="R187" i="13"/>
  <c r="P187" i="13"/>
  <c r="BK187" i="13"/>
  <c r="BK186" i="13"/>
  <c r="J186" i="13"/>
  <c r="J187" i="13"/>
  <c r="BE187" i="13"/>
  <c r="J105" i="13"/>
  <c r="BI185" i="13"/>
  <c r="BH185" i="13"/>
  <c r="BG185" i="13"/>
  <c r="BF185" i="13"/>
  <c r="T185" i="13"/>
  <c r="R185" i="13"/>
  <c r="P185" i="13"/>
  <c r="BK185" i="13"/>
  <c r="BK182" i="13"/>
  <c r="J182" i="13"/>
  <c r="J104" i="13"/>
  <c r="J185" i="13"/>
  <c r="BE185" i="13"/>
  <c r="BI183" i="13"/>
  <c r="BH183" i="13"/>
  <c r="BG183" i="13"/>
  <c r="BF183" i="13"/>
  <c r="T183" i="13"/>
  <c r="T182" i="13"/>
  <c r="R183" i="13"/>
  <c r="R182" i="13"/>
  <c r="P183" i="13"/>
  <c r="BK183" i="13"/>
  <c r="J183" i="13"/>
  <c r="BE183"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6" i="13"/>
  <c r="BH166" i="13"/>
  <c r="BG166" i="13"/>
  <c r="BF166" i="13"/>
  <c r="T166" i="13"/>
  <c r="R166" i="13"/>
  <c r="P166" i="13"/>
  <c r="BK166" i="13"/>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0" i="13"/>
  <c r="BH160" i="13"/>
  <c r="BG160" i="13"/>
  <c r="BF160" i="13"/>
  <c r="T160" i="13"/>
  <c r="T159" i="13"/>
  <c r="R160" i="13"/>
  <c r="R159" i="13"/>
  <c r="P160" i="13"/>
  <c r="BK160" i="13"/>
  <c r="J160" i="13"/>
  <c r="BE160" i="13"/>
  <c r="BI158" i="13"/>
  <c r="BH158" i="13"/>
  <c r="BG158" i="13"/>
  <c r="BF158" i="13"/>
  <c r="T158" i="13"/>
  <c r="R158" i="13"/>
  <c r="P158" i="13"/>
  <c r="BK158" i="13"/>
  <c r="J158" i="13"/>
  <c r="BE158"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c r="J152" i="13"/>
  <c r="J101" i="13"/>
  <c r="J154" i="13"/>
  <c r="BE154" i="13"/>
  <c r="BI153" i="13"/>
  <c r="BH153" i="13"/>
  <c r="BG153" i="13"/>
  <c r="BF153" i="13"/>
  <c r="T153" i="13"/>
  <c r="T152" i="13"/>
  <c r="R153" i="13"/>
  <c r="P153" i="13"/>
  <c r="BK153" i="13"/>
  <c r="J153" i="13"/>
  <c r="BE153"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R137" i="13"/>
  <c r="P138" i="13"/>
  <c r="BK138" i="13"/>
  <c r="J138" i="13"/>
  <c r="BE138" i="13"/>
  <c r="J132" i="13"/>
  <c r="F129" i="13"/>
  <c r="E127" i="13"/>
  <c r="J94" i="13"/>
  <c r="F91" i="13"/>
  <c r="E89" i="13"/>
  <c r="J23" i="13"/>
  <c r="E23" i="13"/>
  <c r="J93" i="13"/>
  <c r="J22" i="13"/>
  <c r="J20" i="13"/>
  <c r="E20" i="13"/>
  <c r="J19" i="13"/>
  <c r="J17" i="13"/>
  <c r="E17" i="13"/>
  <c r="J16" i="13"/>
  <c r="J14" i="13"/>
  <c r="E7" i="13"/>
  <c r="E85"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c r="BK182" i="12"/>
  <c r="J182" i="12"/>
  <c r="BE182" i="12"/>
  <c r="BI181" i="12"/>
  <c r="BH181" i="12"/>
  <c r="BG181" i="12"/>
  <c r="BF181" i="12"/>
  <c r="T181" i="12"/>
  <c r="T179" i="12"/>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c r="J170" i="12"/>
  <c r="J102" i="12"/>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29" i="12"/>
  <c r="BH129" i="12"/>
  <c r="BG129" i="12"/>
  <c r="BF129" i="12"/>
  <c r="T129" i="12"/>
  <c r="R129" i="12"/>
  <c r="P129" i="12"/>
  <c r="BK129" i="12"/>
  <c r="J129" i="12"/>
  <c r="BE129" i="12"/>
  <c r="J123" i="12"/>
  <c r="F120" i="12"/>
  <c r="E118" i="12"/>
  <c r="J94" i="12"/>
  <c r="F91" i="12"/>
  <c r="E89" i="12"/>
  <c r="J23" i="12"/>
  <c r="E23" i="12"/>
  <c r="J22" i="12"/>
  <c r="J20" i="12"/>
  <c r="E20" i="12"/>
  <c r="F123" i="12"/>
  <c r="J19" i="12"/>
  <c r="J17" i="12"/>
  <c r="E17" i="12"/>
  <c r="F122" i="12"/>
  <c r="F93" i="12"/>
  <c r="J16" i="12"/>
  <c r="J14" i="12"/>
  <c r="J120" i="12"/>
  <c r="E7" i="12"/>
  <c r="E85" i="12"/>
  <c r="E114" i="12"/>
  <c r="J39" i="11"/>
  <c r="J38" i="11"/>
  <c r="AY106" i="1"/>
  <c r="J37" i="11"/>
  <c r="AX106" i="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P271" i="11"/>
  <c r="BK271" i="11"/>
  <c r="J271" i="11"/>
  <c r="BE271" i="11"/>
  <c r="BI269" i="11"/>
  <c r="BH269" i="11"/>
  <c r="BG269" i="11"/>
  <c r="BF269" i="11"/>
  <c r="T269" i="11"/>
  <c r="R269" i="11"/>
  <c r="P269" i="11"/>
  <c r="BK269" i="11"/>
  <c r="J269" i="11"/>
  <c r="BE269" i="11"/>
  <c r="BI267" i="11"/>
  <c r="BH267" i="11"/>
  <c r="BG267" i="11"/>
  <c r="BF267" i="11"/>
  <c r="T267" i="11"/>
  <c r="R267" i="11"/>
  <c r="P267" i="11"/>
  <c r="P266" i="11"/>
  <c r="BK267" i="11"/>
  <c r="J267" i="11"/>
  <c r="BE267" i="1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40" i="11"/>
  <c r="BH240" i="11"/>
  <c r="BG240" i="11"/>
  <c r="BF240" i="11"/>
  <c r="T240" i="11"/>
  <c r="R240" i="11"/>
  <c r="P240" i="11"/>
  <c r="BK240" i="11"/>
  <c r="J240" i="11"/>
  <c r="BE240" i="11"/>
  <c r="BI237" i="11"/>
  <c r="BH237" i="11"/>
  <c r="BG237" i="11"/>
  <c r="BF237" i="11"/>
  <c r="T237" i="11"/>
  <c r="R237" i="11"/>
  <c r="P237" i="11"/>
  <c r="BK237" i="11"/>
  <c r="BK222" i="11"/>
  <c r="J222" i="11"/>
  <c r="J102"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c r="BK227" i="11"/>
  <c r="J227" i="11"/>
  <c r="BE227" i="11"/>
  <c r="BI225" i="11"/>
  <c r="BH225" i="11"/>
  <c r="BG225" i="11"/>
  <c r="BF225" i="11"/>
  <c r="T225" i="11"/>
  <c r="R225" i="11"/>
  <c r="P225" i="11"/>
  <c r="BK225" i="11"/>
  <c r="J225" i="11"/>
  <c r="BE225" i="11"/>
  <c r="BI223" i="11"/>
  <c r="BH223" i="11"/>
  <c r="BG223" i="11"/>
  <c r="BF223" i="11"/>
  <c r="T223" i="11"/>
  <c r="R223" i="11"/>
  <c r="P223" i="11"/>
  <c r="BK223" i="1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c r="BI187" i="11"/>
  <c r="BH187" i="11"/>
  <c r="BG187" i="11"/>
  <c r="BF187" i="11"/>
  <c r="T187" i="11"/>
  <c r="R187" i="11"/>
  <c r="P187" i="11"/>
  <c r="BK187" i="11"/>
  <c r="J187" i="11"/>
  <c r="BE187" i="1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R128" i="11"/>
  <c r="P147" i="11"/>
  <c r="BK147" i="11"/>
  <c r="J147" i="11"/>
  <c r="BE147" i="1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c r="BI129" i="11"/>
  <c r="BH129" i="11"/>
  <c r="BG129" i="11"/>
  <c r="BF129" i="11"/>
  <c r="T129" i="11"/>
  <c r="R129" i="11"/>
  <c r="P129" i="11"/>
  <c r="BK129" i="11"/>
  <c r="J129" i="11"/>
  <c r="BE129" i="11"/>
  <c r="J123" i="11"/>
  <c r="F120" i="11"/>
  <c r="E118" i="11"/>
  <c r="J94" i="11"/>
  <c r="F91" i="11"/>
  <c r="E89" i="11"/>
  <c r="J23" i="11"/>
  <c r="E23" i="11"/>
  <c r="J122" i="11"/>
  <c r="J93" i="11"/>
  <c r="J22" i="11"/>
  <c r="J20" i="11"/>
  <c r="E20" i="11"/>
  <c r="F94" i="11"/>
  <c r="J19" i="11"/>
  <c r="J17" i="11"/>
  <c r="E17" i="11"/>
  <c r="J16" i="11"/>
  <c r="J14" i="11"/>
  <c r="E7" i="11"/>
  <c r="E85" i="11"/>
  <c r="E114" i="11"/>
  <c r="J39" i="10"/>
  <c r="J38" i="10"/>
  <c r="AY105" i="1"/>
  <c r="J37" i="10"/>
  <c r="AX105" i="1"/>
  <c r="BI550" i="10"/>
  <c r="BH550" i="10"/>
  <c r="BG550" i="10"/>
  <c r="BF550" i="10"/>
  <c r="T550" i="10"/>
  <c r="R550" i="10"/>
  <c r="P550" i="10"/>
  <c r="BK550" i="10"/>
  <c r="J550" i="10"/>
  <c r="BE550" i="10"/>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c r="P547" i="10"/>
  <c r="BK547" i="10"/>
  <c r="J547" i="10"/>
  <c r="BE547" i="10"/>
  <c r="BI546" i="10"/>
  <c r="BH546" i="10"/>
  <c r="BG546" i="10"/>
  <c r="BF546" i="10"/>
  <c r="T546" i="10"/>
  <c r="T545" i="10"/>
  <c r="R546" i="10"/>
  <c r="P546" i="10"/>
  <c r="BK546" i="10"/>
  <c r="J546" i="10"/>
  <c r="BE546" i="10"/>
  <c r="BI544" i="10"/>
  <c r="BH544" i="10"/>
  <c r="BG544" i="10"/>
  <c r="BF544" i="10"/>
  <c r="T544" i="10"/>
  <c r="R544" i="10"/>
  <c r="P544" i="10"/>
  <c r="BK544" i="10"/>
  <c r="J544" i="10"/>
  <c r="BE544" i="10"/>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c r="BI526" i="10"/>
  <c r="BH526" i="10"/>
  <c r="BG526" i="10"/>
  <c r="BF526" i="10"/>
  <c r="T526" i="10"/>
  <c r="R526" i="10"/>
  <c r="P526" i="10"/>
  <c r="BK526" i="10"/>
  <c r="J526" i="10"/>
  <c r="BE526" i="10"/>
  <c r="BI525" i="10"/>
  <c r="BH525" i="10"/>
  <c r="BG525" i="10"/>
  <c r="BF525" i="10"/>
  <c r="T525" i="10"/>
  <c r="R525" i="10"/>
  <c r="P525" i="10"/>
  <c r="BK525" i="10"/>
  <c r="BE525" i="10"/>
  <c r="BI523" i="10"/>
  <c r="BH523" i="10"/>
  <c r="BG523" i="10"/>
  <c r="BF523" i="10"/>
  <c r="T523" i="10"/>
  <c r="T522" i="10"/>
  <c r="R523" i="10"/>
  <c r="R522" i="10"/>
  <c r="P523" i="10"/>
  <c r="P522" i="10"/>
  <c r="BK523" i="10"/>
  <c r="BK522" i="10"/>
  <c r="J522" i="10"/>
  <c r="J113" i="10"/>
  <c r="J523" i="10"/>
  <c r="BE523" i="10"/>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c r="BI482" i="10"/>
  <c r="BH482" i="10"/>
  <c r="BG482" i="10"/>
  <c r="BF482" i="10"/>
  <c r="T482" i="10"/>
  <c r="R482" i="10"/>
  <c r="P482" i="10"/>
  <c r="BK482" i="10"/>
  <c r="J482" i="10"/>
  <c r="BE482" i="10"/>
  <c r="BI481" i="10"/>
  <c r="BH481" i="10"/>
  <c r="BG481" i="10"/>
  <c r="BF481" i="10"/>
  <c r="T481" i="10"/>
  <c r="R481" i="10"/>
  <c r="P481" i="10"/>
  <c r="BK481" i="10"/>
  <c r="J481" i="10"/>
  <c r="BE481" i="10"/>
  <c r="BI480" i="10"/>
  <c r="BH480" i="10"/>
  <c r="BG480" i="10"/>
  <c r="BF480" i="10"/>
  <c r="T480" i="10"/>
  <c r="R480" i="10"/>
  <c r="P480" i="10"/>
  <c r="BK480" i="10"/>
  <c r="J480" i="10"/>
  <c r="BE480" i="10"/>
  <c r="BI479" i="10"/>
  <c r="BH479" i="10"/>
  <c r="BG479" i="10"/>
  <c r="BF479" i="10"/>
  <c r="T479" i="10"/>
  <c r="R479" i="10"/>
  <c r="P479" i="10"/>
  <c r="BK479" i="10"/>
  <c r="J479" i="10"/>
  <c r="BE479" i="10"/>
  <c r="BI477" i="10"/>
  <c r="BH477" i="10"/>
  <c r="BG477" i="10"/>
  <c r="BF477" i="10"/>
  <c r="T477" i="10"/>
  <c r="R477" i="10"/>
  <c r="P477" i="10"/>
  <c r="BK477" i="10"/>
  <c r="J477" i="10"/>
  <c r="BE477" i="10"/>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c r="P470" i="10"/>
  <c r="BK470" i="10"/>
  <c r="J470" i="10"/>
  <c r="BE470" i="10"/>
  <c r="BI469" i="10"/>
  <c r="BH469" i="10"/>
  <c r="BG469" i="10"/>
  <c r="BF469" i="10"/>
  <c r="T469" i="10"/>
  <c r="R469" i="10"/>
  <c r="P469" i="10"/>
  <c r="P468" i="10"/>
  <c r="BK469" i="10"/>
  <c r="J469" i="10"/>
  <c r="BE469" i="10"/>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c r="BI418" i="10"/>
  <c r="BH418" i="10"/>
  <c r="BG418" i="10"/>
  <c r="BF418" i="10"/>
  <c r="T418" i="10"/>
  <c r="R418" i="10"/>
  <c r="P418" i="10"/>
  <c r="BK418" i="10"/>
  <c r="J418" i="10"/>
  <c r="BE418" i="10"/>
  <c r="BI417" i="10"/>
  <c r="BH417" i="10"/>
  <c r="BG417" i="10"/>
  <c r="BF417" i="10"/>
  <c r="T417" i="10"/>
  <c r="R417" i="10"/>
  <c r="P417" i="10"/>
  <c r="BK417" i="10"/>
  <c r="J417" i="10"/>
  <c r="BE417" i="10"/>
  <c r="BI416" i="10"/>
  <c r="BH416" i="10"/>
  <c r="BG416" i="10"/>
  <c r="BF416" i="10"/>
  <c r="T416" i="10"/>
  <c r="R416" i="10"/>
  <c r="P416" i="10"/>
  <c r="BK416" i="10"/>
  <c r="J416" i="10"/>
  <c r="BE416" i="10"/>
  <c r="BI415" i="10"/>
  <c r="BH415" i="10"/>
  <c r="BG415" i="10"/>
  <c r="BF415" i="10"/>
  <c r="T415" i="10"/>
  <c r="R415" i="10"/>
  <c r="P415" i="10"/>
  <c r="BK415" i="10"/>
  <c r="J415" i="10"/>
  <c r="BE415" i="10"/>
  <c r="BI414" i="10"/>
  <c r="BH414" i="10"/>
  <c r="BG414" i="10"/>
  <c r="BF414" i="10"/>
  <c r="T414" i="10"/>
  <c r="R414" i="10"/>
  <c r="P414" i="10"/>
  <c r="BK414" i="10"/>
  <c r="J414" i="10"/>
  <c r="BE414" i="10"/>
  <c r="BI413" i="10"/>
  <c r="BH413" i="10"/>
  <c r="BG413" i="10"/>
  <c r="BF413" i="10"/>
  <c r="T413" i="10"/>
  <c r="R413" i="10"/>
  <c r="P413" i="10"/>
  <c r="BK413" i="10"/>
  <c r="J413" i="10"/>
  <c r="BE413" i="10"/>
  <c r="BI412" i="10"/>
  <c r="BH412" i="10"/>
  <c r="BG412" i="10"/>
  <c r="BF412" i="10"/>
  <c r="T412" i="10"/>
  <c r="R412" i="10"/>
  <c r="P412" i="10"/>
  <c r="BK412" i="10"/>
  <c r="BK411" i="10"/>
  <c r="J411" i="10"/>
  <c r="J109" i="10"/>
  <c r="J412" i="10"/>
  <c r="BE412" i="10"/>
  <c r="BI410" i="10"/>
  <c r="BH410" i="10"/>
  <c r="BG410" i="10"/>
  <c r="BF410" i="10"/>
  <c r="T410" i="10"/>
  <c r="T409" i="10"/>
  <c r="R410" i="10"/>
  <c r="R409" i="10"/>
  <c r="P410" i="10"/>
  <c r="P409" i="10"/>
  <c r="BK410" i="10"/>
  <c r="BK409" i="10"/>
  <c r="J409" i="10"/>
  <c r="J108" i="10"/>
  <c r="J410" i="10"/>
  <c r="BE410" i="10"/>
  <c r="BI408" i="10"/>
  <c r="BH408" i="10"/>
  <c r="BG408" i="10"/>
  <c r="BF408" i="10"/>
  <c r="T408" i="10"/>
  <c r="R408" i="10"/>
  <c r="P408" i="10"/>
  <c r="BK408" i="10"/>
  <c r="J408" i="10"/>
  <c r="BE408" i="10"/>
  <c r="BI407" i="10"/>
  <c r="BH407" i="10"/>
  <c r="BG407" i="10"/>
  <c r="BF407" i="10"/>
  <c r="T407" i="10"/>
  <c r="R407" i="10"/>
  <c r="P407" i="10"/>
  <c r="BK407" i="10"/>
  <c r="J407" i="10"/>
  <c r="BE407" i="10"/>
  <c r="BI406" i="10"/>
  <c r="BH406" i="10"/>
  <c r="BG406" i="10"/>
  <c r="BF406" i="10"/>
  <c r="T406" i="10"/>
  <c r="R406" i="10"/>
  <c r="P406" i="10"/>
  <c r="BK406" i="10"/>
  <c r="J406" i="10"/>
  <c r="BE406" i="10"/>
  <c r="BI405" i="10"/>
  <c r="BH405" i="10"/>
  <c r="BG405" i="10"/>
  <c r="BF405" i="10"/>
  <c r="T405" i="10"/>
  <c r="R405" i="10"/>
  <c r="P405" i="10"/>
  <c r="BK405" i="10"/>
  <c r="J405" i="10"/>
  <c r="BE405" i="10"/>
  <c r="BI404" i="10"/>
  <c r="BH404" i="10"/>
  <c r="BG404" i="10"/>
  <c r="BF404" i="10"/>
  <c r="T404" i="10"/>
  <c r="R404" i="10"/>
  <c r="P404" i="10"/>
  <c r="BK404" i="10"/>
  <c r="J404" i="10"/>
  <c r="BE404" i="10"/>
  <c r="BI403" i="10"/>
  <c r="BH403" i="10"/>
  <c r="BG403" i="10"/>
  <c r="BF403" i="10"/>
  <c r="T403" i="10"/>
  <c r="R403" i="10"/>
  <c r="P403" i="10"/>
  <c r="BK403" i="10"/>
  <c r="J403" i="10"/>
  <c r="BE403" i="10"/>
  <c r="BI402" i="10"/>
  <c r="BH402" i="10"/>
  <c r="BG402" i="10"/>
  <c r="BF402" i="10"/>
  <c r="T402" i="10"/>
  <c r="R402" i="10"/>
  <c r="P402" i="10"/>
  <c r="BK402" i="10"/>
  <c r="J402" i="10"/>
  <c r="BE402" i="10"/>
  <c r="BI401" i="10"/>
  <c r="BH401" i="10"/>
  <c r="BG401" i="10"/>
  <c r="BF401" i="10"/>
  <c r="T401" i="10"/>
  <c r="R401" i="10"/>
  <c r="P401" i="10"/>
  <c r="BK401" i="10"/>
  <c r="J401" i="10"/>
  <c r="BE401" i="10"/>
  <c r="BI400" i="10"/>
  <c r="BH400" i="10"/>
  <c r="BG400" i="10"/>
  <c r="BF400" i="10"/>
  <c r="T400" i="10"/>
  <c r="R400" i="10"/>
  <c r="P400" i="10"/>
  <c r="BK400" i="10"/>
  <c r="J400" i="10"/>
  <c r="BE400" i="10"/>
  <c r="BI399" i="10"/>
  <c r="BH399" i="10"/>
  <c r="BG399" i="10"/>
  <c r="BF399" i="10"/>
  <c r="T399" i="10"/>
  <c r="R399" i="10"/>
  <c r="P399" i="10"/>
  <c r="BK399" i="10"/>
  <c r="J399" i="10"/>
  <c r="BE399" i="10"/>
  <c r="BI398" i="10"/>
  <c r="BH398" i="10"/>
  <c r="BG398" i="10"/>
  <c r="BF398" i="10"/>
  <c r="T398" i="10"/>
  <c r="R398" i="10"/>
  <c r="P398" i="10"/>
  <c r="BK398" i="10"/>
  <c r="J398" i="10"/>
  <c r="BE398" i="10"/>
  <c r="BI397" i="10"/>
  <c r="BH397" i="10"/>
  <c r="BG397" i="10"/>
  <c r="BF397" i="10"/>
  <c r="T397" i="10"/>
  <c r="R397" i="10"/>
  <c r="P397" i="10"/>
  <c r="BK397" i="10"/>
  <c r="J397" i="10"/>
  <c r="BE397" i="10"/>
  <c r="BI396" i="10"/>
  <c r="BH396" i="10"/>
  <c r="BG396" i="10"/>
  <c r="BF396" i="10"/>
  <c r="T396" i="10"/>
  <c r="R396" i="10"/>
  <c r="P396" i="10"/>
  <c r="BK396" i="10"/>
  <c r="J396" i="10"/>
  <c r="BE396" i="10"/>
  <c r="BI395" i="10"/>
  <c r="BH395" i="10"/>
  <c r="BG395" i="10"/>
  <c r="BF395" i="10"/>
  <c r="T395" i="10"/>
  <c r="R395" i="10"/>
  <c r="P395" i="10"/>
  <c r="BK395" i="10"/>
  <c r="J395" i="10"/>
  <c r="BE395" i="10"/>
  <c r="BI394" i="10"/>
  <c r="BH394" i="10"/>
  <c r="BG394" i="10"/>
  <c r="BF394" i="10"/>
  <c r="T394" i="10"/>
  <c r="R394" i="10"/>
  <c r="P394" i="10"/>
  <c r="BK394" i="10"/>
  <c r="J394" i="10"/>
  <c r="BE394" i="10"/>
  <c r="BI393" i="10"/>
  <c r="BH393" i="10"/>
  <c r="BG393" i="10"/>
  <c r="BF393" i="10"/>
  <c r="T393" i="10"/>
  <c r="R393" i="10"/>
  <c r="P393" i="10"/>
  <c r="BK393" i="10"/>
  <c r="J393" i="10"/>
  <c r="BE393" i="10"/>
  <c r="BI392" i="10"/>
  <c r="BH392" i="10"/>
  <c r="BG392" i="10"/>
  <c r="BF392" i="10"/>
  <c r="T392" i="10"/>
  <c r="R392" i="10"/>
  <c r="P392" i="10"/>
  <c r="BK392" i="10"/>
  <c r="J392" i="10"/>
  <c r="BE392" i="10"/>
  <c r="BI391" i="10"/>
  <c r="BH391" i="10"/>
  <c r="BG391" i="10"/>
  <c r="BF391" i="10"/>
  <c r="T391" i="10"/>
  <c r="R391" i="10"/>
  <c r="P391" i="10"/>
  <c r="BK391" i="10"/>
  <c r="J391" i="10"/>
  <c r="BE391" i="10"/>
  <c r="BI390" i="10"/>
  <c r="BH390" i="10"/>
  <c r="BG390" i="10"/>
  <c r="BF390" i="10"/>
  <c r="T390" i="10"/>
  <c r="R390" i="10"/>
  <c r="P390" i="10"/>
  <c r="BK390" i="10"/>
  <c r="J390" i="10"/>
  <c r="BE390" i="10"/>
  <c r="BI389" i="10"/>
  <c r="BH389" i="10"/>
  <c r="BG389" i="10"/>
  <c r="BF389" i="10"/>
  <c r="T389" i="10"/>
  <c r="R389" i="10"/>
  <c r="P389" i="10"/>
  <c r="BK389" i="10"/>
  <c r="J389" i="10"/>
  <c r="BE389" i="10"/>
  <c r="BI388" i="10"/>
  <c r="BH388" i="10"/>
  <c r="BG388" i="10"/>
  <c r="BF388" i="10"/>
  <c r="T388" i="10"/>
  <c r="R388" i="10"/>
  <c r="P388" i="10"/>
  <c r="BK388" i="10"/>
  <c r="J388" i="10"/>
  <c r="BE388" i="10"/>
  <c r="BI387" i="10"/>
  <c r="BH387" i="10"/>
  <c r="BG387" i="10"/>
  <c r="BF387" i="10"/>
  <c r="T387" i="10"/>
  <c r="R387" i="10"/>
  <c r="P387" i="10"/>
  <c r="BK387" i="10"/>
  <c r="J387" i="10"/>
  <c r="BE387" i="10"/>
  <c r="BI386" i="10"/>
  <c r="BH386" i="10"/>
  <c r="BG386" i="10"/>
  <c r="BF386" i="10"/>
  <c r="T386" i="10"/>
  <c r="R386" i="10"/>
  <c r="P386" i="10"/>
  <c r="BK386" i="10"/>
  <c r="J386" i="10"/>
  <c r="BE386" i="10"/>
  <c r="BI385" i="10"/>
  <c r="BH385" i="10"/>
  <c r="BG385" i="10"/>
  <c r="BF385" i="10"/>
  <c r="T385" i="10"/>
  <c r="R385" i="10"/>
  <c r="P385" i="10"/>
  <c r="BK385" i="10"/>
  <c r="J385" i="10"/>
  <c r="BE385" i="10"/>
  <c r="BI384" i="10"/>
  <c r="BH384" i="10"/>
  <c r="BG384" i="10"/>
  <c r="BF384" i="10"/>
  <c r="T384" i="10"/>
  <c r="R384" i="10"/>
  <c r="P384" i="10"/>
  <c r="BK384" i="10"/>
  <c r="J384" i="10"/>
  <c r="BE384" i="10"/>
  <c r="BI383" i="10"/>
  <c r="BH383" i="10"/>
  <c r="BG383" i="10"/>
  <c r="BF383" i="10"/>
  <c r="T383" i="10"/>
  <c r="R383" i="10"/>
  <c r="P383" i="10"/>
  <c r="BK383" i="10"/>
  <c r="J383" i="10"/>
  <c r="BE383" i="10"/>
  <c r="BI382" i="10"/>
  <c r="BH382" i="10"/>
  <c r="BG382" i="10"/>
  <c r="BF382" i="10"/>
  <c r="T382" i="10"/>
  <c r="R382" i="10"/>
  <c r="P382" i="10"/>
  <c r="BK382" i="10"/>
  <c r="J382" i="10"/>
  <c r="BE382" i="10"/>
  <c r="BI381" i="10"/>
  <c r="BH381" i="10"/>
  <c r="BG381" i="10"/>
  <c r="BF381" i="10"/>
  <c r="T381" i="10"/>
  <c r="R381" i="10"/>
  <c r="P381" i="10"/>
  <c r="BK381" i="10"/>
  <c r="J381" i="10"/>
  <c r="BE381" i="10"/>
  <c r="BI380" i="10"/>
  <c r="BH380" i="10"/>
  <c r="BG380" i="10"/>
  <c r="BF380" i="10"/>
  <c r="T380" i="10"/>
  <c r="R380" i="10"/>
  <c r="P380" i="10"/>
  <c r="BK380" i="10"/>
  <c r="J380" i="10"/>
  <c r="BE380" i="10"/>
  <c r="BI379" i="10"/>
  <c r="BH379" i="10"/>
  <c r="BG379" i="10"/>
  <c r="BF379" i="10"/>
  <c r="T379" i="10"/>
  <c r="R379" i="10"/>
  <c r="P379" i="10"/>
  <c r="BK379" i="10"/>
  <c r="J379" i="10"/>
  <c r="BE379" i="10"/>
  <c r="BI378" i="10"/>
  <c r="BH378" i="10"/>
  <c r="BG378" i="10"/>
  <c r="BF378" i="10"/>
  <c r="T378" i="10"/>
  <c r="R378" i="10"/>
  <c r="P378" i="10"/>
  <c r="BK378" i="10"/>
  <c r="J378" i="10"/>
  <c r="BE378" i="10"/>
  <c r="BI377" i="10"/>
  <c r="BH377" i="10"/>
  <c r="BG377" i="10"/>
  <c r="BF377" i="10"/>
  <c r="T377" i="10"/>
  <c r="R377" i="10"/>
  <c r="P377" i="10"/>
  <c r="BK377" i="10"/>
  <c r="J377" i="10"/>
  <c r="BE377" i="10"/>
  <c r="BI376" i="10"/>
  <c r="BH376" i="10"/>
  <c r="BG376" i="10"/>
  <c r="BF376" i="10"/>
  <c r="T376" i="10"/>
  <c r="R376" i="10"/>
  <c r="P376" i="10"/>
  <c r="BK376" i="10"/>
  <c r="J376" i="10"/>
  <c r="BE376" i="10"/>
  <c r="BI375" i="10"/>
  <c r="BH375" i="10"/>
  <c r="BG375" i="10"/>
  <c r="BF375" i="10"/>
  <c r="T375" i="10"/>
  <c r="R375" i="10"/>
  <c r="P375" i="10"/>
  <c r="BK375" i="10"/>
  <c r="J375" i="10"/>
  <c r="BE375" i="10"/>
  <c r="BI374" i="10"/>
  <c r="BH374" i="10"/>
  <c r="BG374" i="10"/>
  <c r="BF374" i="10"/>
  <c r="T374" i="10"/>
  <c r="R374" i="10"/>
  <c r="P374" i="10"/>
  <c r="BK374" i="10"/>
  <c r="J374" i="10"/>
  <c r="BE374" i="10"/>
  <c r="BI373" i="10"/>
  <c r="BH373" i="10"/>
  <c r="BG373" i="10"/>
  <c r="BF373" i="10"/>
  <c r="T373" i="10"/>
  <c r="R373" i="10"/>
  <c r="P373" i="10"/>
  <c r="BK373" i="10"/>
  <c r="J373" i="10"/>
  <c r="BE373" i="10"/>
  <c r="BI372" i="10"/>
  <c r="BH372" i="10"/>
  <c r="BG372" i="10"/>
  <c r="BF372" i="10"/>
  <c r="T372" i="10"/>
  <c r="R372" i="10"/>
  <c r="P372" i="10"/>
  <c r="BK372" i="10"/>
  <c r="J372" i="10"/>
  <c r="BE372" i="10"/>
  <c r="BI371" i="10"/>
  <c r="BH371" i="10"/>
  <c r="BG371" i="10"/>
  <c r="BF371" i="10"/>
  <c r="T371" i="10"/>
  <c r="R371" i="10"/>
  <c r="P371" i="10"/>
  <c r="BK371" i="10"/>
  <c r="J371" i="10"/>
  <c r="BE371" i="10"/>
  <c r="BI370" i="10"/>
  <c r="BH370" i="10"/>
  <c r="BG370" i="10"/>
  <c r="BF370" i="10"/>
  <c r="T370" i="10"/>
  <c r="R370" i="10"/>
  <c r="P370" i="10"/>
  <c r="BK370" i="10"/>
  <c r="J370" i="10"/>
  <c r="BE370" i="10"/>
  <c r="BI369" i="10"/>
  <c r="BH369" i="10"/>
  <c r="BG369" i="10"/>
  <c r="BF369" i="10"/>
  <c r="T369" i="10"/>
  <c r="R369" i="10"/>
  <c r="P369" i="10"/>
  <c r="BK369" i="10"/>
  <c r="J369" i="10"/>
  <c r="BE369" i="10"/>
  <c r="BI368" i="10"/>
  <c r="BH368" i="10"/>
  <c r="BG368" i="10"/>
  <c r="BF368" i="10"/>
  <c r="T368" i="10"/>
  <c r="R368" i="10"/>
  <c r="P368" i="10"/>
  <c r="BK368" i="10"/>
  <c r="J368" i="10"/>
  <c r="BE368" i="10"/>
  <c r="BI367" i="10"/>
  <c r="BH367" i="10"/>
  <c r="BG367" i="10"/>
  <c r="BF367" i="10"/>
  <c r="T367" i="10"/>
  <c r="R367" i="10"/>
  <c r="P367" i="10"/>
  <c r="BK367" i="10"/>
  <c r="J367" i="10"/>
  <c r="BE367" i="10"/>
  <c r="BI366" i="10"/>
  <c r="BH366" i="10"/>
  <c r="BG366" i="10"/>
  <c r="BF366" i="10"/>
  <c r="T366" i="10"/>
  <c r="R366" i="10"/>
  <c r="P366" i="10"/>
  <c r="BK366" i="10"/>
  <c r="J366" i="10"/>
  <c r="BE366" i="10"/>
  <c r="BI365" i="10"/>
  <c r="BH365" i="10"/>
  <c r="BG365" i="10"/>
  <c r="BF365" i="10"/>
  <c r="T365" i="10"/>
  <c r="R365" i="10"/>
  <c r="P365" i="10"/>
  <c r="BK365" i="10"/>
  <c r="J365" i="10"/>
  <c r="BE365" i="10"/>
  <c r="BI363" i="10"/>
  <c r="BH363" i="10"/>
  <c r="BG363" i="10"/>
  <c r="BF363" i="10"/>
  <c r="T363" i="10"/>
  <c r="R363" i="10"/>
  <c r="P363" i="10"/>
  <c r="BK363" i="10"/>
  <c r="J363" i="10"/>
  <c r="BE363" i="10"/>
  <c r="BI362" i="10"/>
  <c r="BH362" i="10"/>
  <c r="BG362" i="10"/>
  <c r="BF362" i="10"/>
  <c r="T362" i="10"/>
  <c r="R362" i="10"/>
  <c r="P362" i="10"/>
  <c r="BK362" i="10"/>
  <c r="J362" i="10"/>
  <c r="BE362" i="10"/>
  <c r="BI361" i="10"/>
  <c r="BH361" i="10"/>
  <c r="BG361" i="10"/>
  <c r="BF361" i="10"/>
  <c r="T361" i="10"/>
  <c r="R361" i="10"/>
  <c r="P361" i="10"/>
  <c r="BK361" i="10"/>
  <c r="J361" i="10"/>
  <c r="BE361" i="10"/>
  <c r="BI360" i="10"/>
  <c r="BH360" i="10"/>
  <c r="BG360" i="10"/>
  <c r="BF360" i="10"/>
  <c r="T360" i="10"/>
  <c r="R360" i="10"/>
  <c r="P360" i="10"/>
  <c r="BK360" i="10"/>
  <c r="J360" i="10"/>
  <c r="BE360" i="10"/>
  <c r="BI359" i="10"/>
  <c r="BH359" i="10"/>
  <c r="BG359" i="10"/>
  <c r="BF359" i="10"/>
  <c r="T359" i="10"/>
  <c r="R359" i="10"/>
  <c r="P359" i="10"/>
  <c r="BK359" i="10"/>
  <c r="J359" i="10"/>
  <c r="BE359" i="10"/>
  <c r="BI358" i="10"/>
  <c r="BH358" i="10"/>
  <c r="BG358" i="10"/>
  <c r="BF358" i="10"/>
  <c r="T358" i="10"/>
  <c r="R358" i="10"/>
  <c r="P358" i="10"/>
  <c r="BK358" i="10"/>
  <c r="BK357" i="10"/>
  <c r="J357" i="10"/>
  <c r="J106" i="10"/>
  <c r="J358" i="10"/>
  <c r="BE358" i="10"/>
  <c r="BI356" i="10"/>
  <c r="BH356" i="10"/>
  <c r="BG356" i="10"/>
  <c r="BF356" i="10"/>
  <c r="T356" i="10"/>
  <c r="R356" i="10"/>
  <c r="P356" i="10"/>
  <c r="BK356" i="10"/>
  <c r="J356" i="10"/>
  <c r="BE356" i="10"/>
  <c r="BI355" i="10"/>
  <c r="BH355" i="10"/>
  <c r="BG355" i="10"/>
  <c r="BF355" i="10"/>
  <c r="T355" i="10"/>
  <c r="R355" i="10"/>
  <c r="P355" i="10"/>
  <c r="BK355" i="10"/>
  <c r="J355" i="10"/>
  <c r="BE355" i="10"/>
  <c r="BI354" i="10"/>
  <c r="BH354" i="10"/>
  <c r="BG354" i="10"/>
  <c r="BF354" i="10"/>
  <c r="T354" i="10"/>
  <c r="R354" i="10"/>
  <c r="P354" i="10"/>
  <c r="BK354" i="10"/>
  <c r="J354" i="10"/>
  <c r="BE354" i="10"/>
  <c r="BI353" i="10"/>
  <c r="BH353" i="10"/>
  <c r="BG353" i="10"/>
  <c r="BF353" i="10"/>
  <c r="T353" i="10"/>
  <c r="R353" i="10"/>
  <c r="P353" i="10"/>
  <c r="BK353" i="10"/>
  <c r="J353" i="10"/>
  <c r="BE353" i="10"/>
  <c r="BI352" i="10"/>
  <c r="BH352" i="10"/>
  <c r="BG352" i="10"/>
  <c r="BF352" i="10"/>
  <c r="T352" i="10"/>
  <c r="R352" i="10"/>
  <c r="P352" i="10"/>
  <c r="BK352" i="10"/>
  <c r="J352" i="10"/>
  <c r="BE352" i="10"/>
  <c r="BI351" i="10"/>
  <c r="BH351" i="10"/>
  <c r="BG351" i="10"/>
  <c r="BF351" i="10"/>
  <c r="T351" i="10"/>
  <c r="R351" i="10"/>
  <c r="P351" i="10"/>
  <c r="BK351" i="10"/>
  <c r="J351" i="10"/>
  <c r="BE351" i="10"/>
  <c r="BI350" i="10"/>
  <c r="BH350" i="10"/>
  <c r="BG350" i="10"/>
  <c r="BF350" i="10"/>
  <c r="T350" i="10"/>
  <c r="R350" i="10"/>
  <c r="P350" i="10"/>
  <c r="BK350" i="10"/>
  <c r="J350" i="10"/>
  <c r="BE350" i="10"/>
  <c r="BI349" i="10"/>
  <c r="BH349" i="10"/>
  <c r="BG349" i="10"/>
  <c r="BF349" i="10"/>
  <c r="T349" i="10"/>
  <c r="R349" i="10"/>
  <c r="P349" i="10"/>
  <c r="BK349" i="10"/>
  <c r="J349" i="10"/>
  <c r="BE349" i="10"/>
  <c r="BI348" i="10"/>
  <c r="BH348" i="10"/>
  <c r="BG348" i="10"/>
  <c r="BF348" i="10"/>
  <c r="T348" i="10"/>
  <c r="R348" i="10"/>
  <c r="P348" i="10"/>
  <c r="BK348" i="10"/>
  <c r="J348" i="10"/>
  <c r="BE348" i="10"/>
  <c r="BI347" i="10"/>
  <c r="BH347" i="10"/>
  <c r="BG347" i="10"/>
  <c r="BF347" i="10"/>
  <c r="T347" i="10"/>
  <c r="R347" i="10"/>
  <c r="P347" i="10"/>
  <c r="BK347" i="10"/>
  <c r="J347" i="10"/>
  <c r="BE347" i="10"/>
  <c r="BI346" i="10"/>
  <c r="BH346" i="10"/>
  <c r="BG346" i="10"/>
  <c r="BF346" i="10"/>
  <c r="T346" i="10"/>
  <c r="R346" i="10"/>
  <c r="P346" i="10"/>
  <c r="BK346" i="10"/>
  <c r="J346" i="10"/>
  <c r="BE346" i="10"/>
  <c r="BI345" i="10"/>
  <c r="BH345" i="10"/>
  <c r="BG345" i="10"/>
  <c r="BF345" i="10"/>
  <c r="T345" i="10"/>
  <c r="R345" i="10"/>
  <c r="P345" i="10"/>
  <c r="BK345" i="10"/>
  <c r="J345" i="10"/>
  <c r="BE345" i="10"/>
  <c r="BI344" i="10"/>
  <c r="BH344" i="10"/>
  <c r="BG344" i="10"/>
  <c r="BF344" i="10"/>
  <c r="T344" i="10"/>
  <c r="R344" i="10"/>
  <c r="P344" i="10"/>
  <c r="BK344" i="10"/>
  <c r="J344" i="10"/>
  <c r="BE344" i="10"/>
  <c r="BI343" i="10"/>
  <c r="BH343" i="10"/>
  <c r="BG343" i="10"/>
  <c r="BF343" i="10"/>
  <c r="T343" i="10"/>
  <c r="R343" i="10"/>
  <c r="P343" i="10"/>
  <c r="BK343" i="10"/>
  <c r="J343" i="10"/>
  <c r="BE343" i="10"/>
  <c r="BI342" i="10"/>
  <c r="BH342" i="10"/>
  <c r="BG342" i="10"/>
  <c r="BF342" i="10"/>
  <c r="T342" i="10"/>
  <c r="R342" i="10"/>
  <c r="P342" i="10"/>
  <c r="BK342" i="10"/>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c r="BI324" i="10"/>
  <c r="BH324" i="10"/>
  <c r="BG324" i="10"/>
  <c r="BF324" i="10"/>
  <c r="T324" i="10"/>
  <c r="R324" i="10"/>
  <c r="P324" i="10"/>
  <c r="BK324" i="10"/>
  <c r="J324" i="10"/>
  <c r="BE324" i="10"/>
  <c r="BI323" i="10"/>
  <c r="BH323" i="10"/>
  <c r="BG323" i="10"/>
  <c r="BF323" i="10"/>
  <c r="T323" i="10"/>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c r="BI256" i="10"/>
  <c r="BH256" i="10"/>
  <c r="BG256" i="10"/>
  <c r="BF256" i="10"/>
  <c r="T256" i="10"/>
  <c r="R256" i="10"/>
  <c r="P256" i="10"/>
  <c r="BK256" i="10"/>
  <c r="J256" i="10"/>
  <c r="BE256" i="10"/>
  <c r="BI255" i="10"/>
  <c r="BH255" i="10"/>
  <c r="BG255" i="10"/>
  <c r="BF255" i="10"/>
  <c r="T255" i="10"/>
  <c r="R255" i="10"/>
  <c r="P255" i="10"/>
  <c r="BK255" i="10"/>
  <c r="J255" i="10"/>
  <c r="BE255" i="10"/>
  <c r="BI254" i="10"/>
  <c r="BH254" i="10"/>
  <c r="BG254" i="10"/>
  <c r="BF254" i="10"/>
  <c r="T254" i="10"/>
  <c r="R254" i="10"/>
  <c r="P254" i="10"/>
  <c r="BK254" i="10"/>
  <c r="J254" i="10"/>
  <c r="BE254" i="10"/>
  <c r="BI253" i="10"/>
  <c r="BH253" i="10"/>
  <c r="BG253" i="10"/>
  <c r="BF253" i="10"/>
  <c r="T253" i="10"/>
  <c r="R253" i="10"/>
  <c r="P253" i="10"/>
  <c r="BK253" i="10"/>
  <c r="J253" i="10"/>
  <c r="BE253" i="10"/>
  <c r="BI252" i="10"/>
  <c r="BH252" i="10"/>
  <c r="BG252" i="10"/>
  <c r="BF252" i="10"/>
  <c r="T252" i="10"/>
  <c r="R252" i="10"/>
  <c r="P252" i="10"/>
  <c r="BK252" i="10"/>
  <c r="J252" i="10"/>
  <c r="BE252" i="10"/>
  <c r="BI251" i="10"/>
  <c r="BH251" i="10"/>
  <c r="BG251" i="10"/>
  <c r="BF251" i="10"/>
  <c r="T251" i="10"/>
  <c r="R251" i="10"/>
  <c r="P251" i="10"/>
  <c r="BK251" i="10"/>
  <c r="J251" i="10"/>
  <c r="BE251" i="10"/>
  <c r="BI250" i="10"/>
  <c r="BH250" i="10"/>
  <c r="BG250" i="10"/>
  <c r="BF250" i="10"/>
  <c r="T250" i="10"/>
  <c r="R250" i="10"/>
  <c r="P250" i="10"/>
  <c r="BK250" i="10"/>
  <c r="J250" i="10"/>
  <c r="BE250" i="10"/>
  <c r="BI249" i="10"/>
  <c r="BH249" i="10"/>
  <c r="BG249" i="10"/>
  <c r="BF249" i="10"/>
  <c r="T249" i="10"/>
  <c r="R249" i="10"/>
  <c r="P249" i="10"/>
  <c r="BK249" i="10"/>
  <c r="J249" i="10"/>
  <c r="BE249" i="10"/>
  <c r="BI248" i="10"/>
  <c r="BH248" i="10"/>
  <c r="BG248" i="10"/>
  <c r="BF248" i="10"/>
  <c r="T248" i="10"/>
  <c r="R248" i="10"/>
  <c r="P248" i="10"/>
  <c r="BK248" i="10"/>
  <c r="J248" i="10"/>
  <c r="BE248" i="10"/>
  <c r="BI247" i="10"/>
  <c r="BH247" i="10"/>
  <c r="BG247" i="10"/>
  <c r="BF247" i="10"/>
  <c r="T247" i="10"/>
  <c r="R247" i="10"/>
  <c r="P247" i="10"/>
  <c r="BK247" i="10"/>
  <c r="J247" i="10"/>
  <c r="BE247" i="10"/>
  <c r="BI246" i="10"/>
  <c r="BH246" i="10"/>
  <c r="BG246" i="10"/>
  <c r="BF246" i="10"/>
  <c r="T246" i="10"/>
  <c r="R246" i="10"/>
  <c r="P246" i="10"/>
  <c r="BK246" i="10"/>
  <c r="J246" i="10"/>
  <c r="BE246" i="10"/>
  <c r="BI245" i="10"/>
  <c r="BH245" i="10"/>
  <c r="BG245" i="10"/>
  <c r="BF245" i="10"/>
  <c r="T245" i="10"/>
  <c r="R245" i="10"/>
  <c r="P245" i="10"/>
  <c r="BK245" i="10"/>
  <c r="J245" i="10"/>
  <c r="BE245" i="10"/>
  <c r="BI244" i="10"/>
  <c r="BH244" i="10"/>
  <c r="BG244" i="10"/>
  <c r="BF244" i="10"/>
  <c r="T244" i="10"/>
  <c r="R244" i="10"/>
  <c r="P244" i="10"/>
  <c r="BK244" i="10"/>
  <c r="J244" i="10"/>
  <c r="BE244" i="10"/>
  <c r="BI243" i="10"/>
  <c r="BH243" i="10"/>
  <c r="BG243" i="10"/>
  <c r="BF243" i="10"/>
  <c r="T243" i="10"/>
  <c r="R243" i="10"/>
  <c r="P243" i="10"/>
  <c r="BK243" i="10"/>
  <c r="J243" i="10"/>
  <c r="BE243" i="10"/>
  <c r="BI242" i="10"/>
  <c r="BH242" i="10"/>
  <c r="BG242" i="10"/>
  <c r="BF242" i="10"/>
  <c r="T242" i="10"/>
  <c r="R242" i="10"/>
  <c r="P242" i="10"/>
  <c r="BK242" i="10"/>
  <c r="J242" i="10"/>
  <c r="BE242" i="10"/>
  <c r="BI241" i="10"/>
  <c r="BH241" i="10"/>
  <c r="BG241" i="10"/>
  <c r="BF241" i="10"/>
  <c r="T241" i="10"/>
  <c r="R241" i="10"/>
  <c r="P241" i="10"/>
  <c r="BK241" i="10"/>
  <c r="J241" i="10"/>
  <c r="BE241" i="10"/>
  <c r="BI240" i="10"/>
  <c r="BH240" i="10"/>
  <c r="BG240" i="10"/>
  <c r="BF240" i="10"/>
  <c r="T240" i="10"/>
  <c r="R240" i="10"/>
  <c r="P240" i="10"/>
  <c r="BK240" i="10"/>
  <c r="J240" i="10"/>
  <c r="BE240" i="10"/>
  <c r="BI239" i="10"/>
  <c r="BH239" i="10"/>
  <c r="BG239" i="10"/>
  <c r="BF239" i="10"/>
  <c r="T239" i="10"/>
  <c r="R239" i="10"/>
  <c r="P239" i="10"/>
  <c r="BK239" i="10"/>
  <c r="J239" i="10"/>
  <c r="BE239" i="10"/>
  <c r="BI238" i="10"/>
  <c r="BH238" i="10"/>
  <c r="BG238" i="10"/>
  <c r="BF238" i="10"/>
  <c r="T238" i="10"/>
  <c r="R238" i="10"/>
  <c r="P238" i="10"/>
  <c r="BK238" i="10"/>
  <c r="J238" i="10"/>
  <c r="BE238" i="10"/>
  <c r="BI237" i="10"/>
  <c r="BH237" i="10"/>
  <c r="BG237" i="10"/>
  <c r="BF237" i="10"/>
  <c r="T237" i="10"/>
  <c r="R237" i="10"/>
  <c r="P237" i="10"/>
  <c r="BK237" i="10"/>
  <c r="J237" i="10"/>
  <c r="BE237" i="10"/>
  <c r="BI236" i="10"/>
  <c r="BH236" i="10"/>
  <c r="BG236" i="10"/>
  <c r="BF236" i="10"/>
  <c r="T236" i="10"/>
  <c r="R236" i="10"/>
  <c r="P236" i="10"/>
  <c r="BK236" i="10"/>
  <c r="J236" i="10"/>
  <c r="BE236" i="10"/>
  <c r="BI235" i="10"/>
  <c r="BH235" i="10"/>
  <c r="BG235" i="10"/>
  <c r="BF235" i="10"/>
  <c r="T235" i="10"/>
  <c r="R235" i="10"/>
  <c r="P235" i="10"/>
  <c r="BK235" i="10"/>
  <c r="J235" i="10"/>
  <c r="BE235" i="10"/>
  <c r="BI234" i="10"/>
  <c r="BH234" i="10"/>
  <c r="BG234" i="10"/>
  <c r="BF234" i="10"/>
  <c r="T234" i="10"/>
  <c r="R234" i="10"/>
  <c r="P234" i="10"/>
  <c r="BK234" i="10"/>
  <c r="J234" i="10"/>
  <c r="BE234" i="10"/>
  <c r="BI233" i="10"/>
  <c r="BH233" i="10"/>
  <c r="BG233" i="10"/>
  <c r="BF233" i="10"/>
  <c r="T233" i="10"/>
  <c r="R233" i="10"/>
  <c r="P233" i="10"/>
  <c r="BK233" i="10"/>
  <c r="J233" i="10"/>
  <c r="BE233" i="10"/>
  <c r="BI232" i="10"/>
  <c r="BH232" i="10"/>
  <c r="BG232" i="10"/>
  <c r="BF232" i="10"/>
  <c r="T232" i="10"/>
  <c r="R232" i="10"/>
  <c r="P232" i="10"/>
  <c r="BK232" i="10"/>
  <c r="J232" i="10"/>
  <c r="BE232" i="10"/>
  <c r="BI231" i="10"/>
  <c r="BH231" i="10"/>
  <c r="BG231" i="10"/>
  <c r="BF231" i="10"/>
  <c r="T231" i="10"/>
  <c r="R231" i="10"/>
  <c r="P231" i="10"/>
  <c r="BK231" i="10"/>
  <c r="J231" i="10"/>
  <c r="BE231" i="10"/>
  <c r="BI230" i="10"/>
  <c r="BH230" i="10"/>
  <c r="BG230" i="10"/>
  <c r="BF230" i="10"/>
  <c r="T230" i="10"/>
  <c r="R230" i="10"/>
  <c r="P230" i="10"/>
  <c r="BK230" i="10"/>
  <c r="J230" i="10"/>
  <c r="BE230" i="10"/>
  <c r="BI229" i="10"/>
  <c r="BH229" i="10"/>
  <c r="BG229" i="10"/>
  <c r="BF229" i="10"/>
  <c r="T229" i="10"/>
  <c r="R229" i="10"/>
  <c r="P229" i="10"/>
  <c r="BK229" i="10"/>
  <c r="J229" i="10"/>
  <c r="BE229" i="10"/>
  <c r="BI228" i="10"/>
  <c r="BH228" i="10"/>
  <c r="BG228" i="10"/>
  <c r="BF228" i="10"/>
  <c r="T228" i="10"/>
  <c r="R228" i="10"/>
  <c r="P228" i="10"/>
  <c r="BK228" i="10"/>
  <c r="J228" i="10"/>
  <c r="BE228" i="10"/>
  <c r="BI227" i="10"/>
  <c r="BH227" i="10"/>
  <c r="BG227" i="10"/>
  <c r="BF227" i="10"/>
  <c r="T227" i="10"/>
  <c r="R227" i="10"/>
  <c r="P227" i="10"/>
  <c r="BK227" i="10"/>
  <c r="J227" i="10"/>
  <c r="BE227" i="10"/>
  <c r="BI226" i="10"/>
  <c r="BH226" i="10"/>
  <c r="BG226" i="10"/>
  <c r="BF226" i="10"/>
  <c r="T226" i="10"/>
  <c r="R226" i="10"/>
  <c r="P226" i="10"/>
  <c r="BK226" i="10"/>
  <c r="J226" i="10"/>
  <c r="BE226" i="10"/>
  <c r="BI225" i="10"/>
  <c r="BH225" i="10"/>
  <c r="BG225" i="10"/>
  <c r="BF225" i="10"/>
  <c r="T225" i="10"/>
  <c r="R225" i="10"/>
  <c r="P225" i="10"/>
  <c r="BK225" i="10"/>
  <c r="J225" i="10"/>
  <c r="BE225" i="10"/>
  <c r="BI224" i="10"/>
  <c r="BH224" i="10"/>
  <c r="BG224" i="10"/>
  <c r="BF224" i="10"/>
  <c r="T224" i="10"/>
  <c r="R224" i="10"/>
  <c r="P224" i="10"/>
  <c r="BK224" i="10"/>
  <c r="J224" i="10"/>
  <c r="BE224" i="10"/>
  <c r="BI223" i="10"/>
  <c r="BH223" i="10"/>
  <c r="BG223" i="10"/>
  <c r="BF223" i="10"/>
  <c r="T223" i="10"/>
  <c r="R223" i="10"/>
  <c r="P223" i="10"/>
  <c r="BK223" i="10"/>
  <c r="J223" i="10"/>
  <c r="BE223" i="10"/>
  <c r="BI221" i="10"/>
  <c r="BH221" i="10"/>
  <c r="BG221" i="10"/>
  <c r="BF221" i="10"/>
  <c r="T221" i="10"/>
  <c r="R221" i="10"/>
  <c r="P221" i="10"/>
  <c r="BK221" i="10"/>
  <c r="J221" i="10"/>
  <c r="BE221" i="10"/>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c r="BI196" i="10"/>
  <c r="BH196" i="10"/>
  <c r="BG196" i="10"/>
  <c r="BF196" i="10"/>
  <c r="T196" i="10"/>
  <c r="R196" i="10"/>
  <c r="P196" i="10"/>
  <c r="BK196" i="10"/>
  <c r="J196" i="10"/>
  <c r="BE196" i="10"/>
  <c r="BI195" i="10"/>
  <c r="BH195" i="10"/>
  <c r="BG195" i="10"/>
  <c r="BF195" i="10"/>
  <c r="T195" i="10"/>
  <c r="R195" i="10"/>
  <c r="P195" i="10"/>
  <c r="BK195" i="10"/>
  <c r="J195" i="10"/>
  <c r="BE195" i="10"/>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R183" i="10"/>
  <c r="P183" i="10"/>
  <c r="BK183" i="10"/>
  <c r="J183" i="10"/>
  <c r="BE183" i="10"/>
  <c r="BI181" i="10"/>
  <c r="BH181" i="10"/>
  <c r="BG181" i="10"/>
  <c r="BF181" i="10"/>
  <c r="T181" i="10"/>
  <c r="R181" i="10"/>
  <c r="P181" i="10"/>
  <c r="BK181" i="10"/>
  <c r="J181" i="10"/>
  <c r="BE181" i="10"/>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c r="J134" i="10"/>
  <c r="F131" i="10"/>
  <c r="E129" i="10"/>
  <c r="J94" i="10"/>
  <c r="F91" i="10"/>
  <c r="E89" i="10"/>
  <c r="J23" i="10"/>
  <c r="E23" i="10"/>
  <c r="J22" i="10"/>
  <c r="J20" i="10"/>
  <c r="E20" i="10"/>
  <c r="F134" i="10"/>
  <c r="J19" i="10"/>
  <c r="J17" i="10"/>
  <c r="E17" i="10"/>
  <c r="F133" i="10"/>
  <c r="J16" i="10"/>
  <c r="J14" i="10"/>
  <c r="J91" i="10"/>
  <c r="E7" i="10"/>
  <c r="E125" i="10"/>
  <c r="E85" i="10"/>
  <c r="J39" i="9"/>
  <c r="J38" i="9"/>
  <c r="AY104" i="1"/>
  <c r="J37" i="9"/>
  <c r="AX104" i="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c r="BI413" i="9"/>
  <c r="BH413" i="9"/>
  <c r="BG413" i="9"/>
  <c r="BF413" i="9"/>
  <c r="T413" i="9"/>
  <c r="R413" i="9"/>
  <c r="P413" i="9"/>
  <c r="BK413" i="9"/>
  <c r="J413" i="9"/>
  <c r="BE413" i="9"/>
  <c r="BI412" i="9"/>
  <c r="BH412" i="9"/>
  <c r="BG412" i="9"/>
  <c r="BF412" i="9"/>
  <c r="T412" i="9"/>
  <c r="R412" i="9"/>
  <c r="P412" i="9"/>
  <c r="BK412" i="9"/>
  <c r="J412" i="9"/>
  <c r="BE412" i="9"/>
  <c r="BI411" i="9"/>
  <c r="BH411" i="9"/>
  <c r="BG411" i="9"/>
  <c r="BF411" i="9"/>
  <c r="T411" i="9"/>
  <c r="R411" i="9"/>
  <c r="P411" i="9"/>
  <c r="BK411" i="9"/>
  <c r="J411" i="9"/>
  <c r="BE411" i="9"/>
  <c r="BI409" i="9"/>
  <c r="BH409" i="9"/>
  <c r="BG409" i="9"/>
  <c r="BF409" i="9"/>
  <c r="T409" i="9"/>
  <c r="R409" i="9"/>
  <c r="P409" i="9"/>
  <c r="BK409" i="9"/>
  <c r="J409" i="9"/>
  <c r="BE409" i="9"/>
  <c r="BI407" i="9"/>
  <c r="BH407" i="9"/>
  <c r="BG407" i="9"/>
  <c r="BF407" i="9"/>
  <c r="T407" i="9"/>
  <c r="R407" i="9"/>
  <c r="P407" i="9"/>
  <c r="BK407" i="9"/>
  <c r="J407" i="9"/>
  <c r="BE407" i="9"/>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c r="BI402" i="9"/>
  <c r="BH402" i="9"/>
  <c r="BG402" i="9"/>
  <c r="BF402" i="9"/>
  <c r="T402" i="9"/>
  <c r="R402" i="9"/>
  <c r="P402" i="9"/>
  <c r="BK402" i="9"/>
  <c r="J402" i="9"/>
  <c r="BE402" i="9"/>
  <c r="BI400" i="9"/>
  <c r="BH400" i="9"/>
  <c r="BG400" i="9"/>
  <c r="BF400" i="9"/>
  <c r="T400" i="9"/>
  <c r="R400" i="9"/>
  <c r="P400" i="9"/>
  <c r="BK400" i="9"/>
  <c r="J400" i="9"/>
  <c r="BE400" i="9"/>
  <c r="BI398" i="9"/>
  <c r="BH398" i="9"/>
  <c r="BG398" i="9"/>
  <c r="BF398" i="9"/>
  <c r="T398" i="9"/>
  <c r="R398" i="9"/>
  <c r="P398" i="9"/>
  <c r="BK398" i="9"/>
  <c r="J398" i="9"/>
  <c r="BE398" i="9"/>
  <c r="BI396" i="9"/>
  <c r="BH396" i="9"/>
  <c r="BG396" i="9"/>
  <c r="BF396" i="9"/>
  <c r="T396" i="9"/>
  <c r="R396" i="9"/>
  <c r="P396" i="9"/>
  <c r="BK396" i="9"/>
  <c r="J396" i="9"/>
  <c r="BE396" i="9"/>
  <c r="BI394" i="9"/>
  <c r="BH394" i="9"/>
  <c r="BG394" i="9"/>
  <c r="BF394" i="9"/>
  <c r="T394" i="9"/>
  <c r="R394" i="9"/>
  <c r="P394" i="9"/>
  <c r="BK394" i="9"/>
  <c r="J394" i="9"/>
  <c r="BE394" i="9"/>
  <c r="BI392" i="9"/>
  <c r="BH392" i="9"/>
  <c r="BG392" i="9"/>
  <c r="BF392" i="9"/>
  <c r="T392" i="9"/>
  <c r="R392" i="9"/>
  <c r="P392" i="9"/>
  <c r="BK392" i="9"/>
  <c r="J392" i="9"/>
  <c r="BE392" i="9"/>
  <c r="BI390" i="9"/>
  <c r="BH390" i="9"/>
  <c r="BG390" i="9"/>
  <c r="BF390" i="9"/>
  <c r="T390" i="9"/>
  <c r="R390" i="9"/>
  <c r="P390" i="9"/>
  <c r="BK390" i="9"/>
  <c r="J390" i="9"/>
  <c r="BE390" i="9"/>
  <c r="BI387" i="9"/>
  <c r="BH387" i="9"/>
  <c r="BG387" i="9"/>
  <c r="BF387" i="9"/>
  <c r="T387" i="9"/>
  <c r="R387" i="9"/>
  <c r="P387" i="9"/>
  <c r="BK387" i="9"/>
  <c r="J387" i="9"/>
  <c r="BE387" i="9"/>
  <c r="BI385" i="9"/>
  <c r="BH385" i="9"/>
  <c r="BG385" i="9"/>
  <c r="BF385" i="9"/>
  <c r="T385" i="9"/>
  <c r="R385" i="9"/>
  <c r="P385" i="9"/>
  <c r="BK385" i="9"/>
  <c r="J385" i="9"/>
  <c r="BE385" i="9"/>
  <c r="BI383" i="9"/>
  <c r="BH383" i="9"/>
  <c r="BG383" i="9"/>
  <c r="BF383" i="9"/>
  <c r="T383" i="9"/>
  <c r="R383" i="9"/>
  <c r="P383" i="9"/>
  <c r="BK383" i="9"/>
  <c r="J383" i="9"/>
  <c r="BE383" i="9"/>
  <c r="BI380" i="9"/>
  <c r="BH380" i="9"/>
  <c r="BG380" i="9"/>
  <c r="BF380" i="9"/>
  <c r="T380" i="9"/>
  <c r="T377" i="9"/>
  <c r="R380" i="9"/>
  <c r="P380" i="9"/>
  <c r="BK380" i="9"/>
  <c r="J380" i="9"/>
  <c r="BE380" i="9"/>
  <c r="BI378" i="9"/>
  <c r="BH378" i="9"/>
  <c r="BG378" i="9"/>
  <c r="BF378" i="9"/>
  <c r="T378" i="9"/>
  <c r="R378" i="9"/>
  <c r="R377" i="9"/>
  <c r="P378" i="9"/>
  <c r="P377" i="9"/>
  <c r="BK378" i="9"/>
  <c r="J378" i="9"/>
  <c r="BE378" i="9"/>
  <c r="BI375" i="9"/>
  <c r="BH375" i="9"/>
  <c r="BG375" i="9"/>
  <c r="BF375" i="9"/>
  <c r="T375" i="9"/>
  <c r="T374" i="9"/>
  <c r="R375" i="9"/>
  <c r="R374" i="9"/>
  <c r="P375" i="9"/>
  <c r="P374" i="9"/>
  <c r="BK375" i="9"/>
  <c r="BK374" i="9"/>
  <c r="J374" i="9"/>
  <c r="J139" i="9"/>
  <c r="J375" i="9"/>
  <c r="BE375" i="9"/>
  <c r="BI372" i="9"/>
  <c r="BH372" i="9"/>
  <c r="BG372" i="9"/>
  <c r="BF372" i="9"/>
  <c r="T372" i="9"/>
  <c r="T371" i="9"/>
  <c r="R372" i="9"/>
  <c r="R371" i="9"/>
  <c r="P372" i="9"/>
  <c r="P371" i="9"/>
  <c r="BK372" i="9"/>
  <c r="BK371" i="9"/>
  <c r="J371" i="9"/>
  <c r="J138" i="9"/>
  <c r="J372" i="9"/>
  <c r="BE372" i="9"/>
  <c r="BI369" i="9"/>
  <c r="BH369" i="9"/>
  <c r="BG369" i="9"/>
  <c r="BF369" i="9"/>
  <c r="T369" i="9"/>
  <c r="T368" i="9"/>
  <c r="R369" i="9"/>
  <c r="R368" i="9"/>
  <c r="P369" i="9"/>
  <c r="P368" i="9"/>
  <c r="BK369" i="9"/>
  <c r="BK368" i="9"/>
  <c r="J368" i="9"/>
  <c r="J137" i="9"/>
  <c r="J369" i="9"/>
  <c r="BE369" i="9"/>
  <c r="BI366" i="9"/>
  <c r="BH366" i="9"/>
  <c r="BG366" i="9"/>
  <c r="BF366" i="9"/>
  <c r="T366" i="9"/>
  <c r="T365" i="9"/>
  <c r="R366" i="9"/>
  <c r="R365" i="9"/>
  <c r="P366" i="9"/>
  <c r="P365" i="9"/>
  <c r="BK366" i="9"/>
  <c r="BK365" i="9"/>
  <c r="J365" i="9"/>
  <c r="J136" i="9"/>
  <c r="J366" i="9"/>
  <c r="BE366" i="9"/>
  <c r="BI363" i="9"/>
  <c r="BH363" i="9"/>
  <c r="BG363" i="9"/>
  <c r="BF363" i="9"/>
  <c r="T363" i="9"/>
  <c r="T362" i="9"/>
  <c r="R363" i="9"/>
  <c r="R362" i="9"/>
  <c r="P363" i="9"/>
  <c r="P362" i="9"/>
  <c r="BK363" i="9"/>
  <c r="BK362" i="9"/>
  <c r="J362" i="9"/>
  <c r="J135" i="9"/>
  <c r="J363" i="9"/>
  <c r="BE363" i="9"/>
  <c r="BI360" i="9"/>
  <c r="BH360" i="9"/>
  <c r="BG360" i="9"/>
  <c r="BF360" i="9"/>
  <c r="T360" i="9"/>
  <c r="T359" i="9"/>
  <c r="R360" i="9"/>
  <c r="R359" i="9"/>
  <c r="P360" i="9"/>
  <c r="P359" i="9"/>
  <c r="P358" i="9"/>
  <c r="BK360" i="9"/>
  <c r="BK359" i="9"/>
  <c r="J360" i="9"/>
  <c r="BE360" i="9"/>
  <c r="BI356" i="9"/>
  <c r="BH356" i="9"/>
  <c r="BG356" i="9"/>
  <c r="BF356" i="9"/>
  <c r="T356" i="9"/>
  <c r="T355" i="9"/>
  <c r="R356" i="9"/>
  <c r="R355" i="9"/>
  <c r="P356" i="9"/>
  <c r="P355" i="9"/>
  <c r="BK356" i="9"/>
  <c r="BK355" i="9"/>
  <c r="J355" i="9"/>
  <c r="J132" i="9"/>
  <c r="J356" i="9"/>
  <c r="BE356" i="9"/>
  <c r="BI353" i="9"/>
  <c r="BH353" i="9"/>
  <c r="BG353" i="9"/>
  <c r="BF353" i="9"/>
  <c r="T353" i="9"/>
  <c r="T352" i="9"/>
  <c r="R353" i="9"/>
  <c r="R352" i="9"/>
  <c r="P353" i="9"/>
  <c r="P352" i="9"/>
  <c r="BK353" i="9"/>
  <c r="BK352" i="9"/>
  <c r="J352" i="9"/>
  <c r="J131" i="9"/>
  <c r="J353" i="9"/>
  <c r="BE353" i="9"/>
  <c r="BI350" i="9"/>
  <c r="BH350" i="9"/>
  <c r="BG350" i="9"/>
  <c r="BF350" i="9"/>
  <c r="T350" i="9"/>
  <c r="R350" i="9"/>
  <c r="P350" i="9"/>
  <c r="BK350" i="9"/>
  <c r="J350" i="9"/>
  <c r="BE350" i="9"/>
  <c r="BI348" i="9"/>
  <c r="BH348" i="9"/>
  <c r="BG348" i="9"/>
  <c r="BF348" i="9"/>
  <c r="T348" i="9"/>
  <c r="R348" i="9"/>
  <c r="P348" i="9"/>
  <c r="BK348" i="9"/>
  <c r="J348" i="9"/>
  <c r="BE348" i="9"/>
  <c r="BI346" i="9"/>
  <c r="BH346" i="9"/>
  <c r="BG346" i="9"/>
  <c r="BF346" i="9"/>
  <c r="T346" i="9"/>
  <c r="R346" i="9"/>
  <c r="P346" i="9"/>
  <c r="BK346" i="9"/>
  <c r="J346" i="9"/>
  <c r="BE346" i="9"/>
  <c r="BI343" i="9"/>
  <c r="BH343" i="9"/>
  <c r="BG343" i="9"/>
  <c r="BF343" i="9"/>
  <c r="T343" i="9"/>
  <c r="T342" i="9"/>
  <c r="R343" i="9"/>
  <c r="R342" i="9"/>
  <c r="P343" i="9"/>
  <c r="P342" i="9"/>
  <c r="BK343" i="9"/>
  <c r="BK342" i="9"/>
  <c r="J342" i="9"/>
  <c r="J129" i="9"/>
  <c r="J343" i="9"/>
  <c r="BE343" i="9"/>
  <c r="BI340" i="9"/>
  <c r="BH340" i="9"/>
  <c r="BG340" i="9"/>
  <c r="BF340" i="9"/>
  <c r="T340" i="9"/>
  <c r="R340" i="9"/>
  <c r="P340" i="9"/>
  <c r="BK340" i="9"/>
  <c r="J340" i="9"/>
  <c r="BE340" i="9"/>
  <c r="BI338" i="9"/>
  <c r="BH338" i="9"/>
  <c r="BG338" i="9"/>
  <c r="BF338" i="9"/>
  <c r="T338" i="9"/>
  <c r="R338" i="9"/>
  <c r="P338" i="9"/>
  <c r="P337" i="9"/>
  <c r="BK338" i="9"/>
  <c r="J338" i="9"/>
  <c r="BE338" i="9"/>
  <c r="BI335" i="9"/>
  <c r="BH335" i="9"/>
  <c r="BG335" i="9"/>
  <c r="BF335" i="9"/>
  <c r="T335" i="9"/>
  <c r="T334" i="9"/>
  <c r="R335" i="9"/>
  <c r="R334" i="9"/>
  <c r="P335" i="9"/>
  <c r="P334" i="9"/>
  <c r="BK335" i="9"/>
  <c r="BK334" i="9"/>
  <c r="J334" i="9"/>
  <c r="J127" i="9"/>
  <c r="J335" i="9"/>
  <c r="BE335" i="9"/>
  <c r="BI332" i="9"/>
  <c r="BH332" i="9"/>
  <c r="BG332" i="9"/>
  <c r="BF332" i="9"/>
  <c r="T332" i="9"/>
  <c r="T331" i="9"/>
  <c r="R332" i="9"/>
  <c r="R331" i="9"/>
  <c r="P332" i="9"/>
  <c r="P331" i="9"/>
  <c r="BK332" i="9"/>
  <c r="BK331" i="9"/>
  <c r="J331" i="9"/>
  <c r="J126" i="9"/>
  <c r="J332" i="9"/>
  <c r="BE332" i="9"/>
  <c r="BI329" i="9"/>
  <c r="BH329" i="9"/>
  <c r="BG329" i="9"/>
  <c r="BF329" i="9"/>
  <c r="T329" i="9"/>
  <c r="T328" i="9"/>
  <c r="R329" i="9"/>
  <c r="R328" i="9"/>
  <c r="P329" i="9"/>
  <c r="P328" i="9"/>
  <c r="BK329" i="9"/>
  <c r="BK328" i="9"/>
  <c r="J328" i="9"/>
  <c r="J329" i="9"/>
  <c r="BE329" i="9"/>
  <c r="J125" i="9"/>
  <c r="BI326" i="9"/>
  <c r="BH326" i="9"/>
  <c r="BG326" i="9"/>
  <c r="BF326" i="9"/>
  <c r="T326" i="9"/>
  <c r="T325" i="9"/>
  <c r="R326" i="9"/>
  <c r="R325" i="9"/>
  <c r="P326" i="9"/>
  <c r="P325" i="9"/>
  <c r="BK326" i="9"/>
  <c r="BK325" i="9"/>
  <c r="J325" i="9"/>
  <c r="J123" i="9"/>
  <c r="J326" i="9"/>
  <c r="BE326" i="9"/>
  <c r="BI323" i="9"/>
  <c r="BH323" i="9"/>
  <c r="BG323" i="9"/>
  <c r="BF323" i="9"/>
  <c r="T323" i="9"/>
  <c r="T322" i="9"/>
  <c r="R323" i="9"/>
  <c r="R322" i="9"/>
  <c r="P323" i="9"/>
  <c r="P322" i="9"/>
  <c r="BK323" i="9"/>
  <c r="BK322" i="9"/>
  <c r="J322" i="9"/>
  <c r="J122" i="9"/>
  <c r="J323" i="9"/>
  <c r="BE323" i="9"/>
  <c r="BI320" i="9"/>
  <c r="BH320" i="9"/>
  <c r="BG320" i="9"/>
  <c r="BF320" i="9"/>
  <c r="T320" i="9"/>
  <c r="R320" i="9"/>
  <c r="P320" i="9"/>
  <c r="BK320" i="9"/>
  <c r="J320" i="9"/>
  <c r="BE320" i="9"/>
  <c r="BI318" i="9"/>
  <c r="BH318" i="9"/>
  <c r="BG318" i="9"/>
  <c r="BF318" i="9"/>
  <c r="T318" i="9"/>
  <c r="T317" i="9"/>
  <c r="R318" i="9"/>
  <c r="P318" i="9"/>
  <c r="BK318" i="9"/>
  <c r="J318" i="9"/>
  <c r="BE318" i="9"/>
  <c r="BI315" i="9"/>
  <c r="BH315" i="9"/>
  <c r="BG315" i="9"/>
  <c r="BF315" i="9"/>
  <c r="T315" i="9"/>
  <c r="T314" i="9"/>
  <c r="R315" i="9"/>
  <c r="R314" i="9"/>
  <c r="P315" i="9"/>
  <c r="P314" i="9"/>
  <c r="BK315" i="9"/>
  <c r="BK314" i="9"/>
  <c r="J314" i="9"/>
  <c r="J120" i="9"/>
  <c r="J315" i="9"/>
  <c r="BE315" i="9"/>
  <c r="BI312" i="9"/>
  <c r="BH312" i="9"/>
  <c r="BG312" i="9"/>
  <c r="BF312" i="9"/>
  <c r="T312" i="9"/>
  <c r="T311" i="9"/>
  <c r="R312" i="9"/>
  <c r="R311" i="9"/>
  <c r="P312" i="9"/>
  <c r="P311" i="9"/>
  <c r="BK312" i="9"/>
  <c r="BK311" i="9"/>
  <c r="J311" i="9"/>
  <c r="J119" i="9"/>
  <c r="J312" i="9"/>
  <c r="BE312" i="9"/>
  <c r="BI309" i="9"/>
  <c r="BH309" i="9"/>
  <c r="BG309" i="9"/>
  <c r="BF309" i="9"/>
  <c r="T309" i="9"/>
  <c r="T308" i="9"/>
  <c r="R309" i="9"/>
  <c r="R308" i="9"/>
  <c r="P309" i="9"/>
  <c r="P308" i="9"/>
  <c r="BK309" i="9"/>
  <c r="BK308" i="9"/>
  <c r="J308" i="9"/>
  <c r="J118" i="9"/>
  <c r="J309" i="9"/>
  <c r="BE309" i="9"/>
  <c r="BI306" i="9"/>
  <c r="BH306" i="9"/>
  <c r="BG306" i="9"/>
  <c r="BF306" i="9"/>
  <c r="T306" i="9"/>
  <c r="T305" i="9"/>
  <c r="R306" i="9"/>
  <c r="R305" i="9"/>
  <c r="P306" i="9"/>
  <c r="P305" i="9"/>
  <c r="BK306" i="9"/>
  <c r="BK305" i="9"/>
  <c r="J305" i="9"/>
  <c r="J117" i="9"/>
  <c r="J306" i="9"/>
  <c r="BE306" i="9"/>
  <c r="BI303" i="9"/>
  <c r="BH303" i="9"/>
  <c r="BG303" i="9"/>
  <c r="BF303" i="9"/>
  <c r="T303" i="9"/>
  <c r="T302" i="9"/>
  <c r="R303" i="9"/>
  <c r="R302" i="9"/>
  <c r="P303" i="9"/>
  <c r="P302" i="9"/>
  <c r="BK303" i="9"/>
  <c r="BK302" i="9"/>
  <c r="J302" i="9"/>
  <c r="J116" i="9"/>
  <c r="J303" i="9"/>
  <c r="BE303" i="9"/>
  <c r="BI300" i="9"/>
  <c r="BH300" i="9"/>
  <c r="BG300" i="9"/>
  <c r="BF300" i="9"/>
  <c r="T300" i="9"/>
  <c r="T299" i="9"/>
  <c r="R300" i="9"/>
  <c r="R299" i="9"/>
  <c r="P300" i="9"/>
  <c r="P299" i="9"/>
  <c r="BK300" i="9"/>
  <c r="BK299" i="9"/>
  <c r="J299" i="9"/>
  <c r="J115" i="9"/>
  <c r="J300" i="9"/>
  <c r="BE300" i="9"/>
  <c r="BI297" i="9"/>
  <c r="BH297" i="9"/>
  <c r="BG297" i="9"/>
  <c r="BF297" i="9"/>
  <c r="T297" i="9"/>
  <c r="T296" i="9"/>
  <c r="R297" i="9"/>
  <c r="R296" i="9"/>
  <c r="P297" i="9"/>
  <c r="P296" i="9"/>
  <c r="BK297" i="9"/>
  <c r="BK296" i="9"/>
  <c r="J296" i="9"/>
  <c r="J114" i="9"/>
  <c r="J297" i="9"/>
  <c r="BE297" i="9"/>
  <c r="BI293" i="9"/>
  <c r="BH293" i="9"/>
  <c r="BG293" i="9"/>
  <c r="BF293" i="9"/>
  <c r="T293" i="9"/>
  <c r="R293" i="9"/>
  <c r="P293" i="9"/>
  <c r="BK293" i="9"/>
  <c r="J293" i="9"/>
  <c r="BE293" i="9"/>
  <c r="BI291" i="9"/>
  <c r="BH291" i="9"/>
  <c r="BG291" i="9"/>
  <c r="BF291" i="9"/>
  <c r="T291" i="9"/>
  <c r="R291" i="9"/>
  <c r="P291" i="9"/>
  <c r="BK291" i="9"/>
  <c r="J291" i="9"/>
  <c r="BE291" i="9"/>
  <c r="BI289" i="9"/>
  <c r="BH289" i="9"/>
  <c r="BG289" i="9"/>
  <c r="BF289" i="9"/>
  <c r="T289" i="9"/>
  <c r="R289" i="9"/>
  <c r="P289" i="9"/>
  <c r="BK289" i="9"/>
  <c r="J289" i="9"/>
  <c r="BE289" i="9"/>
  <c r="BI286" i="9"/>
  <c r="BH286" i="9"/>
  <c r="BG286" i="9"/>
  <c r="BF286" i="9"/>
  <c r="T286" i="9"/>
  <c r="R286" i="9"/>
  <c r="P286" i="9"/>
  <c r="BK286" i="9"/>
  <c r="J286" i="9"/>
  <c r="BE286" i="9"/>
  <c r="BI284" i="9"/>
  <c r="BH284" i="9"/>
  <c r="BG284" i="9"/>
  <c r="BF284" i="9"/>
  <c r="T284" i="9"/>
  <c r="R284" i="9"/>
  <c r="P284" i="9"/>
  <c r="BK284" i="9"/>
  <c r="J284" i="9"/>
  <c r="BE284" i="9"/>
  <c r="BI282" i="9"/>
  <c r="BH282" i="9"/>
  <c r="BG282" i="9"/>
  <c r="BF282" i="9"/>
  <c r="T282" i="9"/>
  <c r="R282" i="9"/>
  <c r="P282" i="9"/>
  <c r="BK282" i="9"/>
  <c r="J282" i="9"/>
  <c r="BE282" i="9"/>
  <c r="BI279" i="9"/>
  <c r="BH279" i="9"/>
  <c r="BG279" i="9"/>
  <c r="BF279" i="9"/>
  <c r="T279" i="9"/>
  <c r="R279" i="9"/>
  <c r="P279" i="9"/>
  <c r="BK279" i="9"/>
  <c r="J279" i="9"/>
  <c r="BE279" i="9"/>
  <c r="BI277" i="9"/>
  <c r="BH277" i="9"/>
  <c r="BG277" i="9"/>
  <c r="BF277" i="9"/>
  <c r="T277" i="9"/>
  <c r="R277" i="9"/>
  <c r="P277" i="9"/>
  <c r="BK277" i="9"/>
  <c r="J277" i="9"/>
  <c r="BE277" i="9"/>
  <c r="BI275" i="9"/>
  <c r="BH275" i="9"/>
  <c r="BG275" i="9"/>
  <c r="BF275" i="9"/>
  <c r="T275" i="9"/>
  <c r="R275" i="9"/>
  <c r="P275" i="9"/>
  <c r="BK275" i="9"/>
  <c r="J275" i="9"/>
  <c r="BE275" i="9"/>
  <c r="BI273" i="9"/>
  <c r="BH273" i="9"/>
  <c r="BG273" i="9"/>
  <c r="BF273" i="9"/>
  <c r="T273" i="9"/>
  <c r="R273" i="9"/>
  <c r="P273" i="9"/>
  <c r="P272" i="9"/>
  <c r="BK273" i="9"/>
  <c r="J273" i="9"/>
  <c r="BE273" i="9"/>
  <c r="BI270" i="9"/>
  <c r="BH270" i="9"/>
  <c r="BG270" i="9"/>
  <c r="BF270" i="9"/>
  <c r="T270" i="9"/>
  <c r="R270" i="9"/>
  <c r="P270" i="9"/>
  <c r="BK270" i="9"/>
  <c r="J270" i="9"/>
  <c r="BE270" i="9"/>
  <c r="BI268" i="9"/>
  <c r="BH268" i="9"/>
  <c r="BG268" i="9"/>
  <c r="BF268" i="9"/>
  <c r="T268" i="9"/>
  <c r="R268" i="9"/>
  <c r="P268" i="9"/>
  <c r="BK268" i="9"/>
  <c r="J268" i="9"/>
  <c r="BE268" i="9"/>
  <c r="BI266" i="9"/>
  <c r="BH266" i="9"/>
  <c r="BG266" i="9"/>
  <c r="BF266" i="9"/>
  <c r="T266" i="9"/>
  <c r="R266" i="9"/>
  <c r="P266" i="9"/>
  <c r="BK266" i="9"/>
  <c r="J266" i="9"/>
  <c r="BE266" i="9"/>
  <c r="BI264" i="9"/>
  <c r="BH264" i="9"/>
  <c r="BG264" i="9"/>
  <c r="BF264" i="9"/>
  <c r="T264" i="9"/>
  <c r="R264" i="9"/>
  <c r="P264" i="9"/>
  <c r="P263" i="9"/>
  <c r="BK264" i="9"/>
  <c r="J264" i="9"/>
  <c r="BE264" i="9"/>
  <c r="BI261" i="9"/>
  <c r="BH261" i="9"/>
  <c r="BG261" i="9"/>
  <c r="BF261" i="9"/>
  <c r="T261" i="9"/>
  <c r="R261" i="9"/>
  <c r="P261" i="9"/>
  <c r="BK261" i="9"/>
  <c r="J261" i="9"/>
  <c r="BE261" i="9"/>
  <c r="BI259" i="9"/>
  <c r="BH259" i="9"/>
  <c r="BG259" i="9"/>
  <c r="BF259" i="9"/>
  <c r="T259" i="9"/>
  <c r="R259" i="9"/>
  <c r="P259" i="9"/>
  <c r="BK259" i="9"/>
  <c r="J259" i="9"/>
  <c r="BE259" i="9"/>
  <c r="BI257" i="9"/>
  <c r="BH257" i="9"/>
  <c r="BG257" i="9"/>
  <c r="BF257" i="9"/>
  <c r="T257" i="9"/>
  <c r="R257" i="9"/>
  <c r="P257" i="9"/>
  <c r="BK257" i="9"/>
  <c r="J257" i="9"/>
  <c r="BE257" i="9"/>
  <c r="BI255" i="9"/>
  <c r="BH255" i="9"/>
  <c r="BG255" i="9"/>
  <c r="BF255" i="9"/>
  <c r="T255" i="9"/>
  <c r="R255" i="9"/>
  <c r="P255" i="9"/>
  <c r="BK255" i="9"/>
  <c r="J255" i="9"/>
  <c r="BE255" i="9"/>
  <c r="BI252" i="9"/>
  <c r="BH252" i="9"/>
  <c r="BG252" i="9"/>
  <c r="BF252" i="9"/>
  <c r="T252" i="9"/>
  <c r="T251" i="9"/>
  <c r="R252" i="9"/>
  <c r="R251" i="9"/>
  <c r="P252" i="9"/>
  <c r="P251" i="9"/>
  <c r="BK252" i="9"/>
  <c r="BK251" i="9"/>
  <c r="J251" i="9"/>
  <c r="J107" i="9"/>
  <c r="J252" i="9"/>
  <c r="BE252" i="9"/>
  <c r="BI249" i="9"/>
  <c r="BH249" i="9"/>
  <c r="BG249" i="9"/>
  <c r="BF249" i="9"/>
  <c r="T249" i="9"/>
  <c r="R249" i="9"/>
  <c r="P249" i="9"/>
  <c r="BK249" i="9"/>
  <c r="J249" i="9"/>
  <c r="BE249" i="9"/>
  <c r="BI247" i="9"/>
  <c r="BH247" i="9"/>
  <c r="BG247" i="9"/>
  <c r="BF247" i="9"/>
  <c r="T247" i="9"/>
  <c r="R247" i="9"/>
  <c r="P247" i="9"/>
  <c r="BK247" i="9"/>
  <c r="J247" i="9"/>
  <c r="BE247" i="9"/>
  <c r="BI245" i="9"/>
  <c r="BH245" i="9"/>
  <c r="BG245" i="9"/>
  <c r="BF245" i="9"/>
  <c r="T245" i="9"/>
  <c r="R245" i="9"/>
  <c r="P245" i="9"/>
  <c r="BK245" i="9"/>
  <c r="J245" i="9"/>
  <c r="BE245" i="9"/>
  <c r="BI242" i="9"/>
  <c r="BH242" i="9"/>
  <c r="BG242" i="9"/>
  <c r="BF242" i="9"/>
  <c r="T242" i="9"/>
  <c r="R242" i="9"/>
  <c r="P242" i="9"/>
  <c r="BK242" i="9"/>
  <c r="J242" i="9"/>
  <c r="BE242" i="9"/>
  <c r="BI240" i="9"/>
  <c r="BH240" i="9"/>
  <c r="BG240" i="9"/>
  <c r="BF240" i="9"/>
  <c r="T240" i="9"/>
  <c r="R240" i="9"/>
  <c r="P240" i="9"/>
  <c r="BK240" i="9"/>
  <c r="J240" i="9"/>
  <c r="BE240" i="9"/>
  <c r="BI238" i="9"/>
  <c r="BH238" i="9"/>
  <c r="BG238" i="9"/>
  <c r="BF238" i="9"/>
  <c r="T238" i="9"/>
  <c r="R238" i="9"/>
  <c r="P238" i="9"/>
  <c r="BK238" i="9"/>
  <c r="J238" i="9"/>
  <c r="BE238" i="9"/>
  <c r="BI236" i="9"/>
  <c r="BH236" i="9"/>
  <c r="BG236" i="9"/>
  <c r="BF236" i="9"/>
  <c r="T236" i="9"/>
  <c r="R236" i="9"/>
  <c r="P236" i="9"/>
  <c r="BK236" i="9"/>
  <c r="J236" i="9"/>
  <c r="BE236" i="9"/>
  <c r="BI233" i="9"/>
  <c r="BH233" i="9"/>
  <c r="BG233" i="9"/>
  <c r="BF233" i="9"/>
  <c r="T233" i="9"/>
  <c r="R233" i="9"/>
  <c r="P233" i="9"/>
  <c r="BK233" i="9"/>
  <c r="J233" i="9"/>
  <c r="BE233" i="9"/>
  <c r="BI231" i="9"/>
  <c r="BH231" i="9"/>
  <c r="BG231" i="9"/>
  <c r="BF231" i="9"/>
  <c r="T231" i="9"/>
  <c r="R231" i="9"/>
  <c r="P231" i="9"/>
  <c r="BK231" i="9"/>
  <c r="J231" i="9"/>
  <c r="BE231" i="9"/>
  <c r="BI229" i="9"/>
  <c r="BH229" i="9"/>
  <c r="BG229" i="9"/>
  <c r="BF229" i="9"/>
  <c r="T229" i="9"/>
  <c r="R229" i="9"/>
  <c r="P229" i="9"/>
  <c r="BK229" i="9"/>
  <c r="J229" i="9"/>
  <c r="BE229" i="9"/>
  <c r="BI227" i="9"/>
  <c r="BH227" i="9"/>
  <c r="BG227" i="9"/>
  <c r="BF227" i="9"/>
  <c r="T227" i="9"/>
  <c r="T224" i="9"/>
  <c r="R227" i="9"/>
  <c r="P227" i="9"/>
  <c r="BK227" i="9"/>
  <c r="J227" i="9"/>
  <c r="BE227" i="9"/>
  <c r="BI225" i="9"/>
  <c r="BH225" i="9"/>
  <c r="BG225" i="9"/>
  <c r="BF225" i="9"/>
  <c r="T225" i="9"/>
  <c r="R225" i="9"/>
  <c r="P225" i="9"/>
  <c r="BK225" i="9"/>
  <c r="J225" i="9"/>
  <c r="BE225" i="9"/>
  <c r="BI222" i="9"/>
  <c r="BH222" i="9"/>
  <c r="BG222" i="9"/>
  <c r="BF222" i="9"/>
  <c r="T222" i="9"/>
  <c r="T221" i="9"/>
  <c r="R222" i="9"/>
  <c r="R221" i="9"/>
  <c r="P222" i="9"/>
  <c r="P221" i="9"/>
  <c r="BK222" i="9"/>
  <c r="BK221" i="9"/>
  <c r="J221" i="9"/>
  <c r="J103" i="9"/>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c r="BI180" i="9"/>
  <c r="BH180" i="9"/>
  <c r="BG180" i="9"/>
  <c r="BF180" i="9"/>
  <c r="T180" i="9"/>
  <c r="R180" i="9"/>
  <c r="R177" i="9"/>
  <c r="P180" i="9"/>
  <c r="BK180" i="9"/>
  <c r="J180" i="9"/>
  <c r="BE180" i="9"/>
  <c r="BI178" i="9"/>
  <c r="BH178" i="9"/>
  <c r="BG178" i="9"/>
  <c r="BF178" i="9"/>
  <c r="T178" i="9"/>
  <c r="R178" i="9"/>
  <c r="P178" i="9"/>
  <c r="P177" i="9"/>
  <c r="BK178" i="9"/>
  <c r="J178" i="9"/>
  <c r="BE178" i="9"/>
  <c r="BI175" i="9"/>
  <c r="BH175" i="9"/>
  <c r="BG175" i="9"/>
  <c r="BF175" i="9"/>
  <c r="T175" i="9"/>
  <c r="R175" i="9"/>
  <c r="P175" i="9"/>
  <c r="BK175" i="9"/>
  <c r="J175" i="9"/>
  <c r="BE175" i="9"/>
  <c r="BI173" i="9"/>
  <c r="BH173" i="9"/>
  <c r="BG173" i="9"/>
  <c r="BF173" i="9"/>
  <c r="T173" i="9"/>
  <c r="R173" i="9"/>
  <c r="P173" i="9"/>
  <c r="P172" i="9"/>
  <c r="BK173" i="9"/>
  <c r="BK172" i="9"/>
  <c r="J172" i="9"/>
  <c r="J100" i="9"/>
  <c r="J173" i="9"/>
  <c r="BE173" i="9"/>
  <c r="BI170" i="9"/>
  <c r="BH170" i="9"/>
  <c r="BG170" i="9"/>
  <c r="BF170" i="9"/>
  <c r="T170" i="9"/>
  <c r="R170" i="9"/>
  <c r="P170" i="9"/>
  <c r="BK170" i="9"/>
  <c r="J170" i="9"/>
  <c r="BE170" i="9"/>
  <c r="BI168" i="9"/>
  <c r="BH168" i="9"/>
  <c r="BG168" i="9"/>
  <c r="BF168" i="9"/>
  <c r="T168" i="9"/>
  <c r="R168" i="9"/>
  <c r="P168" i="9"/>
  <c r="BK168" i="9"/>
  <c r="J168" i="9"/>
  <c r="BE168" i="9"/>
  <c r="J163" i="9"/>
  <c r="F160" i="9"/>
  <c r="E158" i="9"/>
  <c r="J94" i="9"/>
  <c r="F91" i="9"/>
  <c r="E89" i="9"/>
  <c r="J23" i="9"/>
  <c r="E23" i="9"/>
  <c r="J162" i="9"/>
  <c r="J22" i="9"/>
  <c r="J20" i="9"/>
  <c r="E20" i="9"/>
  <c r="F94" i="9"/>
  <c r="F163" i="9"/>
  <c r="J19" i="9"/>
  <c r="J17" i="9"/>
  <c r="E17" i="9"/>
  <c r="J16" i="9"/>
  <c r="J14" i="9"/>
  <c r="E7" i="9"/>
  <c r="E85" i="9"/>
  <c r="J39" i="8"/>
  <c r="J38" i="8"/>
  <c r="AY103" i="1"/>
  <c r="J37" i="8"/>
  <c r="AX103" i="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c r="BI310" i="8"/>
  <c r="BH310" i="8"/>
  <c r="BG310" i="8"/>
  <c r="BF310" i="8"/>
  <c r="T310" i="8"/>
  <c r="R310" i="8"/>
  <c r="P310" i="8"/>
  <c r="BK310" i="8"/>
  <c r="J310" i="8"/>
  <c r="BE310" i="8"/>
  <c r="BI309" i="8"/>
  <c r="BH309" i="8"/>
  <c r="BG309" i="8"/>
  <c r="BF309" i="8"/>
  <c r="T309" i="8"/>
  <c r="R309" i="8"/>
  <c r="P309" i="8"/>
  <c r="BK309" i="8"/>
  <c r="J309" i="8"/>
  <c r="BE309" i="8"/>
  <c r="BI308" i="8"/>
  <c r="BH308" i="8"/>
  <c r="BG308" i="8"/>
  <c r="BF308" i="8"/>
  <c r="T308" i="8"/>
  <c r="R308" i="8"/>
  <c r="R307" i="8"/>
  <c r="P308" i="8"/>
  <c r="BK308" i="8"/>
  <c r="BK307" i="8"/>
  <c r="J307" i="8"/>
  <c r="J127" i="8"/>
  <c r="J308" i="8"/>
  <c r="BE308" i="8"/>
  <c r="BI306" i="8"/>
  <c r="BH306" i="8"/>
  <c r="BG306" i="8"/>
  <c r="BF306" i="8"/>
  <c r="T306" i="8"/>
  <c r="T305" i="8"/>
  <c r="R306" i="8"/>
  <c r="R305" i="8"/>
  <c r="P306" i="8"/>
  <c r="P305" i="8"/>
  <c r="BK306" i="8"/>
  <c r="BK305" i="8"/>
  <c r="J305" i="8"/>
  <c r="J306" i="8"/>
  <c r="BE306" i="8"/>
  <c r="J126" i="8"/>
  <c r="BI304" i="8"/>
  <c r="BH304" i="8"/>
  <c r="BG304" i="8"/>
  <c r="BF304" i="8"/>
  <c r="T304" i="8"/>
  <c r="R304" i="8"/>
  <c r="P304" i="8"/>
  <c r="BK304" i="8"/>
  <c r="BK302" i="8"/>
  <c r="J302" i="8"/>
  <c r="J125" i="8"/>
  <c r="J304" i="8"/>
  <c r="BE304" i="8"/>
  <c r="BI303" i="8"/>
  <c r="BH303" i="8"/>
  <c r="BG303" i="8"/>
  <c r="BF303" i="8"/>
  <c r="T303" i="8"/>
  <c r="T302" i="8"/>
  <c r="R303" i="8"/>
  <c r="P303" i="8"/>
  <c r="P302" i="8"/>
  <c r="BK303" i="8"/>
  <c r="J303" i="8"/>
  <c r="BE303" i="8"/>
  <c r="BI301" i="8"/>
  <c r="BH301" i="8"/>
  <c r="BG301" i="8"/>
  <c r="BF301" i="8"/>
  <c r="T301" i="8"/>
  <c r="R301" i="8"/>
  <c r="P301" i="8"/>
  <c r="BK301" i="8"/>
  <c r="J301" i="8"/>
  <c r="BE301" i="8"/>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c r="P298" i="8"/>
  <c r="BK298" i="8"/>
  <c r="BK297" i="8"/>
  <c r="J297" i="8"/>
  <c r="J124" i="8"/>
  <c r="J298" i="8"/>
  <c r="BE298" i="8"/>
  <c r="BI296" i="8"/>
  <c r="BH296" i="8"/>
  <c r="BG296" i="8"/>
  <c r="BF296" i="8"/>
  <c r="T296" i="8"/>
  <c r="R296" i="8"/>
  <c r="P296" i="8"/>
  <c r="BK296" i="8"/>
  <c r="J296" i="8"/>
  <c r="BE296" i="8"/>
  <c r="BI295" i="8"/>
  <c r="BH295" i="8"/>
  <c r="BG295" i="8"/>
  <c r="BF295" i="8"/>
  <c r="T295" i="8"/>
  <c r="R295" i="8"/>
  <c r="P295" i="8"/>
  <c r="BK295" i="8"/>
  <c r="J295" i="8"/>
  <c r="BE295" i="8"/>
  <c r="BI294" i="8"/>
  <c r="BH294" i="8"/>
  <c r="BG294" i="8"/>
  <c r="BF294" i="8"/>
  <c r="T294" i="8"/>
  <c r="R294" i="8"/>
  <c r="R293" i="8"/>
  <c r="P294" i="8"/>
  <c r="P293" i="8"/>
  <c r="BK294" i="8"/>
  <c r="BK293" i="8"/>
  <c r="J293" i="8"/>
  <c r="J123" i="8"/>
  <c r="J294" i="8"/>
  <c r="BE294" i="8"/>
  <c r="BI292" i="8"/>
  <c r="BH292" i="8"/>
  <c r="BG292" i="8"/>
  <c r="BF292" i="8"/>
  <c r="T292" i="8"/>
  <c r="R292" i="8"/>
  <c r="P292" i="8"/>
  <c r="BK292" i="8"/>
  <c r="J292" i="8"/>
  <c r="BE292" i="8"/>
  <c r="BI291" i="8"/>
  <c r="BH291" i="8"/>
  <c r="BG291" i="8"/>
  <c r="BF291" i="8"/>
  <c r="T291" i="8"/>
  <c r="R291" i="8"/>
  <c r="P291" i="8"/>
  <c r="BK291" i="8"/>
  <c r="J291" i="8"/>
  <c r="BE291" i="8"/>
  <c r="BI290" i="8"/>
  <c r="BH290" i="8"/>
  <c r="BG290" i="8"/>
  <c r="BF290" i="8"/>
  <c r="T290" i="8"/>
  <c r="R290" i="8"/>
  <c r="P290" i="8"/>
  <c r="BK290" i="8"/>
  <c r="J290" i="8"/>
  <c r="BE290" i="8"/>
  <c r="BI289" i="8"/>
  <c r="BH289" i="8"/>
  <c r="BG289" i="8"/>
  <c r="BF289" i="8"/>
  <c r="T289" i="8"/>
  <c r="R289" i="8"/>
  <c r="P289" i="8"/>
  <c r="BK289" i="8"/>
  <c r="J289" i="8"/>
  <c r="BE289" i="8"/>
  <c r="BI288" i="8"/>
  <c r="BH288" i="8"/>
  <c r="BG288" i="8"/>
  <c r="BF288" i="8"/>
  <c r="T288" i="8"/>
  <c r="R288" i="8"/>
  <c r="P288" i="8"/>
  <c r="BK288" i="8"/>
  <c r="J288" i="8"/>
  <c r="BE288" i="8"/>
  <c r="BI287" i="8"/>
  <c r="BH287" i="8"/>
  <c r="BG287" i="8"/>
  <c r="BF287" i="8"/>
  <c r="T287" i="8"/>
  <c r="R287" i="8"/>
  <c r="P287" i="8"/>
  <c r="BK287" i="8"/>
  <c r="J287" i="8"/>
  <c r="BE287" i="8"/>
  <c r="BI286" i="8"/>
  <c r="BH286" i="8"/>
  <c r="BG286" i="8"/>
  <c r="BF286" i="8"/>
  <c r="T286" i="8"/>
  <c r="R286" i="8"/>
  <c r="P286" i="8"/>
  <c r="BK286" i="8"/>
  <c r="J286" i="8"/>
  <c r="BE286" i="8"/>
  <c r="BI285" i="8"/>
  <c r="BH285" i="8"/>
  <c r="BG285" i="8"/>
  <c r="BF285" i="8"/>
  <c r="T285" i="8"/>
  <c r="R285" i="8"/>
  <c r="P285" i="8"/>
  <c r="BK285" i="8"/>
  <c r="BK284" i="8"/>
  <c r="J284" i="8"/>
  <c r="J122" i="8"/>
  <c r="J285" i="8"/>
  <c r="BE285" i="8"/>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c r="J277" i="8"/>
  <c r="J280" i="8"/>
  <c r="BE280" i="8"/>
  <c r="BI279" i="8"/>
  <c r="BH279" i="8"/>
  <c r="BG279" i="8"/>
  <c r="BF279" i="8"/>
  <c r="T279" i="8"/>
  <c r="T277" i="8"/>
  <c r="R279" i="8"/>
  <c r="P279" i="8"/>
  <c r="BK279" i="8"/>
  <c r="J279" i="8"/>
  <c r="BE279" i="8"/>
  <c r="BI278" i="8"/>
  <c r="BH278" i="8"/>
  <c r="BG278" i="8"/>
  <c r="BF278" i="8"/>
  <c r="T278" i="8"/>
  <c r="R278" i="8"/>
  <c r="P278" i="8"/>
  <c r="BK278" i="8"/>
  <c r="J278" i="8"/>
  <c r="BE278" i="8"/>
  <c r="J121" i="8"/>
  <c r="BI276" i="8"/>
  <c r="BH276" i="8"/>
  <c r="BG276" i="8"/>
  <c r="BF276" i="8"/>
  <c r="T276" i="8"/>
  <c r="R276" i="8"/>
  <c r="P276" i="8"/>
  <c r="BK276" i="8"/>
  <c r="BK274" i="8"/>
  <c r="J274" i="8"/>
  <c r="J120" i="8"/>
  <c r="J276" i="8"/>
  <c r="BE276" i="8"/>
  <c r="BI275" i="8"/>
  <c r="BH275" i="8"/>
  <c r="BG275" i="8"/>
  <c r="BF275" i="8"/>
  <c r="T275" i="8"/>
  <c r="T274" i="8"/>
  <c r="R275" i="8"/>
  <c r="R274" i="8"/>
  <c r="P275" i="8"/>
  <c r="P274" i="8"/>
  <c r="BK275" i="8"/>
  <c r="J275" i="8"/>
  <c r="BE275" i="8"/>
  <c r="BI273" i="8"/>
  <c r="BH273" i="8"/>
  <c r="BG273" i="8"/>
  <c r="BF273" i="8"/>
  <c r="T273" i="8"/>
  <c r="R273" i="8"/>
  <c r="P273" i="8"/>
  <c r="BK273" i="8"/>
  <c r="J273" i="8"/>
  <c r="BE273" i="8"/>
  <c r="BI272" i="8"/>
  <c r="BH272" i="8"/>
  <c r="BG272" i="8"/>
  <c r="BF272" i="8"/>
  <c r="T272" i="8"/>
  <c r="R272" i="8"/>
  <c r="P272" i="8"/>
  <c r="BK272" i="8"/>
  <c r="J272" i="8"/>
  <c r="BE272" i="8"/>
  <c r="BI271" i="8"/>
  <c r="BH271" i="8"/>
  <c r="BG271" i="8"/>
  <c r="BF271" i="8"/>
  <c r="T271" i="8"/>
  <c r="R271" i="8"/>
  <c r="P271" i="8"/>
  <c r="BK271" i="8"/>
  <c r="J271" i="8"/>
  <c r="BE271" i="8"/>
  <c r="BI270" i="8"/>
  <c r="BH270" i="8"/>
  <c r="BG270" i="8"/>
  <c r="BF270" i="8"/>
  <c r="T270" i="8"/>
  <c r="R270" i="8"/>
  <c r="R269" i="8"/>
  <c r="P270" i="8"/>
  <c r="BK270" i="8"/>
  <c r="BK269" i="8"/>
  <c r="J269" i="8"/>
  <c r="J119" i="8"/>
  <c r="J270" i="8"/>
  <c r="BE270" i="8"/>
  <c r="BI268" i="8"/>
  <c r="BH268" i="8"/>
  <c r="BG268" i="8"/>
  <c r="BF268" i="8"/>
  <c r="T268" i="8"/>
  <c r="T267" i="8"/>
  <c r="R268" i="8"/>
  <c r="R267" i="8"/>
  <c r="P268" i="8"/>
  <c r="P267" i="8"/>
  <c r="BK268" i="8"/>
  <c r="BK267" i="8"/>
  <c r="J267" i="8"/>
  <c r="J118" i="8"/>
  <c r="J268" i="8"/>
  <c r="BE268" i="8"/>
  <c r="BI265" i="8"/>
  <c r="BH265" i="8"/>
  <c r="BG265" i="8"/>
  <c r="BF265" i="8"/>
  <c r="T265" i="8"/>
  <c r="T264" i="8"/>
  <c r="R265" i="8"/>
  <c r="R264" i="8"/>
  <c r="P265" i="8"/>
  <c r="P264" i="8"/>
  <c r="BK265" i="8"/>
  <c r="BK264" i="8"/>
  <c r="J264" i="8"/>
  <c r="J117" i="8"/>
  <c r="J265" i="8"/>
  <c r="BE265"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T256" i="8"/>
  <c r="R259" i="8"/>
  <c r="P259" i="8"/>
  <c r="BK259" i="8"/>
  <c r="J259" i="8"/>
  <c r="BE259" i="8"/>
  <c r="BI258" i="8"/>
  <c r="BH258" i="8"/>
  <c r="BG258" i="8"/>
  <c r="BF258" i="8"/>
  <c r="T258" i="8"/>
  <c r="R258" i="8"/>
  <c r="P258" i="8"/>
  <c r="BK258" i="8"/>
  <c r="J258" i="8"/>
  <c r="BE258" i="8"/>
  <c r="BI257" i="8"/>
  <c r="BH257" i="8"/>
  <c r="BG257" i="8"/>
  <c r="BF257" i="8"/>
  <c r="T257" i="8"/>
  <c r="R257" i="8"/>
  <c r="P257" i="8"/>
  <c r="BK257" i="8"/>
  <c r="J257" i="8"/>
  <c r="BE257" i="8"/>
  <c r="BI255" i="8"/>
  <c r="BH255" i="8"/>
  <c r="BG255" i="8"/>
  <c r="BF255" i="8"/>
  <c r="T255" i="8"/>
  <c r="T254" i="8"/>
  <c r="R255" i="8"/>
  <c r="R254" i="8"/>
  <c r="P255" i="8"/>
  <c r="P254" i="8"/>
  <c r="BK255" i="8"/>
  <c r="BK254" i="8"/>
  <c r="J254" i="8"/>
  <c r="J115" i="8"/>
  <c r="J255" i="8"/>
  <c r="BE255" i="8"/>
  <c r="BI253" i="8"/>
  <c r="BH253" i="8"/>
  <c r="BG253" i="8"/>
  <c r="BF253" i="8"/>
  <c r="T253" i="8"/>
  <c r="T252" i="8"/>
  <c r="R253" i="8"/>
  <c r="R252" i="8"/>
  <c r="P253" i="8"/>
  <c r="P252" i="8"/>
  <c r="BK253" i="8"/>
  <c r="BK252" i="8"/>
  <c r="J252" i="8"/>
  <c r="J114" i="8"/>
  <c r="J253" i="8"/>
  <c r="BE253" i="8"/>
  <c r="BI251" i="8"/>
  <c r="BH251" i="8"/>
  <c r="BG251" i="8"/>
  <c r="BF251" i="8"/>
  <c r="T251" i="8"/>
  <c r="R251" i="8"/>
  <c r="P251" i="8"/>
  <c r="BK251" i="8"/>
  <c r="J251" i="8"/>
  <c r="BE251" i="8"/>
  <c r="BI250" i="8"/>
  <c r="BH250" i="8"/>
  <c r="BG250" i="8"/>
  <c r="BF250" i="8"/>
  <c r="T250" i="8"/>
  <c r="R250" i="8"/>
  <c r="P250" i="8"/>
  <c r="BK250" i="8"/>
  <c r="J250" i="8"/>
  <c r="BE250" i="8"/>
  <c r="BI249" i="8"/>
  <c r="BH249" i="8"/>
  <c r="BG249" i="8"/>
  <c r="BF249" i="8"/>
  <c r="T249" i="8"/>
  <c r="R249" i="8"/>
  <c r="P249" i="8"/>
  <c r="BK249" i="8"/>
  <c r="J249" i="8"/>
  <c r="BE249" i="8"/>
  <c r="BI248" i="8"/>
  <c r="BH248" i="8"/>
  <c r="BG248" i="8"/>
  <c r="BF248" i="8"/>
  <c r="T248" i="8"/>
  <c r="R248" i="8"/>
  <c r="P248" i="8"/>
  <c r="BK248" i="8"/>
  <c r="J248" i="8"/>
  <c r="BE248" i="8"/>
  <c r="BI247" i="8"/>
  <c r="BH247" i="8"/>
  <c r="BG247" i="8"/>
  <c r="BF247" i="8"/>
  <c r="T247" i="8"/>
  <c r="R247" i="8"/>
  <c r="P247" i="8"/>
  <c r="BK247" i="8"/>
  <c r="J247" i="8"/>
  <c r="BE247" i="8"/>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c r="J238" i="8"/>
  <c r="J112" i="8"/>
  <c r="J242" i="8"/>
  <c r="BE242" i="8"/>
  <c r="BI241" i="8"/>
  <c r="BH241" i="8"/>
  <c r="BG241" i="8"/>
  <c r="BF241" i="8"/>
  <c r="T241" i="8"/>
  <c r="R241" i="8"/>
  <c r="P241" i="8"/>
  <c r="BK241" i="8"/>
  <c r="J241" i="8"/>
  <c r="BE241" i="8"/>
  <c r="BI240" i="8"/>
  <c r="BH240" i="8"/>
  <c r="BG240" i="8"/>
  <c r="BF240" i="8"/>
  <c r="T240" i="8"/>
  <c r="R240" i="8"/>
  <c r="P240" i="8"/>
  <c r="BK240" i="8"/>
  <c r="J240" i="8"/>
  <c r="BE240" i="8"/>
  <c r="BI239" i="8"/>
  <c r="BH239" i="8"/>
  <c r="BG239" i="8"/>
  <c r="BF239" i="8"/>
  <c r="T239" i="8"/>
  <c r="R239" i="8"/>
  <c r="P239" i="8"/>
  <c r="BK239" i="8"/>
  <c r="J239" i="8"/>
  <c r="BE239" i="8"/>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c r="BK224" i="8"/>
  <c r="J224" i="8"/>
  <c r="BE224" i="8"/>
  <c r="BI223" i="8"/>
  <c r="BH223" i="8"/>
  <c r="BG223" i="8"/>
  <c r="BF223" i="8"/>
  <c r="T223" i="8"/>
  <c r="R223" i="8"/>
  <c r="P223" i="8"/>
  <c r="BK223" i="8"/>
  <c r="J223" i="8"/>
  <c r="BE223" i="8"/>
  <c r="BI221" i="8"/>
  <c r="BH221" i="8"/>
  <c r="BG221" i="8"/>
  <c r="BF221" i="8"/>
  <c r="T221" i="8"/>
  <c r="T220" i="8"/>
  <c r="R221" i="8"/>
  <c r="R220" i="8"/>
  <c r="P221" i="8"/>
  <c r="P220" i="8"/>
  <c r="BK221" i="8"/>
  <c r="BK220" i="8"/>
  <c r="J220" i="8"/>
  <c r="J110" i="8"/>
  <c r="J221" i="8"/>
  <c r="BE221" i="8"/>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c r="BI212" i="8"/>
  <c r="BH212" i="8"/>
  <c r="BG212" i="8"/>
  <c r="BF212" i="8"/>
  <c r="T212" i="8"/>
  <c r="R212" i="8"/>
  <c r="P212" i="8"/>
  <c r="BK212" i="8"/>
  <c r="J212" i="8"/>
  <c r="BE212" i="8"/>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c r="BI192" i="8"/>
  <c r="BH192" i="8"/>
  <c r="BG192" i="8"/>
  <c r="BF192" i="8"/>
  <c r="T192" i="8"/>
  <c r="R192" i="8"/>
  <c r="P192" i="8"/>
  <c r="BK192" i="8"/>
  <c r="J192" i="8"/>
  <c r="BE192" i="8"/>
  <c r="BI190" i="8"/>
  <c r="BH190" i="8"/>
  <c r="BG190" i="8"/>
  <c r="BF190" i="8"/>
  <c r="T190" i="8"/>
  <c r="R190" i="8"/>
  <c r="P190" i="8"/>
  <c r="BK190" i="8"/>
  <c r="J190" i="8"/>
  <c r="BE190" i="8"/>
  <c r="BI189" i="8"/>
  <c r="BH189" i="8"/>
  <c r="BG189" i="8"/>
  <c r="BF189" i="8"/>
  <c r="T189" i="8"/>
  <c r="R189" i="8"/>
  <c r="R185"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c r="BI186" i="8"/>
  <c r="BH186" i="8"/>
  <c r="BG186" i="8"/>
  <c r="BF186" i="8"/>
  <c r="T186" i="8"/>
  <c r="R186" i="8"/>
  <c r="P186" i="8"/>
  <c r="BK186" i="8"/>
  <c r="BK185" i="8"/>
  <c r="J185" i="8"/>
  <c r="J108" i="8"/>
  <c r="J186" i="8"/>
  <c r="BE186" i="8"/>
  <c r="BI184" i="8"/>
  <c r="BH184" i="8"/>
  <c r="BG184" i="8"/>
  <c r="BF184" i="8"/>
  <c r="T184" i="8"/>
  <c r="R184" i="8"/>
  <c r="P184" i="8"/>
  <c r="BK184" i="8"/>
  <c r="J184" i="8"/>
  <c r="BE184" i="8"/>
  <c r="BI183" i="8"/>
  <c r="BH183" i="8"/>
  <c r="BG183" i="8"/>
  <c r="BF183" i="8"/>
  <c r="T183" i="8"/>
  <c r="R183" i="8"/>
  <c r="P183" i="8"/>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c r="J107" i="8"/>
  <c r="J180" i="8"/>
  <c r="BE180" i="8"/>
  <c r="BI178" i="8"/>
  <c r="BH178" i="8"/>
  <c r="BG178" i="8"/>
  <c r="BF178" i="8"/>
  <c r="T178" i="8"/>
  <c r="R178" i="8"/>
  <c r="P178" i="8"/>
  <c r="BK178" i="8"/>
  <c r="J178" i="8"/>
  <c r="BE178" i="8"/>
  <c r="BI177" i="8"/>
  <c r="BH177" i="8"/>
  <c r="BG177" i="8"/>
  <c r="BF177" i="8"/>
  <c r="T177" i="8"/>
  <c r="R177" i="8"/>
  <c r="R176" i="8"/>
  <c r="P177" i="8"/>
  <c r="BK177" i="8"/>
  <c r="J177" i="8"/>
  <c r="BE177" i="8"/>
  <c r="BI175" i="8"/>
  <c r="BH175" i="8"/>
  <c r="BG175" i="8"/>
  <c r="BF175" i="8"/>
  <c r="T175" i="8"/>
  <c r="R175" i="8"/>
  <c r="P175" i="8"/>
  <c r="P173" i="8"/>
  <c r="BK175" i="8"/>
  <c r="BK173" i="8"/>
  <c r="J173" i="8"/>
  <c r="J105" i="8"/>
  <c r="J175" i="8"/>
  <c r="BE175" i="8"/>
  <c r="BI174" i="8"/>
  <c r="BH174" i="8"/>
  <c r="BG174" i="8"/>
  <c r="BF174" i="8"/>
  <c r="T174" i="8"/>
  <c r="R174" i="8"/>
  <c r="R173" i="8"/>
  <c r="P174" i="8"/>
  <c r="BK174" i="8"/>
  <c r="J174" i="8"/>
  <c r="BE174"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c r="BI166" i="8"/>
  <c r="BH166" i="8"/>
  <c r="BG166" i="8"/>
  <c r="BF166" i="8"/>
  <c r="T166" i="8"/>
  <c r="R166" i="8"/>
  <c r="R165" i="8"/>
  <c r="P166" i="8"/>
  <c r="BK166" i="8"/>
  <c r="J166" i="8"/>
  <c r="BE166" i="8"/>
  <c r="BI164" i="8"/>
  <c r="BH164" i="8"/>
  <c r="BG164" i="8"/>
  <c r="BF164" i="8"/>
  <c r="T164" i="8"/>
  <c r="R164" i="8"/>
  <c r="P164" i="8"/>
  <c r="BK164" i="8"/>
  <c r="J164" i="8"/>
  <c r="BE164" i="8"/>
  <c r="BI163" i="8"/>
  <c r="BH163" i="8"/>
  <c r="BG163" i="8"/>
  <c r="BF163" i="8"/>
  <c r="T163" i="8"/>
  <c r="R163" i="8"/>
  <c r="P163" i="8"/>
  <c r="BK163" i="8"/>
  <c r="J163" i="8"/>
  <c r="BE163" i="8"/>
  <c r="BI162" i="8"/>
  <c r="BH162" i="8"/>
  <c r="BG162" i="8"/>
  <c r="BF162" i="8"/>
  <c r="T162" i="8"/>
  <c r="R162" i="8"/>
  <c r="P162" i="8"/>
  <c r="BK162" i="8"/>
  <c r="J162" i="8"/>
  <c r="BE162" i="8"/>
  <c r="BI161" i="8"/>
  <c r="BH161" i="8"/>
  <c r="BG161" i="8"/>
  <c r="BF161" i="8"/>
  <c r="T161" i="8"/>
  <c r="R161" i="8"/>
  <c r="P161" i="8"/>
  <c r="BK161" i="8"/>
  <c r="J161" i="8"/>
  <c r="BE161" i="8"/>
  <c r="BI158" i="8"/>
  <c r="BH158" i="8"/>
  <c r="BG158" i="8"/>
  <c r="BF158" i="8"/>
  <c r="T158" i="8"/>
  <c r="T157" i="8"/>
  <c r="R158" i="8"/>
  <c r="R157" i="8"/>
  <c r="P158" i="8"/>
  <c r="P157" i="8"/>
  <c r="BK158" i="8"/>
  <c r="BK157" i="8"/>
  <c r="J157" i="8"/>
  <c r="J102" i="8"/>
  <c r="J158" i="8"/>
  <c r="BE158" i="8"/>
  <c r="BI155" i="8"/>
  <c r="BH155" i="8"/>
  <c r="BG155" i="8"/>
  <c r="BF155" i="8"/>
  <c r="T155" i="8"/>
  <c r="T154" i="8"/>
  <c r="R155" i="8"/>
  <c r="R154" i="8"/>
  <c r="P155" i="8"/>
  <c r="P154" i="8"/>
  <c r="BK155" i="8"/>
  <c r="BK154" i="8"/>
  <c r="J154" i="8"/>
  <c r="J101" i="8"/>
  <c r="J155" i="8"/>
  <c r="BE155" i="8"/>
  <c r="BI153" i="8"/>
  <c r="F39" i="8"/>
  <c r="BD103" i="1"/>
  <c r="BH153" i="8"/>
  <c r="BG153" i="8"/>
  <c r="BF153" i="8"/>
  <c r="T153" i="8"/>
  <c r="T152" i="8"/>
  <c r="R153" i="8"/>
  <c r="R152" i="8"/>
  <c r="P153" i="8"/>
  <c r="P152" i="8"/>
  <c r="BK153" i="8"/>
  <c r="BK152" i="8"/>
  <c r="J152" i="8"/>
  <c r="J100" i="8"/>
  <c r="J153" i="8"/>
  <c r="BE153" i="8"/>
  <c r="BI151" i="8"/>
  <c r="BH151" i="8"/>
  <c r="BG151" i="8"/>
  <c r="BF151" i="8"/>
  <c r="T151" i="8"/>
  <c r="T150" i="8"/>
  <c r="R151" i="8"/>
  <c r="R150" i="8"/>
  <c r="P151" i="8"/>
  <c r="P150" i="8"/>
  <c r="BK151" i="8"/>
  <c r="BK150" i="8"/>
  <c r="J150" i="8"/>
  <c r="J99" i="8"/>
  <c r="J151" i="8"/>
  <c r="BE151" i="8"/>
  <c r="J146" i="8"/>
  <c r="F143" i="8"/>
  <c r="E141" i="8"/>
  <c r="J94" i="8"/>
  <c r="F91" i="8"/>
  <c r="E89" i="8"/>
  <c r="J23" i="8"/>
  <c r="E23" i="8"/>
  <c r="J93" i="8"/>
  <c r="J22" i="8"/>
  <c r="J20" i="8"/>
  <c r="E20" i="8"/>
  <c r="F146" i="8"/>
  <c r="J19" i="8"/>
  <c r="J17" i="8"/>
  <c r="E17" i="8"/>
  <c r="F93" i="8"/>
  <c r="J16" i="8"/>
  <c r="J14" i="8"/>
  <c r="J91" i="8"/>
  <c r="E7" i="8"/>
  <c r="E137" i="8"/>
  <c r="J39" i="7"/>
  <c r="J38" i="7"/>
  <c r="AY102" i="1"/>
  <c r="J37" i="7"/>
  <c r="AX102" i="1"/>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c r="BI154" i="7"/>
  <c r="BH154" i="7"/>
  <c r="BG154" i="7"/>
  <c r="BF154" i="7"/>
  <c r="T154" i="7"/>
  <c r="R154" i="7"/>
  <c r="P154" i="7"/>
  <c r="BK154" i="7"/>
  <c r="J154" i="7"/>
  <c r="BE154" i="7"/>
  <c r="BI153" i="7"/>
  <c r="BH153" i="7"/>
  <c r="BG153" i="7"/>
  <c r="BF153" i="7"/>
  <c r="T153" i="7"/>
  <c r="R153" i="7"/>
  <c r="P153" i="7"/>
  <c r="BK153" i="7"/>
  <c r="J153" i="7"/>
  <c r="BE153" i="7"/>
  <c r="BI152" i="7"/>
  <c r="BH152" i="7"/>
  <c r="BG152" i="7"/>
  <c r="BF152" i="7"/>
  <c r="T152" i="7"/>
  <c r="R152" i="7"/>
  <c r="P152" i="7"/>
  <c r="BK152" i="7"/>
  <c r="J152" i="7"/>
  <c r="BE152" i="7"/>
  <c r="BI151" i="7"/>
  <c r="BH151" i="7"/>
  <c r="BG151" i="7"/>
  <c r="BF151" i="7"/>
  <c r="T151" i="7"/>
  <c r="R151" i="7"/>
  <c r="P151" i="7"/>
  <c r="BK151" i="7"/>
  <c r="J151" i="7"/>
  <c r="BE151"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1" i="7"/>
  <c r="BH141" i="7"/>
  <c r="BG141" i="7"/>
  <c r="BF141" i="7"/>
  <c r="T141" i="7"/>
  <c r="R141" i="7"/>
  <c r="P141" i="7"/>
  <c r="BK141" i="7"/>
  <c r="J141" i="7"/>
  <c r="BE141" i="7"/>
  <c r="BI139" i="7"/>
  <c r="BH139" i="7"/>
  <c r="BG139" i="7"/>
  <c r="BF139" i="7"/>
  <c r="T139" i="7"/>
  <c r="R139" i="7"/>
  <c r="P139" i="7"/>
  <c r="BK139" i="7"/>
  <c r="J139" i="7"/>
  <c r="BE139" i="7"/>
  <c r="BI137" i="7"/>
  <c r="BH137" i="7"/>
  <c r="BG137" i="7"/>
  <c r="BF137" i="7"/>
  <c r="T137" i="7"/>
  <c r="R137" i="7"/>
  <c r="P137" i="7"/>
  <c r="BK137" i="7"/>
  <c r="J137" i="7"/>
  <c r="BE137" i="7"/>
  <c r="BI135" i="7"/>
  <c r="BH135" i="7"/>
  <c r="BG135" i="7"/>
  <c r="BF135" i="7"/>
  <c r="T135" i="7"/>
  <c r="R135" i="7"/>
  <c r="P135" i="7"/>
  <c r="BK135" i="7"/>
  <c r="J135" i="7"/>
  <c r="BE135" i="7"/>
  <c r="BI133" i="7"/>
  <c r="BH133" i="7"/>
  <c r="BG133" i="7"/>
  <c r="BF133" i="7"/>
  <c r="T133" i="7"/>
  <c r="R133" i="7"/>
  <c r="P133" i="7"/>
  <c r="BK133" i="7"/>
  <c r="J133" i="7"/>
  <c r="BE133" i="7"/>
  <c r="BI131" i="7"/>
  <c r="BH131" i="7"/>
  <c r="BG131" i="7"/>
  <c r="BF131" i="7"/>
  <c r="T131" i="7"/>
  <c r="R131" i="7"/>
  <c r="P131" i="7"/>
  <c r="BK131" i="7"/>
  <c r="J131" i="7"/>
  <c r="BE131" i="7"/>
  <c r="BI129" i="7"/>
  <c r="BH129" i="7"/>
  <c r="BG129" i="7"/>
  <c r="BF129" i="7"/>
  <c r="T129" i="7"/>
  <c r="R129" i="7"/>
  <c r="P129" i="7"/>
  <c r="BK129" i="7"/>
  <c r="J129" i="7"/>
  <c r="BE129" i="7"/>
  <c r="BI127" i="7"/>
  <c r="BH127" i="7"/>
  <c r="BG127" i="7"/>
  <c r="BF127" i="7"/>
  <c r="T127" i="7"/>
  <c r="R127" i="7"/>
  <c r="P127" i="7"/>
  <c r="BK127" i="7"/>
  <c r="J127" i="7"/>
  <c r="BE127" i="7"/>
  <c r="BI125" i="7"/>
  <c r="BH125" i="7"/>
  <c r="BG125" i="7"/>
  <c r="BF125" i="7"/>
  <c r="T125" i="7"/>
  <c r="R125" i="7"/>
  <c r="P125" i="7"/>
  <c r="BK125" i="7"/>
  <c r="J125" i="7"/>
  <c r="BE125" i="7"/>
  <c r="BI123" i="7"/>
  <c r="BH123" i="7"/>
  <c r="BG123" i="7"/>
  <c r="BF123" i="7"/>
  <c r="F36" i="7"/>
  <c r="BA102" i="1"/>
  <c r="T123" i="7"/>
  <c r="R123" i="7"/>
  <c r="P123" i="7"/>
  <c r="BK123" i="7"/>
  <c r="J123" i="7"/>
  <c r="BE123" i="7"/>
  <c r="J118" i="7"/>
  <c r="F115" i="7"/>
  <c r="E113" i="7"/>
  <c r="J94" i="7"/>
  <c r="F91" i="7"/>
  <c r="E89" i="7"/>
  <c r="J23" i="7"/>
  <c r="E23" i="7"/>
  <c r="J93" i="7"/>
  <c r="J117" i="7"/>
  <c r="J22" i="7"/>
  <c r="J20" i="7"/>
  <c r="E20" i="7"/>
  <c r="J19" i="7"/>
  <c r="J17" i="7"/>
  <c r="E17" i="7"/>
  <c r="F117" i="7"/>
  <c r="F93" i="7"/>
  <c r="J16" i="7"/>
  <c r="J14" i="7"/>
  <c r="J91" i="7"/>
  <c r="E7" i="7"/>
  <c r="E109" i="7"/>
  <c r="J39" i="6"/>
  <c r="J38" i="6"/>
  <c r="AY101" i="1"/>
  <c r="J37" i="6"/>
  <c r="AX101" i="1"/>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7" i="6"/>
  <c r="BH137" i="6"/>
  <c r="BG137" i="6"/>
  <c r="BF137" i="6"/>
  <c r="T137" i="6"/>
  <c r="R137" i="6"/>
  <c r="P137" i="6"/>
  <c r="BK137" i="6"/>
  <c r="J137" i="6"/>
  <c r="BE137" i="6"/>
  <c r="BI135" i="6"/>
  <c r="BH135" i="6"/>
  <c r="BG135" i="6"/>
  <c r="BF135" i="6"/>
  <c r="T135" i="6"/>
  <c r="R135" i="6"/>
  <c r="P135" i="6"/>
  <c r="BK135" i="6"/>
  <c r="J135" i="6"/>
  <c r="BE135" i="6"/>
  <c r="BI133" i="6"/>
  <c r="BH133" i="6"/>
  <c r="BG133" i="6"/>
  <c r="BF133" i="6"/>
  <c r="T133" i="6"/>
  <c r="R133" i="6"/>
  <c r="P133" i="6"/>
  <c r="BK133" i="6"/>
  <c r="J133" i="6"/>
  <c r="BE133" i="6"/>
  <c r="BI131" i="6"/>
  <c r="BH131" i="6"/>
  <c r="BG131" i="6"/>
  <c r="BF131" i="6"/>
  <c r="J36" i="6"/>
  <c r="AW101" i="1"/>
  <c r="T131" i="6"/>
  <c r="R131" i="6"/>
  <c r="P131" i="6"/>
  <c r="BK131" i="6"/>
  <c r="J131" i="6"/>
  <c r="BE131" i="6"/>
  <c r="BI129" i="6"/>
  <c r="BH129" i="6"/>
  <c r="BG129" i="6"/>
  <c r="BF129" i="6"/>
  <c r="T129" i="6"/>
  <c r="R129" i="6"/>
  <c r="P129" i="6"/>
  <c r="BK129" i="6"/>
  <c r="J129" i="6"/>
  <c r="BE129" i="6"/>
  <c r="BI127" i="6"/>
  <c r="BH127" i="6"/>
  <c r="BG127" i="6"/>
  <c r="BF127" i="6"/>
  <c r="T127" i="6"/>
  <c r="R127" i="6"/>
  <c r="P127" i="6"/>
  <c r="BK127" i="6"/>
  <c r="J127" i="6"/>
  <c r="BE127" i="6"/>
  <c r="BI125" i="6"/>
  <c r="BH125" i="6"/>
  <c r="BG125" i="6"/>
  <c r="BF125" i="6"/>
  <c r="T125" i="6"/>
  <c r="R125" i="6"/>
  <c r="P125" i="6"/>
  <c r="BK125" i="6"/>
  <c r="J125" i="6"/>
  <c r="BE125" i="6"/>
  <c r="BI123" i="6"/>
  <c r="BH123" i="6"/>
  <c r="BG123" i="6"/>
  <c r="BF123" i="6"/>
  <c r="T123" i="6"/>
  <c r="R123" i="6"/>
  <c r="P123" i="6"/>
  <c r="BK123" i="6"/>
  <c r="BK122" i="6"/>
  <c r="BK121" i="6"/>
  <c r="J121" i="6"/>
  <c r="J32" i="6"/>
  <c r="J123" i="6"/>
  <c r="BE123" i="6"/>
  <c r="J118" i="6"/>
  <c r="F115" i="6"/>
  <c r="E113" i="6"/>
  <c r="J94" i="6"/>
  <c r="F91" i="6"/>
  <c r="E89" i="6"/>
  <c r="J23" i="6"/>
  <c r="E23" i="6"/>
  <c r="J117" i="6"/>
  <c r="J93" i="6"/>
  <c r="J22" i="6"/>
  <c r="J20" i="6"/>
  <c r="E20" i="6"/>
  <c r="F118" i="6"/>
  <c r="J19" i="6"/>
  <c r="J17" i="6"/>
  <c r="E17" i="6"/>
  <c r="F93" i="6"/>
  <c r="J16" i="6"/>
  <c r="J14" i="6"/>
  <c r="E7" i="6"/>
  <c r="E109" i="6"/>
  <c r="J39" i="5"/>
  <c r="J38" i="5"/>
  <c r="AY100" i="1"/>
  <c r="J37" i="5"/>
  <c r="AX100" i="1"/>
  <c r="BI181" i="5"/>
  <c r="BH181" i="5"/>
  <c r="BG181" i="5"/>
  <c r="BF181" i="5"/>
  <c r="T181" i="5"/>
  <c r="R181" i="5"/>
  <c r="P181" i="5"/>
  <c r="BK181" i="5"/>
  <c r="J181" i="5"/>
  <c r="BE181"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c r="BI168" i="5"/>
  <c r="BH168" i="5"/>
  <c r="BG168" i="5"/>
  <c r="BF168" i="5"/>
  <c r="T168" i="5"/>
  <c r="R168" i="5"/>
  <c r="P168" i="5"/>
  <c r="BK168" i="5"/>
  <c r="J168" i="5"/>
  <c r="BE168" i="5"/>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P138" i="5"/>
  <c r="BK138" i="5"/>
  <c r="J138" i="5"/>
  <c r="BE138" i="5"/>
  <c r="BI137" i="5"/>
  <c r="BH137" i="5"/>
  <c r="BG137" i="5"/>
  <c r="BF137" i="5"/>
  <c r="T137" i="5"/>
  <c r="R137" i="5"/>
  <c r="P137" i="5"/>
  <c r="BK137" i="5"/>
  <c r="J137" i="5"/>
  <c r="BE137" i="5"/>
  <c r="BI136" i="5"/>
  <c r="BH136" i="5"/>
  <c r="BG136" i="5"/>
  <c r="BF136" i="5"/>
  <c r="T136" i="5"/>
  <c r="R136" i="5"/>
  <c r="P136" i="5"/>
  <c r="BK136" i="5"/>
  <c r="J136" i="5"/>
  <c r="BE136" i="5"/>
  <c r="BI135" i="5"/>
  <c r="BH135" i="5"/>
  <c r="BG135" i="5"/>
  <c r="BF135" i="5"/>
  <c r="T135" i="5"/>
  <c r="R135" i="5"/>
  <c r="P135" i="5"/>
  <c r="BK135" i="5"/>
  <c r="J135" i="5"/>
  <c r="BE135" i="5"/>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R130" i="5"/>
  <c r="P130" i="5"/>
  <c r="BK130" i="5"/>
  <c r="J130" i="5"/>
  <c r="BE130" i="5"/>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J118" i="5"/>
  <c r="F115" i="5"/>
  <c r="E113" i="5"/>
  <c r="J94" i="5"/>
  <c r="F91" i="5"/>
  <c r="E89" i="5"/>
  <c r="J23" i="5"/>
  <c r="E23" i="5"/>
  <c r="J22" i="5"/>
  <c r="J20" i="5"/>
  <c r="E20" i="5"/>
  <c r="F118" i="5"/>
  <c r="J19" i="5"/>
  <c r="J17" i="5"/>
  <c r="E17" i="5"/>
  <c r="F117" i="5"/>
  <c r="J16" i="5"/>
  <c r="J14" i="5"/>
  <c r="J91" i="5"/>
  <c r="E7" i="5"/>
  <c r="J39" i="4"/>
  <c r="J38" i="4"/>
  <c r="AY99" i="1"/>
  <c r="J37" i="4"/>
  <c r="AX99" i="1"/>
  <c r="BI1084" i="4"/>
  <c r="BH1084" i="4"/>
  <c r="BG1084" i="4"/>
  <c r="BF1084" i="4"/>
  <c r="T1084" i="4"/>
  <c r="R1084" i="4"/>
  <c r="P1084" i="4"/>
  <c r="BK1084" i="4"/>
  <c r="J1084" i="4"/>
  <c r="BE1084" i="4"/>
  <c r="BI1083" i="4"/>
  <c r="BH1083" i="4"/>
  <c r="BG1083" i="4"/>
  <c r="BF1083" i="4"/>
  <c r="T1083" i="4"/>
  <c r="R1083" i="4"/>
  <c r="P1083" i="4"/>
  <c r="BK1083" i="4"/>
  <c r="J1083" i="4"/>
  <c r="BE1083" i="4"/>
  <c r="BI1080" i="4"/>
  <c r="BH1080" i="4"/>
  <c r="BG1080" i="4"/>
  <c r="BF1080" i="4"/>
  <c r="T1080" i="4"/>
  <c r="R1080" i="4"/>
  <c r="P1080" i="4"/>
  <c r="BK1080" i="4"/>
  <c r="J1080" i="4"/>
  <c r="BE1080" i="4"/>
  <c r="BI1078" i="4"/>
  <c r="BH1078" i="4"/>
  <c r="BG1078" i="4"/>
  <c r="BF1078" i="4"/>
  <c r="T1078" i="4"/>
  <c r="R1078" i="4"/>
  <c r="P1078" i="4"/>
  <c r="BK1078" i="4"/>
  <c r="J1078" i="4"/>
  <c r="BE1078" i="4"/>
  <c r="BI1064" i="4"/>
  <c r="BH1064" i="4"/>
  <c r="BG1064" i="4"/>
  <c r="BF1064" i="4"/>
  <c r="T1064" i="4"/>
  <c r="R1064" i="4"/>
  <c r="P1064" i="4"/>
  <c r="BK1064" i="4"/>
  <c r="J1064" i="4"/>
  <c r="BE1064" i="4"/>
  <c r="BI1062" i="4"/>
  <c r="BH1062" i="4"/>
  <c r="BG1062" i="4"/>
  <c r="BF1062" i="4"/>
  <c r="T1062" i="4"/>
  <c r="R1062" i="4"/>
  <c r="P1062" i="4"/>
  <c r="BK1062" i="4"/>
  <c r="J1062" i="4"/>
  <c r="BE1062" i="4"/>
  <c r="BI1061" i="4"/>
  <c r="BH1061" i="4"/>
  <c r="BG1061" i="4"/>
  <c r="BF1061" i="4"/>
  <c r="T1061" i="4"/>
  <c r="R1061" i="4"/>
  <c r="P1061" i="4"/>
  <c r="BK1061" i="4"/>
  <c r="J1061" i="4"/>
  <c r="BE1061" i="4"/>
  <c r="BI1060" i="4"/>
  <c r="BH1060" i="4"/>
  <c r="BG1060" i="4"/>
  <c r="BF1060" i="4"/>
  <c r="T1060" i="4"/>
  <c r="R1060" i="4"/>
  <c r="P1060" i="4"/>
  <c r="BK1060" i="4"/>
  <c r="J1060" i="4"/>
  <c r="BE1060" i="4"/>
  <c r="BI1058" i="4"/>
  <c r="BH1058" i="4"/>
  <c r="BG1058" i="4"/>
  <c r="BF1058" i="4"/>
  <c r="T1058" i="4"/>
  <c r="R1058" i="4"/>
  <c r="P1058" i="4"/>
  <c r="BK1058" i="4"/>
  <c r="J1058" i="4"/>
  <c r="BE1058" i="4"/>
  <c r="BI1057" i="4"/>
  <c r="BH1057" i="4"/>
  <c r="BG1057" i="4"/>
  <c r="BF1057" i="4"/>
  <c r="T1057" i="4"/>
  <c r="R1057" i="4"/>
  <c r="P1057" i="4"/>
  <c r="BK1057" i="4"/>
  <c r="J1057" i="4"/>
  <c r="BE1057" i="4"/>
  <c r="BI1056" i="4"/>
  <c r="BH1056" i="4"/>
  <c r="BG1056" i="4"/>
  <c r="BF1056" i="4"/>
  <c r="T1056" i="4"/>
  <c r="R1056" i="4"/>
  <c r="P1056" i="4"/>
  <c r="BK1056" i="4"/>
  <c r="J1056" i="4"/>
  <c r="BE1056" i="4"/>
  <c r="BI1054" i="4"/>
  <c r="BH1054" i="4"/>
  <c r="BG1054" i="4"/>
  <c r="BF1054" i="4"/>
  <c r="T1054" i="4"/>
  <c r="R1054" i="4"/>
  <c r="P1054" i="4"/>
  <c r="BK1054" i="4"/>
  <c r="J1054" i="4"/>
  <c r="BE1054" i="4"/>
  <c r="BI1052" i="4"/>
  <c r="BH1052" i="4"/>
  <c r="BG1052" i="4"/>
  <c r="BF1052" i="4"/>
  <c r="T1052" i="4"/>
  <c r="R1052" i="4"/>
  <c r="P1052" i="4"/>
  <c r="BK1052" i="4"/>
  <c r="J1052" i="4"/>
  <c r="BE1052" i="4"/>
  <c r="BI1048" i="4"/>
  <c r="BH1048" i="4"/>
  <c r="BG1048" i="4"/>
  <c r="BF1048" i="4"/>
  <c r="T1048" i="4"/>
  <c r="R1048" i="4"/>
  <c r="P1048" i="4"/>
  <c r="BK1048" i="4"/>
  <c r="J1048" i="4"/>
  <c r="BE1048" i="4"/>
  <c r="BI1046" i="4"/>
  <c r="BH1046" i="4"/>
  <c r="BG1046" i="4"/>
  <c r="BF1046" i="4"/>
  <c r="T1046" i="4"/>
  <c r="R1046" i="4"/>
  <c r="P1046" i="4"/>
  <c r="BK1046" i="4"/>
  <c r="J1046" i="4"/>
  <c r="BE1046" i="4"/>
  <c r="BI1045" i="4"/>
  <c r="BH1045" i="4"/>
  <c r="BG1045" i="4"/>
  <c r="BF1045" i="4"/>
  <c r="T1045" i="4"/>
  <c r="R1045" i="4"/>
  <c r="P1045" i="4"/>
  <c r="BK1045" i="4"/>
  <c r="J1045" i="4"/>
  <c r="BE1045" i="4"/>
  <c r="BI1044" i="4"/>
  <c r="BH1044" i="4"/>
  <c r="BG1044" i="4"/>
  <c r="BF1044" i="4"/>
  <c r="T1044" i="4"/>
  <c r="R1044" i="4"/>
  <c r="P1044" i="4"/>
  <c r="BK1044" i="4"/>
  <c r="J1044" i="4"/>
  <c r="BE1044" i="4"/>
  <c r="BI1042" i="4"/>
  <c r="BH1042" i="4"/>
  <c r="BG1042" i="4"/>
  <c r="BF1042" i="4"/>
  <c r="T1042" i="4"/>
  <c r="R1042" i="4"/>
  <c r="P1042" i="4"/>
  <c r="BK1042" i="4"/>
  <c r="J1042" i="4"/>
  <c r="BE1042" i="4"/>
  <c r="BI1041" i="4"/>
  <c r="BH1041" i="4"/>
  <c r="BG1041" i="4"/>
  <c r="BF1041" i="4"/>
  <c r="T1041" i="4"/>
  <c r="R1041" i="4"/>
  <c r="P1041" i="4"/>
  <c r="BK1041" i="4"/>
  <c r="J1041" i="4"/>
  <c r="BE1041" i="4"/>
  <c r="BI1039" i="4"/>
  <c r="BH1039" i="4"/>
  <c r="BG1039" i="4"/>
  <c r="BF1039" i="4"/>
  <c r="T1039" i="4"/>
  <c r="R1039" i="4"/>
  <c r="P1039" i="4"/>
  <c r="BK1039" i="4"/>
  <c r="J1039" i="4"/>
  <c r="BE1039" i="4"/>
  <c r="BI1031" i="4"/>
  <c r="BH1031" i="4"/>
  <c r="BG1031" i="4"/>
  <c r="BF1031" i="4"/>
  <c r="T1031" i="4"/>
  <c r="R1031" i="4"/>
  <c r="P1031" i="4"/>
  <c r="BK1031" i="4"/>
  <c r="J1031" i="4"/>
  <c r="BE1031" i="4"/>
  <c r="BI1027" i="4"/>
  <c r="BH1027" i="4"/>
  <c r="BG1027" i="4"/>
  <c r="BF1027" i="4"/>
  <c r="T1027" i="4"/>
  <c r="R1027" i="4"/>
  <c r="P1027" i="4"/>
  <c r="BK1027" i="4"/>
  <c r="J1027" i="4"/>
  <c r="BE1027" i="4"/>
  <c r="BI1026" i="4"/>
  <c r="BH1026" i="4"/>
  <c r="BG1026" i="4"/>
  <c r="BF1026" i="4"/>
  <c r="T1026" i="4"/>
  <c r="R1026" i="4"/>
  <c r="P1026" i="4"/>
  <c r="BK1026" i="4"/>
  <c r="J1026" i="4"/>
  <c r="BE1026" i="4"/>
  <c r="BI1024" i="4"/>
  <c r="BH1024" i="4"/>
  <c r="BG1024" i="4"/>
  <c r="BF1024" i="4"/>
  <c r="T1024" i="4"/>
  <c r="R1024" i="4"/>
  <c r="P1024" i="4"/>
  <c r="BK1024" i="4"/>
  <c r="J1024" i="4"/>
  <c r="BE1024" i="4"/>
  <c r="BI1023" i="4"/>
  <c r="BH1023" i="4"/>
  <c r="BG1023" i="4"/>
  <c r="BF1023" i="4"/>
  <c r="T1023" i="4"/>
  <c r="R1023" i="4"/>
  <c r="P1023" i="4"/>
  <c r="BK1023" i="4"/>
  <c r="J1023" i="4"/>
  <c r="BE1023" i="4"/>
  <c r="BI1022" i="4"/>
  <c r="BH1022" i="4"/>
  <c r="BG1022" i="4"/>
  <c r="BF1022" i="4"/>
  <c r="T1022" i="4"/>
  <c r="R1022" i="4"/>
  <c r="P1022" i="4"/>
  <c r="BK1022" i="4"/>
  <c r="J1022" i="4"/>
  <c r="BE1022" i="4"/>
  <c r="BI1020" i="4"/>
  <c r="BH1020" i="4"/>
  <c r="BG1020" i="4"/>
  <c r="BF1020" i="4"/>
  <c r="T1020" i="4"/>
  <c r="R1020" i="4"/>
  <c r="P1020" i="4"/>
  <c r="BK1020" i="4"/>
  <c r="J1020" i="4"/>
  <c r="BE1020" i="4"/>
  <c r="BI1018" i="4"/>
  <c r="BH1018" i="4"/>
  <c r="BG1018" i="4"/>
  <c r="BF1018" i="4"/>
  <c r="T1018" i="4"/>
  <c r="R1018" i="4"/>
  <c r="P1018" i="4"/>
  <c r="BK1018" i="4"/>
  <c r="J1018" i="4"/>
  <c r="BE1018" i="4"/>
  <c r="BI1014" i="4"/>
  <c r="BH1014" i="4"/>
  <c r="BG1014" i="4"/>
  <c r="BF1014" i="4"/>
  <c r="T1014" i="4"/>
  <c r="R1014" i="4"/>
  <c r="P1014" i="4"/>
  <c r="BK1014" i="4"/>
  <c r="J1014" i="4"/>
  <c r="BE1014" i="4"/>
  <c r="BI1012" i="4"/>
  <c r="BH1012" i="4"/>
  <c r="BG1012" i="4"/>
  <c r="BF1012" i="4"/>
  <c r="T1012" i="4"/>
  <c r="R1012" i="4"/>
  <c r="P1012" i="4"/>
  <c r="BK1012" i="4"/>
  <c r="J1012" i="4"/>
  <c r="BE1012" i="4"/>
  <c r="BI1008" i="4"/>
  <c r="BH1008" i="4"/>
  <c r="BG1008" i="4"/>
  <c r="BF1008" i="4"/>
  <c r="T1008" i="4"/>
  <c r="R1008" i="4"/>
  <c r="P1008" i="4"/>
  <c r="BK1008" i="4"/>
  <c r="J1008" i="4"/>
  <c r="BE1008" i="4"/>
  <c r="BI990" i="4"/>
  <c r="BH990" i="4"/>
  <c r="BG990" i="4"/>
  <c r="BF990" i="4"/>
  <c r="T990" i="4"/>
  <c r="R990" i="4"/>
  <c r="P990" i="4"/>
  <c r="BK990" i="4"/>
  <c r="J990" i="4"/>
  <c r="BE990" i="4"/>
  <c r="BI986" i="4"/>
  <c r="BH986" i="4"/>
  <c r="BG986" i="4"/>
  <c r="BF986" i="4"/>
  <c r="T986" i="4"/>
  <c r="R986" i="4"/>
  <c r="P986" i="4"/>
  <c r="BK986" i="4"/>
  <c r="J986" i="4"/>
  <c r="BE986" i="4"/>
  <c r="BI971" i="4"/>
  <c r="BH971" i="4"/>
  <c r="BG971" i="4"/>
  <c r="BF971" i="4"/>
  <c r="T971" i="4"/>
  <c r="R971" i="4"/>
  <c r="P971" i="4"/>
  <c r="BK971" i="4"/>
  <c r="J971" i="4"/>
  <c r="BE971" i="4"/>
  <c r="BI966" i="4"/>
  <c r="BH966" i="4"/>
  <c r="BG966" i="4"/>
  <c r="BF966" i="4"/>
  <c r="T966" i="4"/>
  <c r="R966" i="4"/>
  <c r="P966" i="4"/>
  <c r="BK966" i="4"/>
  <c r="J966" i="4"/>
  <c r="BE966" i="4"/>
  <c r="BI962" i="4"/>
  <c r="BH962" i="4"/>
  <c r="BG962" i="4"/>
  <c r="BF962" i="4"/>
  <c r="T962" i="4"/>
  <c r="R962" i="4"/>
  <c r="P962" i="4"/>
  <c r="BK962" i="4"/>
  <c r="J962" i="4"/>
  <c r="BE962" i="4"/>
  <c r="BI957" i="4"/>
  <c r="BH957" i="4"/>
  <c r="BG957" i="4"/>
  <c r="BF957" i="4"/>
  <c r="T957" i="4"/>
  <c r="R957" i="4"/>
  <c r="P957" i="4"/>
  <c r="BK957" i="4"/>
  <c r="J957" i="4"/>
  <c r="BE957" i="4"/>
  <c r="BI955" i="4"/>
  <c r="BH955" i="4"/>
  <c r="BG955" i="4"/>
  <c r="BF955" i="4"/>
  <c r="T955" i="4"/>
  <c r="R955" i="4"/>
  <c r="P955" i="4"/>
  <c r="BK955" i="4"/>
  <c r="J955" i="4"/>
  <c r="BE955" i="4"/>
  <c r="BI953" i="4"/>
  <c r="BH953" i="4"/>
  <c r="BG953" i="4"/>
  <c r="BF953" i="4"/>
  <c r="T953" i="4"/>
  <c r="R953" i="4"/>
  <c r="P953" i="4"/>
  <c r="BK953" i="4"/>
  <c r="J953" i="4"/>
  <c r="BE953" i="4"/>
  <c r="BI951" i="4"/>
  <c r="BH951" i="4"/>
  <c r="BG951" i="4"/>
  <c r="BF951" i="4"/>
  <c r="T951" i="4"/>
  <c r="R951" i="4"/>
  <c r="P951" i="4"/>
  <c r="BK951" i="4"/>
  <c r="J951" i="4"/>
  <c r="BE951" i="4"/>
  <c r="BI950" i="4"/>
  <c r="BH950" i="4"/>
  <c r="BG950" i="4"/>
  <c r="BF950" i="4"/>
  <c r="T950" i="4"/>
  <c r="R950" i="4"/>
  <c r="P950" i="4"/>
  <c r="BK950" i="4"/>
  <c r="J950" i="4"/>
  <c r="BE950" i="4"/>
  <c r="BI949" i="4"/>
  <c r="BH949" i="4"/>
  <c r="BG949" i="4"/>
  <c r="BF949" i="4"/>
  <c r="T949" i="4"/>
  <c r="R949" i="4"/>
  <c r="P949" i="4"/>
  <c r="BK949" i="4"/>
  <c r="J949" i="4"/>
  <c r="BE949" i="4"/>
  <c r="BI948" i="4"/>
  <c r="BH948" i="4"/>
  <c r="BG948" i="4"/>
  <c r="BF948" i="4"/>
  <c r="T948" i="4"/>
  <c r="R948" i="4"/>
  <c r="P948" i="4"/>
  <c r="BK948" i="4"/>
  <c r="J948" i="4"/>
  <c r="BE948" i="4"/>
  <c r="BI947" i="4"/>
  <c r="BH947" i="4"/>
  <c r="BG947" i="4"/>
  <c r="BF947" i="4"/>
  <c r="T947" i="4"/>
  <c r="R947" i="4"/>
  <c r="P947" i="4"/>
  <c r="BK947" i="4"/>
  <c r="J947" i="4"/>
  <c r="BE947" i="4"/>
  <c r="BI946" i="4"/>
  <c r="BH946" i="4"/>
  <c r="BG946" i="4"/>
  <c r="BF946" i="4"/>
  <c r="T946" i="4"/>
  <c r="R946" i="4"/>
  <c r="P946" i="4"/>
  <c r="BK946" i="4"/>
  <c r="J946" i="4"/>
  <c r="BE946" i="4"/>
  <c r="BI945" i="4"/>
  <c r="BH945" i="4"/>
  <c r="BG945" i="4"/>
  <c r="BF945" i="4"/>
  <c r="T945" i="4"/>
  <c r="R945" i="4"/>
  <c r="P945" i="4"/>
  <c r="BK945" i="4"/>
  <c r="J945" i="4"/>
  <c r="BE945" i="4"/>
  <c r="BI943" i="4"/>
  <c r="BH943" i="4"/>
  <c r="BG943" i="4"/>
  <c r="BF943" i="4"/>
  <c r="T943" i="4"/>
  <c r="R943" i="4"/>
  <c r="P943" i="4"/>
  <c r="BK943" i="4"/>
  <c r="J943" i="4"/>
  <c r="BE943" i="4"/>
  <c r="BI941" i="4"/>
  <c r="BH941" i="4"/>
  <c r="BG941" i="4"/>
  <c r="BF941" i="4"/>
  <c r="T941" i="4"/>
  <c r="R941" i="4"/>
  <c r="P941" i="4"/>
  <c r="BK941" i="4"/>
  <c r="J941" i="4"/>
  <c r="BE941" i="4"/>
  <c r="BI939" i="4"/>
  <c r="BH939" i="4"/>
  <c r="BG939" i="4"/>
  <c r="BF939" i="4"/>
  <c r="T939" i="4"/>
  <c r="R939" i="4"/>
  <c r="P939" i="4"/>
  <c r="BK939" i="4"/>
  <c r="J939" i="4"/>
  <c r="BE939" i="4"/>
  <c r="BI937" i="4"/>
  <c r="BH937" i="4"/>
  <c r="BG937" i="4"/>
  <c r="BF937" i="4"/>
  <c r="T937" i="4"/>
  <c r="R937" i="4"/>
  <c r="P937" i="4"/>
  <c r="BK937" i="4"/>
  <c r="J937" i="4"/>
  <c r="BE937" i="4"/>
  <c r="BI935" i="4"/>
  <c r="BH935" i="4"/>
  <c r="BG935" i="4"/>
  <c r="BF935" i="4"/>
  <c r="T935" i="4"/>
  <c r="R935" i="4"/>
  <c r="P935" i="4"/>
  <c r="BK935" i="4"/>
  <c r="J935" i="4"/>
  <c r="BE935" i="4"/>
  <c r="BI933" i="4"/>
  <c r="BH933" i="4"/>
  <c r="BG933" i="4"/>
  <c r="BF933" i="4"/>
  <c r="T933" i="4"/>
  <c r="R933" i="4"/>
  <c r="P933" i="4"/>
  <c r="BK933" i="4"/>
  <c r="J933" i="4"/>
  <c r="BE933" i="4"/>
  <c r="BI931" i="4"/>
  <c r="BH931" i="4"/>
  <c r="BG931" i="4"/>
  <c r="BF931" i="4"/>
  <c r="T931" i="4"/>
  <c r="R931" i="4"/>
  <c r="P931" i="4"/>
  <c r="BK931" i="4"/>
  <c r="J931" i="4"/>
  <c r="BE931" i="4"/>
  <c r="BI930" i="4"/>
  <c r="BH930" i="4"/>
  <c r="BG930" i="4"/>
  <c r="BF930" i="4"/>
  <c r="T930" i="4"/>
  <c r="R930" i="4"/>
  <c r="P930" i="4"/>
  <c r="BK930" i="4"/>
  <c r="J930" i="4"/>
  <c r="BE930" i="4"/>
  <c r="BI928" i="4"/>
  <c r="BH928" i="4"/>
  <c r="BG928" i="4"/>
  <c r="BF928" i="4"/>
  <c r="T928" i="4"/>
  <c r="R928" i="4"/>
  <c r="P928" i="4"/>
  <c r="BK928" i="4"/>
  <c r="J928" i="4"/>
  <c r="BE928" i="4"/>
  <c r="BI926" i="4"/>
  <c r="BH926" i="4"/>
  <c r="BG926" i="4"/>
  <c r="BF926" i="4"/>
  <c r="T926" i="4"/>
  <c r="R926" i="4"/>
  <c r="P926" i="4"/>
  <c r="BK926" i="4"/>
  <c r="J926" i="4"/>
  <c r="BE926" i="4"/>
  <c r="BI924" i="4"/>
  <c r="BH924" i="4"/>
  <c r="BG924" i="4"/>
  <c r="BF924" i="4"/>
  <c r="T924" i="4"/>
  <c r="R924" i="4"/>
  <c r="P924" i="4"/>
  <c r="BK924" i="4"/>
  <c r="J924" i="4"/>
  <c r="BE924" i="4"/>
  <c r="BI922" i="4"/>
  <c r="BH922" i="4"/>
  <c r="BG922" i="4"/>
  <c r="BF922" i="4"/>
  <c r="T922" i="4"/>
  <c r="R922" i="4"/>
  <c r="P922" i="4"/>
  <c r="BK922" i="4"/>
  <c r="J922" i="4"/>
  <c r="BE922" i="4"/>
  <c r="BI920" i="4"/>
  <c r="BH920" i="4"/>
  <c r="BG920" i="4"/>
  <c r="BF920" i="4"/>
  <c r="T920" i="4"/>
  <c r="R920" i="4"/>
  <c r="P920" i="4"/>
  <c r="BK920" i="4"/>
  <c r="J920" i="4"/>
  <c r="BE920" i="4"/>
  <c r="BI918" i="4"/>
  <c r="BH918" i="4"/>
  <c r="BG918" i="4"/>
  <c r="BF918" i="4"/>
  <c r="T918" i="4"/>
  <c r="R918" i="4"/>
  <c r="P918" i="4"/>
  <c r="BK918" i="4"/>
  <c r="J918" i="4"/>
  <c r="BE918" i="4"/>
  <c r="BI916" i="4"/>
  <c r="BH916" i="4"/>
  <c r="BG916" i="4"/>
  <c r="BF916" i="4"/>
  <c r="T916" i="4"/>
  <c r="R916" i="4"/>
  <c r="P916" i="4"/>
  <c r="BK916" i="4"/>
  <c r="J916" i="4"/>
  <c r="BE916" i="4"/>
  <c r="BI914" i="4"/>
  <c r="BH914" i="4"/>
  <c r="BG914" i="4"/>
  <c r="BF914" i="4"/>
  <c r="T914" i="4"/>
  <c r="R914" i="4"/>
  <c r="P914" i="4"/>
  <c r="BK914" i="4"/>
  <c r="J914" i="4"/>
  <c r="BE914" i="4"/>
  <c r="BI912" i="4"/>
  <c r="BH912" i="4"/>
  <c r="BG912" i="4"/>
  <c r="BF912" i="4"/>
  <c r="T912" i="4"/>
  <c r="R912" i="4"/>
  <c r="P912" i="4"/>
  <c r="BK912" i="4"/>
  <c r="J912" i="4"/>
  <c r="BE912" i="4"/>
  <c r="BI910" i="4"/>
  <c r="BH910" i="4"/>
  <c r="BG910" i="4"/>
  <c r="BF910" i="4"/>
  <c r="T910" i="4"/>
  <c r="R910" i="4"/>
  <c r="P910" i="4"/>
  <c r="BK910" i="4"/>
  <c r="J910" i="4"/>
  <c r="BE910" i="4"/>
  <c r="BI908" i="4"/>
  <c r="BH908" i="4"/>
  <c r="BG908" i="4"/>
  <c r="BF908" i="4"/>
  <c r="T908" i="4"/>
  <c r="R908" i="4"/>
  <c r="P908" i="4"/>
  <c r="BK908" i="4"/>
  <c r="J908" i="4"/>
  <c r="BE908" i="4"/>
  <c r="BI906" i="4"/>
  <c r="BH906" i="4"/>
  <c r="BG906" i="4"/>
  <c r="BF906" i="4"/>
  <c r="T906" i="4"/>
  <c r="R906" i="4"/>
  <c r="P906" i="4"/>
  <c r="BK906" i="4"/>
  <c r="J906" i="4"/>
  <c r="BE906" i="4"/>
  <c r="BI904" i="4"/>
  <c r="BH904" i="4"/>
  <c r="BG904" i="4"/>
  <c r="BF904" i="4"/>
  <c r="T904" i="4"/>
  <c r="R904" i="4"/>
  <c r="P904" i="4"/>
  <c r="BK904" i="4"/>
  <c r="J904" i="4"/>
  <c r="BE904" i="4"/>
  <c r="BI902" i="4"/>
  <c r="BH902" i="4"/>
  <c r="BG902" i="4"/>
  <c r="BF902" i="4"/>
  <c r="T902" i="4"/>
  <c r="R902" i="4"/>
  <c r="P902" i="4"/>
  <c r="BK902" i="4"/>
  <c r="J902" i="4"/>
  <c r="BE902" i="4"/>
  <c r="BI900" i="4"/>
  <c r="BH900" i="4"/>
  <c r="BG900" i="4"/>
  <c r="BF900" i="4"/>
  <c r="T900" i="4"/>
  <c r="R900" i="4"/>
  <c r="P900" i="4"/>
  <c r="BK900" i="4"/>
  <c r="J900" i="4"/>
  <c r="BE900" i="4"/>
  <c r="BI898" i="4"/>
  <c r="BH898" i="4"/>
  <c r="BG898" i="4"/>
  <c r="BF898" i="4"/>
  <c r="T898" i="4"/>
  <c r="R898" i="4"/>
  <c r="P898" i="4"/>
  <c r="BK898" i="4"/>
  <c r="J898" i="4"/>
  <c r="BE898" i="4"/>
  <c r="BI896" i="4"/>
  <c r="BH896" i="4"/>
  <c r="BG896" i="4"/>
  <c r="BF896" i="4"/>
  <c r="T896" i="4"/>
  <c r="R896" i="4"/>
  <c r="P896" i="4"/>
  <c r="BK896" i="4"/>
  <c r="J896" i="4"/>
  <c r="BE896" i="4"/>
  <c r="BI894" i="4"/>
  <c r="BH894" i="4"/>
  <c r="BG894" i="4"/>
  <c r="BF894" i="4"/>
  <c r="T894" i="4"/>
  <c r="R894" i="4"/>
  <c r="P894" i="4"/>
  <c r="BK894" i="4"/>
  <c r="J894" i="4"/>
  <c r="BE894" i="4"/>
  <c r="BI892" i="4"/>
  <c r="BH892" i="4"/>
  <c r="BG892" i="4"/>
  <c r="BF892" i="4"/>
  <c r="T892" i="4"/>
  <c r="R892" i="4"/>
  <c r="P892" i="4"/>
  <c r="BK892" i="4"/>
  <c r="J892" i="4"/>
  <c r="BE892" i="4"/>
  <c r="BI890" i="4"/>
  <c r="BH890" i="4"/>
  <c r="BG890" i="4"/>
  <c r="BF890" i="4"/>
  <c r="T890" i="4"/>
  <c r="R890" i="4"/>
  <c r="P890" i="4"/>
  <c r="BK890" i="4"/>
  <c r="J890" i="4"/>
  <c r="BE890" i="4"/>
  <c r="BI888" i="4"/>
  <c r="BH888" i="4"/>
  <c r="BG888" i="4"/>
  <c r="BF888" i="4"/>
  <c r="T888" i="4"/>
  <c r="R888" i="4"/>
  <c r="P888" i="4"/>
  <c r="BK888" i="4"/>
  <c r="J888" i="4"/>
  <c r="BE888" i="4"/>
  <c r="BI886" i="4"/>
  <c r="BH886" i="4"/>
  <c r="BG886" i="4"/>
  <c r="BF886" i="4"/>
  <c r="T886" i="4"/>
  <c r="R886" i="4"/>
  <c r="P886" i="4"/>
  <c r="BK886" i="4"/>
  <c r="J886" i="4"/>
  <c r="BE886" i="4"/>
  <c r="BI884" i="4"/>
  <c r="BH884" i="4"/>
  <c r="BG884" i="4"/>
  <c r="BF884" i="4"/>
  <c r="T884" i="4"/>
  <c r="R884" i="4"/>
  <c r="P884" i="4"/>
  <c r="BK884" i="4"/>
  <c r="J884" i="4"/>
  <c r="BE884" i="4"/>
  <c r="BI882" i="4"/>
  <c r="BH882" i="4"/>
  <c r="BG882" i="4"/>
  <c r="BF882" i="4"/>
  <c r="T882" i="4"/>
  <c r="R882" i="4"/>
  <c r="P882" i="4"/>
  <c r="BK882" i="4"/>
  <c r="J882" i="4"/>
  <c r="BE882" i="4"/>
  <c r="BI880" i="4"/>
  <c r="BH880" i="4"/>
  <c r="BG880" i="4"/>
  <c r="BF880" i="4"/>
  <c r="T880" i="4"/>
  <c r="R880" i="4"/>
  <c r="P880" i="4"/>
  <c r="BK880" i="4"/>
  <c r="J880" i="4"/>
  <c r="BE880" i="4"/>
  <c r="BI878" i="4"/>
  <c r="BH878" i="4"/>
  <c r="BG878" i="4"/>
  <c r="BF878" i="4"/>
  <c r="T878" i="4"/>
  <c r="R878" i="4"/>
  <c r="P878" i="4"/>
  <c r="BK878" i="4"/>
  <c r="J878" i="4"/>
  <c r="BE878" i="4"/>
  <c r="BI876" i="4"/>
  <c r="BH876" i="4"/>
  <c r="BG876" i="4"/>
  <c r="BF876" i="4"/>
  <c r="T876" i="4"/>
  <c r="R876" i="4"/>
  <c r="P876" i="4"/>
  <c r="BK876" i="4"/>
  <c r="J876" i="4"/>
  <c r="BE876" i="4"/>
  <c r="BI874" i="4"/>
  <c r="BH874" i="4"/>
  <c r="BG874" i="4"/>
  <c r="BF874" i="4"/>
  <c r="T874" i="4"/>
  <c r="R874" i="4"/>
  <c r="P874" i="4"/>
  <c r="BK874" i="4"/>
  <c r="J874" i="4"/>
  <c r="BE874" i="4"/>
  <c r="BI872" i="4"/>
  <c r="BH872" i="4"/>
  <c r="BG872" i="4"/>
  <c r="BF872" i="4"/>
  <c r="T872" i="4"/>
  <c r="R872" i="4"/>
  <c r="P872" i="4"/>
  <c r="BK872" i="4"/>
  <c r="J872" i="4"/>
  <c r="BE872" i="4"/>
  <c r="BI870" i="4"/>
  <c r="BH870" i="4"/>
  <c r="BG870" i="4"/>
  <c r="BF870" i="4"/>
  <c r="T870" i="4"/>
  <c r="R870" i="4"/>
  <c r="P870" i="4"/>
  <c r="BK870" i="4"/>
  <c r="J870" i="4"/>
  <c r="BE870" i="4"/>
  <c r="BI868" i="4"/>
  <c r="BH868" i="4"/>
  <c r="BG868" i="4"/>
  <c r="BF868" i="4"/>
  <c r="T868" i="4"/>
  <c r="R868" i="4"/>
  <c r="P868" i="4"/>
  <c r="BK868" i="4"/>
  <c r="J868" i="4"/>
  <c r="BE868" i="4"/>
  <c r="BI866" i="4"/>
  <c r="BH866" i="4"/>
  <c r="BG866" i="4"/>
  <c r="BF866" i="4"/>
  <c r="T866" i="4"/>
  <c r="R866" i="4"/>
  <c r="P866" i="4"/>
  <c r="BK866" i="4"/>
  <c r="J866" i="4"/>
  <c r="BE866" i="4"/>
  <c r="BI864" i="4"/>
  <c r="BH864" i="4"/>
  <c r="BG864" i="4"/>
  <c r="BF864" i="4"/>
  <c r="T864" i="4"/>
  <c r="R864" i="4"/>
  <c r="P864" i="4"/>
  <c r="BK864" i="4"/>
  <c r="J864" i="4"/>
  <c r="BE864" i="4"/>
  <c r="BI862" i="4"/>
  <c r="BH862" i="4"/>
  <c r="BG862" i="4"/>
  <c r="BF862" i="4"/>
  <c r="T862" i="4"/>
  <c r="R862" i="4"/>
  <c r="P862" i="4"/>
  <c r="BK862" i="4"/>
  <c r="J862" i="4"/>
  <c r="BE862" i="4"/>
  <c r="BI860" i="4"/>
  <c r="BH860" i="4"/>
  <c r="BG860" i="4"/>
  <c r="BF860" i="4"/>
  <c r="T860" i="4"/>
  <c r="R860" i="4"/>
  <c r="P860" i="4"/>
  <c r="BK860" i="4"/>
  <c r="J860" i="4"/>
  <c r="BE860" i="4"/>
  <c r="BI857" i="4"/>
  <c r="BH857" i="4"/>
  <c r="BG857" i="4"/>
  <c r="BF857" i="4"/>
  <c r="T857" i="4"/>
  <c r="R857" i="4"/>
  <c r="P857" i="4"/>
  <c r="BK857" i="4"/>
  <c r="J857" i="4"/>
  <c r="BE857" i="4"/>
  <c r="BI855" i="4"/>
  <c r="BH855" i="4"/>
  <c r="BG855" i="4"/>
  <c r="BF855" i="4"/>
  <c r="T855" i="4"/>
  <c r="R855" i="4"/>
  <c r="P855" i="4"/>
  <c r="BK855" i="4"/>
  <c r="J855" i="4"/>
  <c r="BE855" i="4"/>
  <c r="BI853" i="4"/>
  <c r="BH853" i="4"/>
  <c r="BG853" i="4"/>
  <c r="BF853" i="4"/>
  <c r="T853" i="4"/>
  <c r="R853" i="4"/>
  <c r="P853" i="4"/>
  <c r="BK853" i="4"/>
  <c r="J853" i="4"/>
  <c r="BE853" i="4"/>
  <c r="BI851" i="4"/>
  <c r="BH851" i="4"/>
  <c r="BG851" i="4"/>
  <c r="BF851" i="4"/>
  <c r="T851" i="4"/>
  <c r="R851" i="4"/>
  <c r="P851" i="4"/>
  <c r="BK851" i="4"/>
  <c r="J851" i="4"/>
  <c r="BE851" i="4"/>
  <c r="BI849" i="4"/>
  <c r="BH849" i="4"/>
  <c r="BG849" i="4"/>
  <c r="BF849" i="4"/>
  <c r="T849" i="4"/>
  <c r="R849" i="4"/>
  <c r="P849" i="4"/>
  <c r="BK849" i="4"/>
  <c r="J849" i="4"/>
  <c r="BE849" i="4"/>
  <c r="BI847" i="4"/>
  <c r="BH847" i="4"/>
  <c r="BG847" i="4"/>
  <c r="BF847" i="4"/>
  <c r="T847" i="4"/>
  <c r="R847" i="4"/>
  <c r="P847" i="4"/>
  <c r="BK847" i="4"/>
  <c r="J847" i="4"/>
  <c r="BE847" i="4"/>
  <c r="BI845" i="4"/>
  <c r="BH845" i="4"/>
  <c r="BG845" i="4"/>
  <c r="BF845" i="4"/>
  <c r="T845" i="4"/>
  <c r="R845" i="4"/>
  <c r="P845" i="4"/>
  <c r="BK845" i="4"/>
  <c r="J845" i="4"/>
  <c r="BE845" i="4"/>
  <c r="BI844" i="4"/>
  <c r="BH844" i="4"/>
  <c r="BG844" i="4"/>
  <c r="BF844" i="4"/>
  <c r="T844" i="4"/>
  <c r="R844" i="4"/>
  <c r="P844" i="4"/>
  <c r="BK844" i="4"/>
  <c r="J844" i="4"/>
  <c r="BE844" i="4"/>
  <c r="BI842" i="4"/>
  <c r="BH842" i="4"/>
  <c r="BG842" i="4"/>
  <c r="BF842" i="4"/>
  <c r="T842" i="4"/>
  <c r="R842" i="4"/>
  <c r="P842" i="4"/>
  <c r="BK842" i="4"/>
  <c r="J842" i="4"/>
  <c r="BE842" i="4"/>
  <c r="BI838" i="4"/>
  <c r="BH838" i="4"/>
  <c r="BG838" i="4"/>
  <c r="BF838" i="4"/>
  <c r="T838" i="4"/>
  <c r="R838" i="4"/>
  <c r="P838" i="4"/>
  <c r="BK838" i="4"/>
  <c r="J838" i="4"/>
  <c r="BE838" i="4"/>
  <c r="BI836" i="4"/>
  <c r="BH836" i="4"/>
  <c r="BG836" i="4"/>
  <c r="BF836" i="4"/>
  <c r="T836" i="4"/>
  <c r="R836" i="4"/>
  <c r="P836" i="4"/>
  <c r="BK836" i="4"/>
  <c r="J836" i="4"/>
  <c r="BE836" i="4"/>
  <c r="BI834" i="4"/>
  <c r="BH834" i="4"/>
  <c r="BG834" i="4"/>
  <c r="BF834" i="4"/>
  <c r="T834" i="4"/>
  <c r="R834" i="4"/>
  <c r="P834" i="4"/>
  <c r="BK834" i="4"/>
  <c r="J834" i="4"/>
  <c r="BE834" i="4"/>
  <c r="BI832" i="4"/>
  <c r="BH832" i="4"/>
  <c r="BG832" i="4"/>
  <c r="BF832" i="4"/>
  <c r="T832" i="4"/>
  <c r="R832" i="4"/>
  <c r="P832" i="4"/>
  <c r="BK832" i="4"/>
  <c r="J832" i="4"/>
  <c r="BE832" i="4"/>
  <c r="BI830" i="4"/>
  <c r="BH830" i="4"/>
  <c r="BG830" i="4"/>
  <c r="BF830" i="4"/>
  <c r="T830" i="4"/>
  <c r="R830" i="4"/>
  <c r="P830" i="4"/>
  <c r="BK830" i="4"/>
  <c r="J830" i="4"/>
  <c r="BE830" i="4"/>
  <c r="BI828" i="4"/>
  <c r="BH828" i="4"/>
  <c r="BG828" i="4"/>
  <c r="BF828" i="4"/>
  <c r="T828" i="4"/>
  <c r="R828" i="4"/>
  <c r="P828" i="4"/>
  <c r="BK828" i="4"/>
  <c r="J828" i="4"/>
  <c r="BE828" i="4"/>
  <c r="BI826" i="4"/>
  <c r="BH826" i="4"/>
  <c r="BG826" i="4"/>
  <c r="BF826" i="4"/>
  <c r="T826" i="4"/>
  <c r="R826" i="4"/>
  <c r="P826" i="4"/>
  <c r="BK826" i="4"/>
  <c r="J826" i="4"/>
  <c r="BE826" i="4"/>
  <c r="BI824" i="4"/>
  <c r="BH824" i="4"/>
  <c r="BG824" i="4"/>
  <c r="BF824" i="4"/>
  <c r="T824" i="4"/>
  <c r="R824" i="4"/>
  <c r="P824" i="4"/>
  <c r="BK824" i="4"/>
  <c r="J824" i="4"/>
  <c r="BE824" i="4"/>
  <c r="BI822" i="4"/>
  <c r="BH822" i="4"/>
  <c r="BG822" i="4"/>
  <c r="BF822" i="4"/>
  <c r="T822" i="4"/>
  <c r="R822" i="4"/>
  <c r="P822" i="4"/>
  <c r="BK822" i="4"/>
  <c r="J822" i="4"/>
  <c r="BE822" i="4"/>
  <c r="BI820" i="4"/>
  <c r="BH820" i="4"/>
  <c r="BG820" i="4"/>
  <c r="BF820" i="4"/>
  <c r="T820" i="4"/>
  <c r="R820" i="4"/>
  <c r="P820" i="4"/>
  <c r="BK820" i="4"/>
  <c r="J820" i="4"/>
  <c r="BE820" i="4"/>
  <c r="BI818" i="4"/>
  <c r="BH818" i="4"/>
  <c r="BG818" i="4"/>
  <c r="BF818" i="4"/>
  <c r="T818" i="4"/>
  <c r="R818" i="4"/>
  <c r="P818" i="4"/>
  <c r="BK818" i="4"/>
  <c r="J818" i="4"/>
  <c r="BE818" i="4"/>
  <c r="BI816" i="4"/>
  <c r="BH816" i="4"/>
  <c r="BG816" i="4"/>
  <c r="BF816" i="4"/>
  <c r="T816" i="4"/>
  <c r="R816" i="4"/>
  <c r="P816" i="4"/>
  <c r="BK816" i="4"/>
  <c r="J816" i="4"/>
  <c r="BE816" i="4"/>
  <c r="BI814" i="4"/>
  <c r="BH814" i="4"/>
  <c r="BG814" i="4"/>
  <c r="BF814" i="4"/>
  <c r="T814" i="4"/>
  <c r="R814" i="4"/>
  <c r="P814" i="4"/>
  <c r="BK814" i="4"/>
  <c r="J814" i="4"/>
  <c r="BE814" i="4"/>
  <c r="BI812" i="4"/>
  <c r="BH812" i="4"/>
  <c r="BG812" i="4"/>
  <c r="BF812" i="4"/>
  <c r="T812" i="4"/>
  <c r="R812" i="4"/>
  <c r="P812" i="4"/>
  <c r="BK812" i="4"/>
  <c r="J812" i="4"/>
  <c r="BE812" i="4"/>
  <c r="BI810" i="4"/>
  <c r="BH810" i="4"/>
  <c r="BG810" i="4"/>
  <c r="BF810" i="4"/>
  <c r="T810" i="4"/>
  <c r="R810" i="4"/>
  <c r="P810" i="4"/>
  <c r="BK810" i="4"/>
  <c r="J810" i="4"/>
  <c r="BE810" i="4"/>
  <c r="BI808" i="4"/>
  <c r="BH808" i="4"/>
  <c r="BG808" i="4"/>
  <c r="BF808" i="4"/>
  <c r="T808" i="4"/>
  <c r="R808" i="4"/>
  <c r="P808" i="4"/>
  <c r="BK808" i="4"/>
  <c r="J808" i="4"/>
  <c r="BE808" i="4"/>
  <c r="BI806" i="4"/>
  <c r="BH806" i="4"/>
  <c r="BG806" i="4"/>
  <c r="BF806" i="4"/>
  <c r="T806" i="4"/>
  <c r="R806" i="4"/>
  <c r="P806" i="4"/>
  <c r="BK806" i="4"/>
  <c r="J806" i="4"/>
  <c r="BE806" i="4"/>
  <c r="BI804" i="4"/>
  <c r="BH804" i="4"/>
  <c r="BG804" i="4"/>
  <c r="BF804" i="4"/>
  <c r="T804" i="4"/>
  <c r="R804" i="4"/>
  <c r="P804" i="4"/>
  <c r="BK804" i="4"/>
  <c r="J804" i="4"/>
  <c r="BE804" i="4"/>
  <c r="BI802" i="4"/>
  <c r="BH802" i="4"/>
  <c r="BG802" i="4"/>
  <c r="BF802" i="4"/>
  <c r="T802" i="4"/>
  <c r="R802" i="4"/>
  <c r="P802" i="4"/>
  <c r="BK802" i="4"/>
  <c r="J802" i="4"/>
  <c r="BE802" i="4"/>
  <c r="BI800" i="4"/>
  <c r="BH800" i="4"/>
  <c r="BG800" i="4"/>
  <c r="BF800" i="4"/>
  <c r="T800" i="4"/>
  <c r="R800" i="4"/>
  <c r="P800" i="4"/>
  <c r="BK800" i="4"/>
  <c r="J800" i="4"/>
  <c r="BE800" i="4"/>
  <c r="BI798" i="4"/>
  <c r="BH798" i="4"/>
  <c r="BG798" i="4"/>
  <c r="BF798" i="4"/>
  <c r="T798" i="4"/>
  <c r="R798" i="4"/>
  <c r="P798" i="4"/>
  <c r="BK798" i="4"/>
  <c r="J798" i="4"/>
  <c r="BE798" i="4"/>
  <c r="BI796" i="4"/>
  <c r="BH796" i="4"/>
  <c r="BG796" i="4"/>
  <c r="BF796" i="4"/>
  <c r="T796" i="4"/>
  <c r="R796" i="4"/>
  <c r="P796" i="4"/>
  <c r="BK796" i="4"/>
  <c r="J796" i="4"/>
  <c r="BE796" i="4"/>
  <c r="BI794" i="4"/>
  <c r="BH794" i="4"/>
  <c r="BG794" i="4"/>
  <c r="BF794" i="4"/>
  <c r="T794" i="4"/>
  <c r="R794" i="4"/>
  <c r="P794" i="4"/>
  <c r="BK794" i="4"/>
  <c r="J794" i="4"/>
  <c r="BE794" i="4"/>
  <c r="BI792" i="4"/>
  <c r="BH792" i="4"/>
  <c r="BG792" i="4"/>
  <c r="BF792" i="4"/>
  <c r="T792" i="4"/>
  <c r="R792" i="4"/>
  <c r="P792" i="4"/>
  <c r="BK792" i="4"/>
  <c r="J792" i="4"/>
  <c r="BE792" i="4"/>
  <c r="BI790" i="4"/>
  <c r="BH790" i="4"/>
  <c r="BG790" i="4"/>
  <c r="BF790" i="4"/>
  <c r="T790" i="4"/>
  <c r="R790" i="4"/>
  <c r="P790" i="4"/>
  <c r="BK790" i="4"/>
  <c r="J790" i="4"/>
  <c r="BE790" i="4"/>
  <c r="BI788" i="4"/>
  <c r="BH788" i="4"/>
  <c r="BG788" i="4"/>
  <c r="BF788" i="4"/>
  <c r="T788" i="4"/>
  <c r="R788" i="4"/>
  <c r="P788" i="4"/>
  <c r="BK788" i="4"/>
  <c r="J788" i="4"/>
  <c r="BE788" i="4"/>
  <c r="BI786" i="4"/>
  <c r="BH786" i="4"/>
  <c r="BG786" i="4"/>
  <c r="BF786" i="4"/>
  <c r="T786" i="4"/>
  <c r="R786" i="4"/>
  <c r="P786" i="4"/>
  <c r="BK786" i="4"/>
  <c r="J786" i="4"/>
  <c r="BE786" i="4"/>
  <c r="BI784" i="4"/>
  <c r="BH784" i="4"/>
  <c r="BG784" i="4"/>
  <c r="BF784" i="4"/>
  <c r="T784" i="4"/>
  <c r="R784" i="4"/>
  <c r="P784" i="4"/>
  <c r="BK784" i="4"/>
  <c r="J784" i="4"/>
  <c r="BE784" i="4"/>
  <c r="BI782" i="4"/>
  <c r="BH782" i="4"/>
  <c r="BG782" i="4"/>
  <c r="BF782" i="4"/>
  <c r="T782" i="4"/>
  <c r="R782" i="4"/>
  <c r="P782" i="4"/>
  <c r="BK782" i="4"/>
  <c r="J782" i="4"/>
  <c r="BE782" i="4"/>
  <c r="BI780" i="4"/>
  <c r="BH780" i="4"/>
  <c r="BG780" i="4"/>
  <c r="BF780" i="4"/>
  <c r="T780" i="4"/>
  <c r="R780" i="4"/>
  <c r="P780" i="4"/>
  <c r="BK780" i="4"/>
  <c r="J780" i="4"/>
  <c r="BE780" i="4"/>
  <c r="BI778" i="4"/>
  <c r="BH778" i="4"/>
  <c r="BG778" i="4"/>
  <c r="BF778" i="4"/>
  <c r="T778" i="4"/>
  <c r="R778" i="4"/>
  <c r="P778" i="4"/>
  <c r="BK778" i="4"/>
  <c r="J778" i="4"/>
  <c r="BE778" i="4"/>
  <c r="BI776" i="4"/>
  <c r="BH776" i="4"/>
  <c r="BG776" i="4"/>
  <c r="BF776" i="4"/>
  <c r="T776" i="4"/>
  <c r="R776" i="4"/>
  <c r="P776" i="4"/>
  <c r="BK776" i="4"/>
  <c r="J776" i="4"/>
  <c r="BE776" i="4"/>
  <c r="BI774" i="4"/>
  <c r="BH774" i="4"/>
  <c r="BG774" i="4"/>
  <c r="BF774" i="4"/>
  <c r="T774" i="4"/>
  <c r="R774" i="4"/>
  <c r="P774" i="4"/>
  <c r="BK774" i="4"/>
  <c r="J774" i="4"/>
  <c r="BE774" i="4"/>
  <c r="BI772" i="4"/>
  <c r="BH772" i="4"/>
  <c r="BG772" i="4"/>
  <c r="BF772" i="4"/>
  <c r="T772" i="4"/>
  <c r="R772" i="4"/>
  <c r="P772" i="4"/>
  <c r="BK772" i="4"/>
  <c r="J772" i="4"/>
  <c r="BE772" i="4"/>
  <c r="BI770" i="4"/>
  <c r="BH770" i="4"/>
  <c r="BG770" i="4"/>
  <c r="BF770" i="4"/>
  <c r="T770" i="4"/>
  <c r="R770" i="4"/>
  <c r="P770" i="4"/>
  <c r="BK770" i="4"/>
  <c r="J770" i="4"/>
  <c r="BE770" i="4"/>
  <c r="BI768" i="4"/>
  <c r="BH768" i="4"/>
  <c r="BG768" i="4"/>
  <c r="BF768" i="4"/>
  <c r="T768" i="4"/>
  <c r="R768" i="4"/>
  <c r="P768" i="4"/>
  <c r="BK768" i="4"/>
  <c r="J768" i="4"/>
  <c r="BE768" i="4"/>
  <c r="BI766" i="4"/>
  <c r="BH766" i="4"/>
  <c r="BG766" i="4"/>
  <c r="BF766" i="4"/>
  <c r="T766" i="4"/>
  <c r="R766" i="4"/>
  <c r="P766" i="4"/>
  <c r="BK766" i="4"/>
  <c r="J766" i="4"/>
  <c r="BE766" i="4"/>
  <c r="BI764" i="4"/>
  <c r="BH764" i="4"/>
  <c r="BG764" i="4"/>
  <c r="BF764" i="4"/>
  <c r="T764" i="4"/>
  <c r="R764" i="4"/>
  <c r="P764" i="4"/>
  <c r="BK764" i="4"/>
  <c r="J764" i="4"/>
  <c r="BE764" i="4"/>
  <c r="BI762" i="4"/>
  <c r="BH762" i="4"/>
  <c r="BG762" i="4"/>
  <c r="BF762" i="4"/>
  <c r="T762" i="4"/>
  <c r="R762" i="4"/>
  <c r="P762" i="4"/>
  <c r="BK762" i="4"/>
  <c r="J762" i="4"/>
  <c r="BE762" i="4"/>
  <c r="BI760" i="4"/>
  <c r="BH760" i="4"/>
  <c r="BG760" i="4"/>
  <c r="BF760" i="4"/>
  <c r="T760" i="4"/>
  <c r="R760" i="4"/>
  <c r="P760" i="4"/>
  <c r="BK760" i="4"/>
  <c r="J760" i="4"/>
  <c r="BE760" i="4"/>
  <c r="BI758" i="4"/>
  <c r="BH758" i="4"/>
  <c r="BG758" i="4"/>
  <c r="BF758" i="4"/>
  <c r="T758" i="4"/>
  <c r="R758" i="4"/>
  <c r="P758" i="4"/>
  <c r="BK758" i="4"/>
  <c r="J758" i="4"/>
  <c r="BE758" i="4"/>
  <c r="BI756" i="4"/>
  <c r="BH756" i="4"/>
  <c r="BG756" i="4"/>
  <c r="BF756" i="4"/>
  <c r="T756" i="4"/>
  <c r="R756" i="4"/>
  <c r="P756" i="4"/>
  <c r="BK756" i="4"/>
  <c r="J756" i="4"/>
  <c r="BE756" i="4"/>
  <c r="BI754" i="4"/>
  <c r="BH754" i="4"/>
  <c r="BG754" i="4"/>
  <c r="BF754" i="4"/>
  <c r="T754" i="4"/>
  <c r="R754" i="4"/>
  <c r="P754" i="4"/>
  <c r="BK754" i="4"/>
  <c r="J754" i="4"/>
  <c r="BE754" i="4"/>
  <c r="BI752" i="4"/>
  <c r="BH752" i="4"/>
  <c r="BG752" i="4"/>
  <c r="BF752" i="4"/>
  <c r="T752" i="4"/>
  <c r="R752" i="4"/>
  <c r="P752" i="4"/>
  <c r="BK752" i="4"/>
  <c r="J752" i="4"/>
  <c r="BE752" i="4"/>
  <c r="BI750" i="4"/>
  <c r="BH750" i="4"/>
  <c r="BG750" i="4"/>
  <c r="BF750" i="4"/>
  <c r="T750" i="4"/>
  <c r="R750" i="4"/>
  <c r="P750" i="4"/>
  <c r="BK750" i="4"/>
  <c r="J750" i="4"/>
  <c r="BE750" i="4"/>
  <c r="BI748" i="4"/>
  <c r="BH748" i="4"/>
  <c r="BG748" i="4"/>
  <c r="BF748" i="4"/>
  <c r="T748" i="4"/>
  <c r="R748" i="4"/>
  <c r="P748" i="4"/>
  <c r="BK748" i="4"/>
  <c r="J748" i="4"/>
  <c r="BE748" i="4"/>
  <c r="BI746" i="4"/>
  <c r="BH746" i="4"/>
  <c r="BG746" i="4"/>
  <c r="BF746" i="4"/>
  <c r="T746" i="4"/>
  <c r="R746" i="4"/>
  <c r="P746" i="4"/>
  <c r="BK746" i="4"/>
  <c r="J746" i="4"/>
  <c r="BE746" i="4"/>
  <c r="BI744" i="4"/>
  <c r="BH744" i="4"/>
  <c r="BG744" i="4"/>
  <c r="BF744" i="4"/>
  <c r="T744" i="4"/>
  <c r="R744" i="4"/>
  <c r="P744" i="4"/>
  <c r="BK744" i="4"/>
  <c r="J744" i="4"/>
  <c r="BE744" i="4"/>
  <c r="BI742" i="4"/>
  <c r="BH742" i="4"/>
  <c r="BG742" i="4"/>
  <c r="BF742" i="4"/>
  <c r="T742" i="4"/>
  <c r="R742" i="4"/>
  <c r="P742" i="4"/>
  <c r="BK742" i="4"/>
  <c r="J742" i="4"/>
  <c r="BE742" i="4"/>
  <c r="BI740" i="4"/>
  <c r="BH740" i="4"/>
  <c r="BG740" i="4"/>
  <c r="BF740" i="4"/>
  <c r="T740" i="4"/>
  <c r="R740" i="4"/>
  <c r="P740" i="4"/>
  <c r="BK740" i="4"/>
  <c r="J740" i="4"/>
  <c r="BE740" i="4"/>
  <c r="BI738" i="4"/>
  <c r="BH738" i="4"/>
  <c r="BG738" i="4"/>
  <c r="BF738" i="4"/>
  <c r="T738" i="4"/>
  <c r="R738" i="4"/>
  <c r="P738" i="4"/>
  <c r="BK738" i="4"/>
  <c r="J738" i="4"/>
  <c r="BE738" i="4"/>
  <c r="BI736" i="4"/>
  <c r="BH736" i="4"/>
  <c r="BG736" i="4"/>
  <c r="BF736" i="4"/>
  <c r="T736" i="4"/>
  <c r="R736" i="4"/>
  <c r="P736" i="4"/>
  <c r="BK736" i="4"/>
  <c r="J736" i="4"/>
  <c r="BE736" i="4"/>
  <c r="BI734" i="4"/>
  <c r="BH734" i="4"/>
  <c r="BG734" i="4"/>
  <c r="BF734" i="4"/>
  <c r="T734" i="4"/>
  <c r="R734" i="4"/>
  <c r="P734" i="4"/>
  <c r="BK734" i="4"/>
  <c r="J734" i="4"/>
  <c r="BE734" i="4"/>
  <c r="BI732" i="4"/>
  <c r="BH732" i="4"/>
  <c r="BG732" i="4"/>
  <c r="BF732" i="4"/>
  <c r="T732" i="4"/>
  <c r="R732" i="4"/>
  <c r="P732" i="4"/>
  <c r="BK732" i="4"/>
  <c r="J732" i="4"/>
  <c r="BE732" i="4"/>
  <c r="BI730" i="4"/>
  <c r="BH730" i="4"/>
  <c r="BG730" i="4"/>
  <c r="BF730" i="4"/>
  <c r="T730" i="4"/>
  <c r="R730" i="4"/>
  <c r="P730" i="4"/>
  <c r="BK730" i="4"/>
  <c r="J730" i="4"/>
  <c r="BE730" i="4"/>
  <c r="BI728" i="4"/>
  <c r="BH728" i="4"/>
  <c r="BG728" i="4"/>
  <c r="BF728" i="4"/>
  <c r="T728" i="4"/>
  <c r="R728" i="4"/>
  <c r="P728" i="4"/>
  <c r="BK728" i="4"/>
  <c r="J728" i="4"/>
  <c r="BE728" i="4"/>
  <c r="BI726" i="4"/>
  <c r="BH726" i="4"/>
  <c r="BG726" i="4"/>
  <c r="BF726" i="4"/>
  <c r="T726" i="4"/>
  <c r="R726" i="4"/>
  <c r="P726" i="4"/>
  <c r="BK726" i="4"/>
  <c r="J726" i="4"/>
  <c r="BE726" i="4"/>
  <c r="BI724" i="4"/>
  <c r="BH724" i="4"/>
  <c r="BG724" i="4"/>
  <c r="BF724" i="4"/>
  <c r="T724" i="4"/>
  <c r="R724" i="4"/>
  <c r="P724" i="4"/>
  <c r="BK724" i="4"/>
  <c r="J724" i="4"/>
  <c r="BE724" i="4"/>
  <c r="BI722" i="4"/>
  <c r="BH722" i="4"/>
  <c r="BG722" i="4"/>
  <c r="BF722" i="4"/>
  <c r="T722" i="4"/>
  <c r="R722" i="4"/>
  <c r="P722" i="4"/>
  <c r="BK722" i="4"/>
  <c r="J722" i="4"/>
  <c r="BE722" i="4"/>
  <c r="BI720" i="4"/>
  <c r="BH720" i="4"/>
  <c r="BG720" i="4"/>
  <c r="BF720" i="4"/>
  <c r="T720" i="4"/>
  <c r="R720" i="4"/>
  <c r="P720" i="4"/>
  <c r="BK720" i="4"/>
  <c r="J720" i="4"/>
  <c r="BE720" i="4"/>
  <c r="BI718" i="4"/>
  <c r="BH718" i="4"/>
  <c r="BG718" i="4"/>
  <c r="BF718" i="4"/>
  <c r="T718" i="4"/>
  <c r="R718" i="4"/>
  <c r="P718" i="4"/>
  <c r="BK718" i="4"/>
  <c r="J718" i="4"/>
  <c r="BE718" i="4"/>
  <c r="BI716" i="4"/>
  <c r="BH716" i="4"/>
  <c r="BG716" i="4"/>
  <c r="BF716" i="4"/>
  <c r="T716" i="4"/>
  <c r="R716" i="4"/>
  <c r="P716" i="4"/>
  <c r="BK716" i="4"/>
  <c r="J716" i="4"/>
  <c r="BE716" i="4"/>
  <c r="BI714" i="4"/>
  <c r="BH714" i="4"/>
  <c r="BG714" i="4"/>
  <c r="BF714" i="4"/>
  <c r="T714" i="4"/>
  <c r="R714" i="4"/>
  <c r="P714" i="4"/>
  <c r="BK714" i="4"/>
  <c r="J714" i="4"/>
  <c r="BE714" i="4"/>
  <c r="BI712" i="4"/>
  <c r="BH712" i="4"/>
  <c r="BG712" i="4"/>
  <c r="BF712" i="4"/>
  <c r="T712" i="4"/>
  <c r="R712" i="4"/>
  <c r="P712" i="4"/>
  <c r="BK712" i="4"/>
  <c r="J712" i="4"/>
  <c r="BE712" i="4"/>
  <c r="BI710" i="4"/>
  <c r="BH710" i="4"/>
  <c r="BG710" i="4"/>
  <c r="BF710" i="4"/>
  <c r="T710" i="4"/>
  <c r="R710" i="4"/>
  <c r="P710" i="4"/>
  <c r="BK710" i="4"/>
  <c r="J710" i="4"/>
  <c r="BE710" i="4"/>
  <c r="BI708" i="4"/>
  <c r="BH708" i="4"/>
  <c r="BG708" i="4"/>
  <c r="BF708" i="4"/>
  <c r="T708" i="4"/>
  <c r="R708" i="4"/>
  <c r="P708" i="4"/>
  <c r="BK708" i="4"/>
  <c r="J708" i="4"/>
  <c r="BE708" i="4"/>
  <c r="BI706" i="4"/>
  <c r="BH706" i="4"/>
  <c r="BG706" i="4"/>
  <c r="BF706" i="4"/>
  <c r="T706" i="4"/>
  <c r="R706" i="4"/>
  <c r="P706" i="4"/>
  <c r="BK706" i="4"/>
  <c r="J706" i="4"/>
  <c r="BE706" i="4"/>
  <c r="BI704" i="4"/>
  <c r="BH704" i="4"/>
  <c r="BG704" i="4"/>
  <c r="BF704" i="4"/>
  <c r="T704" i="4"/>
  <c r="R704" i="4"/>
  <c r="P704" i="4"/>
  <c r="BK704" i="4"/>
  <c r="J704" i="4"/>
  <c r="BE704" i="4"/>
  <c r="BI702" i="4"/>
  <c r="BH702" i="4"/>
  <c r="BG702" i="4"/>
  <c r="BF702" i="4"/>
  <c r="T702" i="4"/>
  <c r="R702" i="4"/>
  <c r="P702" i="4"/>
  <c r="BK702" i="4"/>
  <c r="J702" i="4"/>
  <c r="BE702" i="4"/>
  <c r="BI700" i="4"/>
  <c r="BH700" i="4"/>
  <c r="BG700" i="4"/>
  <c r="BF700" i="4"/>
  <c r="T700" i="4"/>
  <c r="R700" i="4"/>
  <c r="P700" i="4"/>
  <c r="BK700" i="4"/>
  <c r="J700" i="4"/>
  <c r="BE700" i="4"/>
  <c r="BI698" i="4"/>
  <c r="BH698" i="4"/>
  <c r="BG698" i="4"/>
  <c r="BF698" i="4"/>
  <c r="T698" i="4"/>
  <c r="R698" i="4"/>
  <c r="P698" i="4"/>
  <c r="BK698" i="4"/>
  <c r="J698" i="4"/>
  <c r="BE698" i="4"/>
  <c r="BI696" i="4"/>
  <c r="BH696" i="4"/>
  <c r="BG696" i="4"/>
  <c r="BF696" i="4"/>
  <c r="T696" i="4"/>
  <c r="R696" i="4"/>
  <c r="P696" i="4"/>
  <c r="BK696" i="4"/>
  <c r="J696" i="4"/>
  <c r="BE696" i="4"/>
  <c r="BI694" i="4"/>
  <c r="BH694" i="4"/>
  <c r="BG694" i="4"/>
  <c r="BF694" i="4"/>
  <c r="T694" i="4"/>
  <c r="R694" i="4"/>
  <c r="P694" i="4"/>
  <c r="BK694" i="4"/>
  <c r="J694" i="4"/>
  <c r="BE694" i="4"/>
  <c r="BI692" i="4"/>
  <c r="BH692" i="4"/>
  <c r="BG692" i="4"/>
  <c r="BF692" i="4"/>
  <c r="T692" i="4"/>
  <c r="R692" i="4"/>
  <c r="P692" i="4"/>
  <c r="BK692" i="4"/>
  <c r="J692" i="4"/>
  <c r="BE692" i="4"/>
  <c r="BI690" i="4"/>
  <c r="BH690" i="4"/>
  <c r="BG690" i="4"/>
  <c r="BF690" i="4"/>
  <c r="T690" i="4"/>
  <c r="R690" i="4"/>
  <c r="P690" i="4"/>
  <c r="BK690" i="4"/>
  <c r="J690" i="4"/>
  <c r="BE690" i="4"/>
  <c r="BI688" i="4"/>
  <c r="BH688" i="4"/>
  <c r="BG688" i="4"/>
  <c r="BF688" i="4"/>
  <c r="T688" i="4"/>
  <c r="R688" i="4"/>
  <c r="P688" i="4"/>
  <c r="BK688" i="4"/>
  <c r="J688" i="4"/>
  <c r="BE688" i="4"/>
  <c r="BI686" i="4"/>
  <c r="BH686" i="4"/>
  <c r="BG686" i="4"/>
  <c r="BF686" i="4"/>
  <c r="T686" i="4"/>
  <c r="R686" i="4"/>
  <c r="P686" i="4"/>
  <c r="BK686" i="4"/>
  <c r="J686" i="4"/>
  <c r="BE686" i="4"/>
  <c r="BI684" i="4"/>
  <c r="BH684" i="4"/>
  <c r="BG684" i="4"/>
  <c r="BF684" i="4"/>
  <c r="T684" i="4"/>
  <c r="R684" i="4"/>
  <c r="P684" i="4"/>
  <c r="BK684" i="4"/>
  <c r="J684" i="4"/>
  <c r="BE684" i="4"/>
  <c r="BI683" i="4"/>
  <c r="BH683" i="4"/>
  <c r="BG683" i="4"/>
  <c r="BF683" i="4"/>
  <c r="T683" i="4"/>
  <c r="R683" i="4"/>
  <c r="P683" i="4"/>
  <c r="BK683" i="4"/>
  <c r="J683" i="4"/>
  <c r="BE683" i="4"/>
  <c r="BI682" i="4"/>
  <c r="BH682" i="4"/>
  <c r="BG682" i="4"/>
  <c r="BF682" i="4"/>
  <c r="T682" i="4"/>
  <c r="R682" i="4"/>
  <c r="P682" i="4"/>
  <c r="BK682" i="4"/>
  <c r="J682" i="4"/>
  <c r="BE682" i="4"/>
  <c r="BI681" i="4"/>
  <c r="BH681" i="4"/>
  <c r="BG681" i="4"/>
  <c r="BF681" i="4"/>
  <c r="T681" i="4"/>
  <c r="R681" i="4"/>
  <c r="P681" i="4"/>
  <c r="BK681" i="4"/>
  <c r="J681" i="4"/>
  <c r="BE681" i="4"/>
  <c r="BI680" i="4"/>
  <c r="BH680" i="4"/>
  <c r="BG680" i="4"/>
  <c r="BF680" i="4"/>
  <c r="T680" i="4"/>
  <c r="R680" i="4"/>
  <c r="P680" i="4"/>
  <c r="BK680" i="4"/>
  <c r="J680" i="4"/>
  <c r="BE680" i="4"/>
  <c r="BI678" i="4"/>
  <c r="BH678" i="4"/>
  <c r="BG678" i="4"/>
  <c r="BF678" i="4"/>
  <c r="T678" i="4"/>
  <c r="R678" i="4"/>
  <c r="P678" i="4"/>
  <c r="BK678" i="4"/>
  <c r="J678" i="4"/>
  <c r="BE678" i="4"/>
  <c r="BI676" i="4"/>
  <c r="BH676" i="4"/>
  <c r="BG676" i="4"/>
  <c r="BF676" i="4"/>
  <c r="T676" i="4"/>
  <c r="R676" i="4"/>
  <c r="P676" i="4"/>
  <c r="BK676" i="4"/>
  <c r="J676" i="4"/>
  <c r="BE676" i="4"/>
  <c r="BI674" i="4"/>
  <c r="BH674" i="4"/>
  <c r="BG674" i="4"/>
  <c r="BF674" i="4"/>
  <c r="T674" i="4"/>
  <c r="R674" i="4"/>
  <c r="P674" i="4"/>
  <c r="BK674" i="4"/>
  <c r="J674" i="4"/>
  <c r="BE674" i="4"/>
  <c r="BI673" i="4"/>
  <c r="BH673" i="4"/>
  <c r="BG673" i="4"/>
  <c r="BF673" i="4"/>
  <c r="T673" i="4"/>
  <c r="R673" i="4"/>
  <c r="P673" i="4"/>
  <c r="BK673" i="4"/>
  <c r="J673" i="4"/>
  <c r="BE673" i="4"/>
  <c r="BI671" i="4"/>
  <c r="BH671" i="4"/>
  <c r="BG671" i="4"/>
  <c r="BF671" i="4"/>
  <c r="T671" i="4"/>
  <c r="R671" i="4"/>
  <c r="P671" i="4"/>
  <c r="BK671" i="4"/>
  <c r="J671" i="4"/>
  <c r="BE671" i="4"/>
  <c r="BI669" i="4"/>
  <c r="BH669" i="4"/>
  <c r="BG669" i="4"/>
  <c r="BF669" i="4"/>
  <c r="T669" i="4"/>
  <c r="R669" i="4"/>
  <c r="P669" i="4"/>
  <c r="BK669" i="4"/>
  <c r="J669" i="4"/>
  <c r="BE669" i="4"/>
  <c r="BI668" i="4"/>
  <c r="BH668" i="4"/>
  <c r="BG668" i="4"/>
  <c r="BF668" i="4"/>
  <c r="T668" i="4"/>
  <c r="R668" i="4"/>
  <c r="P668" i="4"/>
  <c r="BK668" i="4"/>
  <c r="J668" i="4"/>
  <c r="BE668" i="4"/>
  <c r="BI666" i="4"/>
  <c r="BH666" i="4"/>
  <c r="BG666" i="4"/>
  <c r="BF666" i="4"/>
  <c r="T666" i="4"/>
  <c r="R666" i="4"/>
  <c r="P666" i="4"/>
  <c r="BK666" i="4"/>
  <c r="J666" i="4"/>
  <c r="BE666" i="4"/>
  <c r="BI665" i="4"/>
  <c r="BH665" i="4"/>
  <c r="BG665" i="4"/>
  <c r="BF665" i="4"/>
  <c r="T665" i="4"/>
  <c r="R665" i="4"/>
  <c r="P665" i="4"/>
  <c r="BK665" i="4"/>
  <c r="J665" i="4"/>
  <c r="BE665" i="4"/>
  <c r="BI663" i="4"/>
  <c r="BH663" i="4"/>
  <c r="BG663" i="4"/>
  <c r="BF663" i="4"/>
  <c r="T663" i="4"/>
  <c r="R663" i="4"/>
  <c r="P663" i="4"/>
  <c r="BK663" i="4"/>
  <c r="J663" i="4"/>
  <c r="BE663" i="4"/>
  <c r="BI662" i="4"/>
  <c r="BH662" i="4"/>
  <c r="BG662" i="4"/>
  <c r="BF662" i="4"/>
  <c r="T662" i="4"/>
  <c r="R662" i="4"/>
  <c r="P662" i="4"/>
  <c r="BK662" i="4"/>
  <c r="J662" i="4"/>
  <c r="BE662" i="4"/>
  <c r="BI660" i="4"/>
  <c r="BH660" i="4"/>
  <c r="BG660" i="4"/>
  <c r="BF660" i="4"/>
  <c r="T660" i="4"/>
  <c r="R660" i="4"/>
  <c r="P660" i="4"/>
  <c r="BK660" i="4"/>
  <c r="J660" i="4"/>
  <c r="BE660" i="4"/>
  <c r="BI658" i="4"/>
  <c r="BH658" i="4"/>
  <c r="BG658" i="4"/>
  <c r="BF658" i="4"/>
  <c r="T658" i="4"/>
  <c r="R658" i="4"/>
  <c r="P658" i="4"/>
  <c r="BK658" i="4"/>
  <c r="J658" i="4"/>
  <c r="BE658" i="4"/>
  <c r="BI657" i="4"/>
  <c r="BH657" i="4"/>
  <c r="BG657" i="4"/>
  <c r="BF657" i="4"/>
  <c r="T657" i="4"/>
  <c r="R657" i="4"/>
  <c r="P657" i="4"/>
  <c r="BK657" i="4"/>
  <c r="J657" i="4"/>
  <c r="BE657" i="4"/>
  <c r="BI655" i="4"/>
  <c r="BH655" i="4"/>
  <c r="BG655" i="4"/>
  <c r="BF655" i="4"/>
  <c r="T655" i="4"/>
  <c r="R655" i="4"/>
  <c r="P655" i="4"/>
  <c r="BK655" i="4"/>
  <c r="J655" i="4"/>
  <c r="BE655" i="4"/>
  <c r="BI653" i="4"/>
  <c r="BH653" i="4"/>
  <c r="BG653" i="4"/>
  <c r="BF653" i="4"/>
  <c r="T653" i="4"/>
  <c r="R653" i="4"/>
  <c r="P653" i="4"/>
  <c r="BK653" i="4"/>
  <c r="J653" i="4"/>
  <c r="BE653" i="4"/>
  <c r="BI651" i="4"/>
  <c r="BH651" i="4"/>
  <c r="BG651" i="4"/>
  <c r="BF651" i="4"/>
  <c r="T651" i="4"/>
  <c r="R651" i="4"/>
  <c r="P651" i="4"/>
  <c r="BK651" i="4"/>
  <c r="J651" i="4"/>
  <c r="BE651" i="4"/>
  <c r="BI650" i="4"/>
  <c r="BH650" i="4"/>
  <c r="BG650" i="4"/>
  <c r="BF650" i="4"/>
  <c r="T650" i="4"/>
  <c r="R650" i="4"/>
  <c r="P650" i="4"/>
  <c r="BK650" i="4"/>
  <c r="J650" i="4"/>
  <c r="BE650" i="4"/>
  <c r="BI648" i="4"/>
  <c r="BH648" i="4"/>
  <c r="BG648" i="4"/>
  <c r="BF648" i="4"/>
  <c r="T648" i="4"/>
  <c r="R648" i="4"/>
  <c r="P648" i="4"/>
  <c r="BK648" i="4"/>
  <c r="J648" i="4"/>
  <c r="BE648" i="4"/>
  <c r="BI646" i="4"/>
  <c r="BH646" i="4"/>
  <c r="BG646" i="4"/>
  <c r="BF646" i="4"/>
  <c r="T646" i="4"/>
  <c r="R646" i="4"/>
  <c r="P646" i="4"/>
  <c r="BK646" i="4"/>
  <c r="J646" i="4"/>
  <c r="BE646" i="4"/>
  <c r="BI644" i="4"/>
  <c r="BH644" i="4"/>
  <c r="BG644" i="4"/>
  <c r="BF644" i="4"/>
  <c r="T644" i="4"/>
  <c r="R644" i="4"/>
  <c r="P644" i="4"/>
  <c r="BK644" i="4"/>
  <c r="J644" i="4"/>
  <c r="BE644" i="4"/>
  <c r="BI643" i="4"/>
  <c r="BH643" i="4"/>
  <c r="BG643" i="4"/>
  <c r="BF643" i="4"/>
  <c r="T643" i="4"/>
  <c r="R643" i="4"/>
  <c r="P643" i="4"/>
  <c r="BK643" i="4"/>
  <c r="J643" i="4"/>
  <c r="BE643" i="4"/>
  <c r="BI641" i="4"/>
  <c r="BH641" i="4"/>
  <c r="BG641" i="4"/>
  <c r="BF641" i="4"/>
  <c r="T641" i="4"/>
  <c r="R641" i="4"/>
  <c r="P641" i="4"/>
  <c r="BK641" i="4"/>
  <c r="J641" i="4"/>
  <c r="BE641" i="4"/>
  <c r="BI639" i="4"/>
  <c r="BH639" i="4"/>
  <c r="BG639" i="4"/>
  <c r="BF639" i="4"/>
  <c r="T639" i="4"/>
  <c r="R639" i="4"/>
  <c r="P639" i="4"/>
  <c r="BK639" i="4"/>
  <c r="J639" i="4"/>
  <c r="BE639" i="4"/>
  <c r="BI637" i="4"/>
  <c r="BH637" i="4"/>
  <c r="BG637" i="4"/>
  <c r="BF637" i="4"/>
  <c r="T637" i="4"/>
  <c r="R637" i="4"/>
  <c r="P637" i="4"/>
  <c r="BK637" i="4"/>
  <c r="J637" i="4"/>
  <c r="BE637" i="4"/>
  <c r="BI635" i="4"/>
  <c r="BH635" i="4"/>
  <c r="BG635" i="4"/>
  <c r="BF635" i="4"/>
  <c r="T635" i="4"/>
  <c r="R635" i="4"/>
  <c r="P635" i="4"/>
  <c r="BK635" i="4"/>
  <c r="J635" i="4"/>
  <c r="BE635" i="4"/>
  <c r="BI633" i="4"/>
  <c r="BH633" i="4"/>
  <c r="BG633" i="4"/>
  <c r="BF633" i="4"/>
  <c r="T633" i="4"/>
  <c r="R633" i="4"/>
  <c r="P633" i="4"/>
  <c r="BK633" i="4"/>
  <c r="J633" i="4"/>
  <c r="BE633" i="4"/>
  <c r="BI627" i="4"/>
  <c r="BH627" i="4"/>
  <c r="BG627" i="4"/>
  <c r="BF627" i="4"/>
  <c r="T627" i="4"/>
  <c r="R627" i="4"/>
  <c r="P627" i="4"/>
  <c r="BK627" i="4"/>
  <c r="J627" i="4"/>
  <c r="BE627" i="4"/>
  <c r="BI620" i="4"/>
  <c r="BH620" i="4"/>
  <c r="BG620" i="4"/>
  <c r="BF620" i="4"/>
  <c r="T620" i="4"/>
  <c r="R620" i="4"/>
  <c r="P620" i="4"/>
  <c r="BK620" i="4"/>
  <c r="J620" i="4"/>
  <c r="BE620" i="4"/>
  <c r="BI618" i="4"/>
  <c r="BH618" i="4"/>
  <c r="BG618" i="4"/>
  <c r="BF618" i="4"/>
  <c r="T618" i="4"/>
  <c r="R618" i="4"/>
  <c r="P618" i="4"/>
  <c r="BK618" i="4"/>
  <c r="J618" i="4"/>
  <c r="BE618" i="4"/>
  <c r="BI616" i="4"/>
  <c r="BH616" i="4"/>
  <c r="BG616" i="4"/>
  <c r="BF616" i="4"/>
  <c r="T616" i="4"/>
  <c r="R616" i="4"/>
  <c r="P616" i="4"/>
  <c r="BK616" i="4"/>
  <c r="J616" i="4"/>
  <c r="BE616" i="4"/>
  <c r="BI615" i="4"/>
  <c r="BH615" i="4"/>
  <c r="BG615" i="4"/>
  <c r="BF615" i="4"/>
  <c r="T615" i="4"/>
  <c r="R615" i="4"/>
  <c r="P615" i="4"/>
  <c r="BK615" i="4"/>
  <c r="J615" i="4"/>
  <c r="BE615" i="4"/>
  <c r="BI613" i="4"/>
  <c r="BH613" i="4"/>
  <c r="BG613" i="4"/>
  <c r="BF613" i="4"/>
  <c r="T613" i="4"/>
  <c r="R613" i="4"/>
  <c r="P613" i="4"/>
  <c r="BK613" i="4"/>
  <c r="J613" i="4"/>
  <c r="BE613" i="4"/>
  <c r="BI611" i="4"/>
  <c r="BH611" i="4"/>
  <c r="BG611" i="4"/>
  <c r="BF611" i="4"/>
  <c r="T611" i="4"/>
  <c r="R611" i="4"/>
  <c r="P611" i="4"/>
  <c r="BK611" i="4"/>
  <c r="J611" i="4"/>
  <c r="BE611" i="4"/>
  <c r="BI610" i="4"/>
  <c r="BH610" i="4"/>
  <c r="BG610" i="4"/>
  <c r="BF610" i="4"/>
  <c r="T610" i="4"/>
  <c r="R610" i="4"/>
  <c r="P610" i="4"/>
  <c r="BK610" i="4"/>
  <c r="J610" i="4"/>
  <c r="BE610" i="4"/>
  <c r="BI608" i="4"/>
  <c r="BH608" i="4"/>
  <c r="BG608" i="4"/>
  <c r="BF608" i="4"/>
  <c r="T608" i="4"/>
  <c r="R608" i="4"/>
  <c r="P608" i="4"/>
  <c r="BK608" i="4"/>
  <c r="J608" i="4"/>
  <c r="BE608" i="4"/>
  <c r="BI607" i="4"/>
  <c r="BH607" i="4"/>
  <c r="BG607" i="4"/>
  <c r="BF607" i="4"/>
  <c r="T607" i="4"/>
  <c r="R607" i="4"/>
  <c r="P607" i="4"/>
  <c r="BK607" i="4"/>
  <c r="J607" i="4"/>
  <c r="BE607" i="4"/>
  <c r="BI606" i="4"/>
  <c r="BH606" i="4"/>
  <c r="BG606" i="4"/>
  <c r="BF606" i="4"/>
  <c r="T606" i="4"/>
  <c r="R606" i="4"/>
  <c r="P606" i="4"/>
  <c r="BK606" i="4"/>
  <c r="J606" i="4"/>
  <c r="BE606" i="4"/>
  <c r="BI605" i="4"/>
  <c r="BH605" i="4"/>
  <c r="BG605" i="4"/>
  <c r="BF605" i="4"/>
  <c r="T605" i="4"/>
  <c r="R605" i="4"/>
  <c r="P605" i="4"/>
  <c r="BK605" i="4"/>
  <c r="J605" i="4"/>
  <c r="BE605" i="4"/>
  <c r="BI603" i="4"/>
  <c r="BH603" i="4"/>
  <c r="BG603" i="4"/>
  <c r="BF603" i="4"/>
  <c r="T603" i="4"/>
  <c r="R603" i="4"/>
  <c r="P603" i="4"/>
  <c r="BK603" i="4"/>
  <c r="J603" i="4"/>
  <c r="BE603" i="4"/>
  <c r="BI602" i="4"/>
  <c r="BH602" i="4"/>
  <c r="BG602" i="4"/>
  <c r="BF602" i="4"/>
  <c r="T602" i="4"/>
  <c r="R602" i="4"/>
  <c r="P602" i="4"/>
  <c r="BK602" i="4"/>
  <c r="J602" i="4"/>
  <c r="BE602" i="4"/>
  <c r="BI601" i="4"/>
  <c r="BH601" i="4"/>
  <c r="BG601" i="4"/>
  <c r="BF601" i="4"/>
  <c r="T601" i="4"/>
  <c r="R601" i="4"/>
  <c r="P601" i="4"/>
  <c r="BK601" i="4"/>
  <c r="J601" i="4"/>
  <c r="BE601" i="4"/>
  <c r="BI600" i="4"/>
  <c r="BH600" i="4"/>
  <c r="BG600" i="4"/>
  <c r="BF600" i="4"/>
  <c r="T600" i="4"/>
  <c r="R600" i="4"/>
  <c r="P600" i="4"/>
  <c r="BK600" i="4"/>
  <c r="J600" i="4"/>
  <c r="BE600" i="4"/>
  <c r="BI599" i="4"/>
  <c r="BH599" i="4"/>
  <c r="BG599" i="4"/>
  <c r="BF599" i="4"/>
  <c r="T599" i="4"/>
  <c r="R599" i="4"/>
  <c r="P599" i="4"/>
  <c r="BK599" i="4"/>
  <c r="J599" i="4"/>
  <c r="BE599" i="4"/>
  <c r="BI598" i="4"/>
  <c r="BH598" i="4"/>
  <c r="BG598" i="4"/>
  <c r="BF598" i="4"/>
  <c r="T598" i="4"/>
  <c r="R598" i="4"/>
  <c r="P598" i="4"/>
  <c r="BK598" i="4"/>
  <c r="J598" i="4"/>
  <c r="BE598" i="4"/>
  <c r="BI597" i="4"/>
  <c r="BH597" i="4"/>
  <c r="BG597" i="4"/>
  <c r="BF597" i="4"/>
  <c r="T597" i="4"/>
  <c r="R597" i="4"/>
  <c r="P597" i="4"/>
  <c r="BK597" i="4"/>
  <c r="J597" i="4"/>
  <c r="BE597" i="4"/>
  <c r="BI595" i="4"/>
  <c r="BH595" i="4"/>
  <c r="BG595" i="4"/>
  <c r="BF595" i="4"/>
  <c r="T595" i="4"/>
  <c r="R595" i="4"/>
  <c r="P595" i="4"/>
  <c r="BK595" i="4"/>
  <c r="J595" i="4"/>
  <c r="BE595" i="4"/>
  <c r="BI594" i="4"/>
  <c r="BH594" i="4"/>
  <c r="BG594" i="4"/>
  <c r="BF594" i="4"/>
  <c r="T594" i="4"/>
  <c r="R594" i="4"/>
  <c r="P594" i="4"/>
  <c r="BK594" i="4"/>
  <c r="J594" i="4"/>
  <c r="BE594" i="4"/>
  <c r="BI593" i="4"/>
  <c r="BH593" i="4"/>
  <c r="BG593" i="4"/>
  <c r="BF593" i="4"/>
  <c r="T593" i="4"/>
  <c r="R593" i="4"/>
  <c r="P593" i="4"/>
  <c r="BK593" i="4"/>
  <c r="J593" i="4"/>
  <c r="BE593" i="4"/>
  <c r="BI592" i="4"/>
  <c r="BH592" i="4"/>
  <c r="BG592" i="4"/>
  <c r="BF592" i="4"/>
  <c r="T592" i="4"/>
  <c r="R592" i="4"/>
  <c r="P592" i="4"/>
  <c r="BK592" i="4"/>
  <c r="J592" i="4"/>
  <c r="BE592" i="4"/>
  <c r="BI591" i="4"/>
  <c r="BH591" i="4"/>
  <c r="BG591" i="4"/>
  <c r="BF591" i="4"/>
  <c r="T591" i="4"/>
  <c r="R591" i="4"/>
  <c r="P591" i="4"/>
  <c r="BK591" i="4"/>
  <c r="J591" i="4"/>
  <c r="BE591" i="4"/>
  <c r="BI590" i="4"/>
  <c r="BH590" i="4"/>
  <c r="BG590" i="4"/>
  <c r="BF590" i="4"/>
  <c r="T590" i="4"/>
  <c r="R590" i="4"/>
  <c r="P590" i="4"/>
  <c r="BK590" i="4"/>
  <c r="J590" i="4"/>
  <c r="BE590" i="4"/>
  <c r="BI588" i="4"/>
  <c r="BH588" i="4"/>
  <c r="BG588" i="4"/>
  <c r="BF588" i="4"/>
  <c r="T588" i="4"/>
  <c r="R588" i="4"/>
  <c r="P588" i="4"/>
  <c r="BK588" i="4"/>
  <c r="J588" i="4"/>
  <c r="BE588" i="4"/>
  <c r="BI587" i="4"/>
  <c r="BH587" i="4"/>
  <c r="BG587" i="4"/>
  <c r="BF587" i="4"/>
  <c r="T587" i="4"/>
  <c r="R587" i="4"/>
  <c r="P587" i="4"/>
  <c r="BK587" i="4"/>
  <c r="J587" i="4"/>
  <c r="BE587" i="4"/>
  <c r="BI586" i="4"/>
  <c r="BH586" i="4"/>
  <c r="BG586" i="4"/>
  <c r="BF586" i="4"/>
  <c r="T586" i="4"/>
  <c r="R586" i="4"/>
  <c r="P586" i="4"/>
  <c r="BK586" i="4"/>
  <c r="J586" i="4"/>
  <c r="BE586" i="4"/>
  <c r="BI585" i="4"/>
  <c r="BH585" i="4"/>
  <c r="BG585" i="4"/>
  <c r="BF585" i="4"/>
  <c r="T585" i="4"/>
  <c r="R585" i="4"/>
  <c r="P585" i="4"/>
  <c r="BK585" i="4"/>
  <c r="J585" i="4"/>
  <c r="BE585" i="4"/>
  <c r="BI584" i="4"/>
  <c r="BH584" i="4"/>
  <c r="BG584" i="4"/>
  <c r="BF584" i="4"/>
  <c r="T584" i="4"/>
  <c r="R584" i="4"/>
  <c r="P584" i="4"/>
  <c r="BK584" i="4"/>
  <c r="J584" i="4"/>
  <c r="BE584" i="4"/>
  <c r="BI579" i="4"/>
  <c r="BH579" i="4"/>
  <c r="BG579" i="4"/>
  <c r="BF579" i="4"/>
  <c r="T579" i="4"/>
  <c r="R579" i="4"/>
  <c r="P579" i="4"/>
  <c r="BK579" i="4"/>
  <c r="J579" i="4"/>
  <c r="BE579" i="4"/>
  <c r="BI574" i="4"/>
  <c r="BH574" i="4"/>
  <c r="BG574" i="4"/>
  <c r="BF574" i="4"/>
  <c r="T574" i="4"/>
  <c r="R574" i="4"/>
  <c r="P574" i="4"/>
  <c r="BK574" i="4"/>
  <c r="J574" i="4"/>
  <c r="BE574" i="4"/>
  <c r="BI573" i="4"/>
  <c r="BH573" i="4"/>
  <c r="BG573" i="4"/>
  <c r="BF573" i="4"/>
  <c r="T573" i="4"/>
  <c r="R573" i="4"/>
  <c r="P573" i="4"/>
  <c r="BK573" i="4"/>
  <c r="J573" i="4"/>
  <c r="BE573" i="4"/>
  <c r="BI569" i="4"/>
  <c r="BH569" i="4"/>
  <c r="BG569" i="4"/>
  <c r="BF569" i="4"/>
  <c r="T569" i="4"/>
  <c r="R569" i="4"/>
  <c r="P569" i="4"/>
  <c r="BK569" i="4"/>
  <c r="J569" i="4"/>
  <c r="BE569" i="4"/>
  <c r="BI568" i="4"/>
  <c r="BH568" i="4"/>
  <c r="BG568" i="4"/>
  <c r="BF568" i="4"/>
  <c r="T568" i="4"/>
  <c r="R568" i="4"/>
  <c r="P568" i="4"/>
  <c r="BK568" i="4"/>
  <c r="J568" i="4"/>
  <c r="BE568" i="4"/>
  <c r="BI567" i="4"/>
  <c r="BH567" i="4"/>
  <c r="BG567" i="4"/>
  <c r="BF567" i="4"/>
  <c r="T567" i="4"/>
  <c r="R567" i="4"/>
  <c r="P567" i="4"/>
  <c r="BK567" i="4"/>
  <c r="J567" i="4"/>
  <c r="BE567" i="4"/>
  <c r="BI566" i="4"/>
  <c r="BH566" i="4"/>
  <c r="BG566" i="4"/>
  <c r="BF566" i="4"/>
  <c r="T566" i="4"/>
  <c r="R566" i="4"/>
  <c r="P566" i="4"/>
  <c r="BK566" i="4"/>
  <c r="J566" i="4"/>
  <c r="BE566" i="4"/>
  <c r="BI564" i="4"/>
  <c r="BH564" i="4"/>
  <c r="BG564" i="4"/>
  <c r="BF564" i="4"/>
  <c r="T564" i="4"/>
  <c r="R564" i="4"/>
  <c r="P564" i="4"/>
  <c r="BK564" i="4"/>
  <c r="J564" i="4"/>
  <c r="BE564" i="4"/>
  <c r="BI562" i="4"/>
  <c r="BH562" i="4"/>
  <c r="BG562" i="4"/>
  <c r="BF562" i="4"/>
  <c r="T562" i="4"/>
  <c r="R562" i="4"/>
  <c r="P562" i="4"/>
  <c r="BK562" i="4"/>
  <c r="J562" i="4"/>
  <c r="BE562" i="4"/>
  <c r="BI561" i="4"/>
  <c r="BH561" i="4"/>
  <c r="BG561" i="4"/>
  <c r="BF561" i="4"/>
  <c r="T561" i="4"/>
  <c r="R561" i="4"/>
  <c r="P561" i="4"/>
  <c r="BK561" i="4"/>
  <c r="J561" i="4"/>
  <c r="BE561" i="4"/>
  <c r="BI560" i="4"/>
  <c r="BH560" i="4"/>
  <c r="BG560" i="4"/>
  <c r="BF560" i="4"/>
  <c r="T560" i="4"/>
  <c r="R560" i="4"/>
  <c r="P560" i="4"/>
  <c r="BK560" i="4"/>
  <c r="J560" i="4"/>
  <c r="BE560" i="4"/>
  <c r="BI557" i="4"/>
  <c r="BH557" i="4"/>
  <c r="BG557" i="4"/>
  <c r="BF557" i="4"/>
  <c r="T557" i="4"/>
  <c r="R557" i="4"/>
  <c r="P557" i="4"/>
  <c r="BK557" i="4"/>
  <c r="J557" i="4"/>
  <c r="BE557" i="4"/>
  <c r="BI556" i="4"/>
  <c r="BH556" i="4"/>
  <c r="BG556" i="4"/>
  <c r="BF556" i="4"/>
  <c r="T556" i="4"/>
  <c r="R556" i="4"/>
  <c r="P556" i="4"/>
  <c r="BK556" i="4"/>
  <c r="J556" i="4"/>
  <c r="BE556" i="4"/>
  <c r="BI554" i="4"/>
  <c r="BH554" i="4"/>
  <c r="BG554" i="4"/>
  <c r="BF554" i="4"/>
  <c r="T554" i="4"/>
  <c r="R554" i="4"/>
  <c r="P554" i="4"/>
  <c r="BK554" i="4"/>
  <c r="J554" i="4"/>
  <c r="BE554" i="4"/>
  <c r="BI553" i="4"/>
  <c r="BH553" i="4"/>
  <c r="BG553" i="4"/>
  <c r="BF553" i="4"/>
  <c r="T553" i="4"/>
  <c r="R553" i="4"/>
  <c r="P553" i="4"/>
  <c r="BK553" i="4"/>
  <c r="J553" i="4"/>
  <c r="BE553" i="4"/>
  <c r="BI551" i="4"/>
  <c r="BH551" i="4"/>
  <c r="BG551" i="4"/>
  <c r="BF551" i="4"/>
  <c r="T551" i="4"/>
  <c r="R551" i="4"/>
  <c r="P551" i="4"/>
  <c r="BK551" i="4"/>
  <c r="J551" i="4"/>
  <c r="BE551" i="4"/>
  <c r="BI550" i="4"/>
  <c r="BH550" i="4"/>
  <c r="BG550" i="4"/>
  <c r="BF550" i="4"/>
  <c r="T550" i="4"/>
  <c r="R550" i="4"/>
  <c r="P550" i="4"/>
  <c r="BK550" i="4"/>
  <c r="J550" i="4"/>
  <c r="BE550" i="4"/>
  <c r="BI548" i="4"/>
  <c r="BH548" i="4"/>
  <c r="BG548" i="4"/>
  <c r="BF548" i="4"/>
  <c r="T548" i="4"/>
  <c r="R548" i="4"/>
  <c r="P548" i="4"/>
  <c r="BK548" i="4"/>
  <c r="J548" i="4"/>
  <c r="BE548" i="4"/>
  <c r="BI547" i="4"/>
  <c r="BH547" i="4"/>
  <c r="BG547" i="4"/>
  <c r="BF547" i="4"/>
  <c r="T547" i="4"/>
  <c r="R547" i="4"/>
  <c r="P547" i="4"/>
  <c r="BK547" i="4"/>
  <c r="J547" i="4"/>
  <c r="BE547" i="4"/>
  <c r="BI543" i="4"/>
  <c r="BH543" i="4"/>
  <c r="BG543" i="4"/>
  <c r="BF543" i="4"/>
  <c r="T543" i="4"/>
  <c r="R543" i="4"/>
  <c r="P543" i="4"/>
  <c r="BK543" i="4"/>
  <c r="J543" i="4"/>
  <c r="BE543" i="4"/>
  <c r="BI539" i="4"/>
  <c r="BH539" i="4"/>
  <c r="BG539" i="4"/>
  <c r="BF539" i="4"/>
  <c r="T539" i="4"/>
  <c r="R539" i="4"/>
  <c r="P539" i="4"/>
  <c r="BK539" i="4"/>
  <c r="J539" i="4"/>
  <c r="BE539" i="4"/>
  <c r="BI538" i="4"/>
  <c r="BH538" i="4"/>
  <c r="BG538" i="4"/>
  <c r="BF538" i="4"/>
  <c r="T538" i="4"/>
  <c r="R538" i="4"/>
  <c r="P538" i="4"/>
  <c r="BK538" i="4"/>
  <c r="J538" i="4"/>
  <c r="BE538" i="4"/>
  <c r="BI531" i="4"/>
  <c r="BH531" i="4"/>
  <c r="BG531" i="4"/>
  <c r="BF531" i="4"/>
  <c r="T531" i="4"/>
  <c r="R531" i="4"/>
  <c r="P531" i="4"/>
  <c r="BK531" i="4"/>
  <c r="J531" i="4"/>
  <c r="BE531" i="4"/>
  <c r="BI529" i="4"/>
  <c r="BH529" i="4"/>
  <c r="BG529" i="4"/>
  <c r="BF529" i="4"/>
  <c r="T529" i="4"/>
  <c r="R529" i="4"/>
  <c r="P529" i="4"/>
  <c r="BK529" i="4"/>
  <c r="J529" i="4"/>
  <c r="BE529" i="4"/>
  <c r="BI527" i="4"/>
  <c r="BH527" i="4"/>
  <c r="BG527" i="4"/>
  <c r="BF527" i="4"/>
  <c r="T527" i="4"/>
  <c r="R527" i="4"/>
  <c r="P527" i="4"/>
  <c r="BK527" i="4"/>
  <c r="J527" i="4"/>
  <c r="BE527" i="4"/>
  <c r="BI523" i="4"/>
  <c r="BH523" i="4"/>
  <c r="BG523" i="4"/>
  <c r="BF523" i="4"/>
  <c r="T523" i="4"/>
  <c r="R523" i="4"/>
  <c r="P523" i="4"/>
  <c r="BK523" i="4"/>
  <c r="J523" i="4"/>
  <c r="BE523" i="4"/>
  <c r="BI521" i="4"/>
  <c r="BH521" i="4"/>
  <c r="BG521" i="4"/>
  <c r="BF521" i="4"/>
  <c r="T521" i="4"/>
  <c r="R521" i="4"/>
  <c r="P521" i="4"/>
  <c r="BK521" i="4"/>
  <c r="J521" i="4"/>
  <c r="BE521" i="4"/>
  <c r="BI520" i="4"/>
  <c r="BH520" i="4"/>
  <c r="BG520" i="4"/>
  <c r="BF520" i="4"/>
  <c r="T520" i="4"/>
  <c r="R520" i="4"/>
  <c r="P520" i="4"/>
  <c r="BK520" i="4"/>
  <c r="J520" i="4"/>
  <c r="BE520" i="4"/>
  <c r="BI518" i="4"/>
  <c r="BH518" i="4"/>
  <c r="BG518" i="4"/>
  <c r="BF518" i="4"/>
  <c r="T518" i="4"/>
  <c r="R518" i="4"/>
  <c r="P518" i="4"/>
  <c r="BK518" i="4"/>
  <c r="J518" i="4"/>
  <c r="BE518" i="4"/>
  <c r="BI511" i="4"/>
  <c r="BH511" i="4"/>
  <c r="BG511" i="4"/>
  <c r="BF511" i="4"/>
  <c r="T511" i="4"/>
  <c r="R511" i="4"/>
  <c r="P511" i="4"/>
  <c r="BK511" i="4"/>
  <c r="J511" i="4"/>
  <c r="BE511" i="4"/>
  <c r="BI509" i="4"/>
  <c r="BH509" i="4"/>
  <c r="BG509" i="4"/>
  <c r="BF509" i="4"/>
  <c r="T509" i="4"/>
  <c r="R509" i="4"/>
  <c r="P509" i="4"/>
  <c r="BK509" i="4"/>
  <c r="J509" i="4"/>
  <c r="BE509" i="4"/>
  <c r="BI508" i="4"/>
  <c r="BH508" i="4"/>
  <c r="BG508" i="4"/>
  <c r="BF508" i="4"/>
  <c r="T508" i="4"/>
  <c r="R508" i="4"/>
  <c r="P508" i="4"/>
  <c r="BK508" i="4"/>
  <c r="J508" i="4"/>
  <c r="BE508" i="4"/>
  <c r="BI506" i="4"/>
  <c r="BH506" i="4"/>
  <c r="BG506" i="4"/>
  <c r="BF506" i="4"/>
  <c r="T506" i="4"/>
  <c r="R506" i="4"/>
  <c r="P506" i="4"/>
  <c r="BK506" i="4"/>
  <c r="J506" i="4"/>
  <c r="BE506" i="4"/>
  <c r="BI504" i="4"/>
  <c r="BH504" i="4"/>
  <c r="BG504" i="4"/>
  <c r="BF504" i="4"/>
  <c r="T504" i="4"/>
  <c r="R504" i="4"/>
  <c r="P504" i="4"/>
  <c r="BK504" i="4"/>
  <c r="J504" i="4"/>
  <c r="BE504" i="4"/>
  <c r="BI497" i="4"/>
  <c r="BH497" i="4"/>
  <c r="BG497" i="4"/>
  <c r="BF497" i="4"/>
  <c r="T497" i="4"/>
  <c r="R497" i="4"/>
  <c r="P497" i="4"/>
  <c r="BK497" i="4"/>
  <c r="J497" i="4"/>
  <c r="BE497" i="4"/>
  <c r="BI491" i="4"/>
  <c r="BH491" i="4"/>
  <c r="BG491" i="4"/>
  <c r="BF491" i="4"/>
  <c r="T491" i="4"/>
  <c r="R491" i="4"/>
  <c r="P491" i="4"/>
  <c r="BK491" i="4"/>
  <c r="J491" i="4"/>
  <c r="BE491" i="4"/>
  <c r="BI488" i="4"/>
  <c r="BH488" i="4"/>
  <c r="BG488" i="4"/>
  <c r="BF488" i="4"/>
  <c r="T488" i="4"/>
  <c r="R488" i="4"/>
  <c r="P488" i="4"/>
  <c r="BK488" i="4"/>
  <c r="J488" i="4"/>
  <c r="BE488" i="4"/>
  <c r="BI487" i="4"/>
  <c r="BH487" i="4"/>
  <c r="BG487" i="4"/>
  <c r="BF487" i="4"/>
  <c r="T487" i="4"/>
  <c r="R487" i="4"/>
  <c r="P487" i="4"/>
  <c r="BK487" i="4"/>
  <c r="J487" i="4"/>
  <c r="BE487" i="4"/>
  <c r="BI484" i="4"/>
  <c r="BH484" i="4"/>
  <c r="BG484" i="4"/>
  <c r="BF484" i="4"/>
  <c r="T484" i="4"/>
  <c r="R484" i="4"/>
  <c r="P484" i="4"/>
  <c r="BK484" i="4"/>
  <c r="J484" i="4"/>
  <c r="BE484" i="4"/>
  <c r="BI483" i="4"/>
  <c r="BH483" i="4"/>
  <c r="BG483" i="4"/>
  <c r="BF483" i="4"/>
  <c r="T483" i="4"/>
  <c r="R483" i="4"/>
  <c r="P483" i="4"/>
  <c r="BK483" i="4"/>
  <c r="J483" i="4"/>
  <c r="BE483" i="4"/>
  <c r="BI479" i="4"/>
  <c r="BH479" i="4"/>
  <c r="BG479" i="4"/>
  <c r="BF479" i="4"/>
  <c r="T479" i="4"/>
  <c r="R479" i="4"/>
  <c r="P479" i="4"/>
  <c r="BK479" i="4"/>
  <c r="J479" i="4"/>
  <c r="BE479" i="4"/>
  <c r="BI478" i="4"/>
  <c r="BH478" i="4"/>
  <c r="BG478" i="4"/>
  <c r="BF478" i="4"/>
  <c r="T478" i="4"/>
  <c r="R478" i="4"/>
  <c r="P478" i="4"/>
  <c r="BK478" i="4"/>
  <c r="J478" i="4"/>
  <c r="BE478" i="4"/>
  <c r="BI476" i="4"/>
  <c r="BH476" i="4"/>
  <c r="BG476" i="4"/>
  <c r="BF476" i="4"/>
  <c r="T476" i="4"/>
  <c r="R476" i="4"/>
  <c r="P476" i="4"/>
  <c r="BK476" i="4"/>
  <c r="J476" i="4"/>
  <c r="BE476" i="4"/>
  <c r="BI474" i="4"/>
  <c r="BH474" i="4"/>
  <c r="BG474" i="4"/>
  <c r="BF474" i="4"/>
  <c r="T474" i="4"/>
  <c r="R474" i="4"/>
  <c r="P474" i="4"/>
  <c r="BK474" i="4"/>
  <c r="J474" i="4"/>
  <c r="BE474" i="4"/>
  <c r="BI471" i="4"/>
  <c r="BH471" i="4"/>
  <c r="BG471" i="4"/>
  <c r="BF471" i="4"/>
  <c r="T471" i="4"/>
  <c r="T470" i="4"/>
  <c r="R471" i="4"/>
  <c r="R470" i="4"/>
  <c r="P471" i="4"/>
  <c r="P470" i="4"/>
  <c r="BK471" i="4"/>
  <c r="BK470" i="4"/>
  <c r="J470" i="4"/>
  <c r="J107" i="4"/>
  <c r="J471" i="4"/>
  <c r="BE471" i="4"/>
  <c r="BI469" i="4"/>
  <c r="BH469" i="4"/>
  <c r="BG469" i="4"/>
  <c r="BF469" i="4"/>
  <c r="T469" i="4"/>
  <c r="R469" i="4"/>
  <c r="P469" i="4"/>
  <c r="BK469" i="4"/>
  <c r="J469" i="4"/>
  <c r="BE469" i="4"/>
  <c r="BI468" i="4"/>
  <c r="BH468" i="4"/>
  <c r="BG468" i="4"/>
  <c r="BF468" i="4"/>
  <c r="T468" i="4"/>
  <c r="R468" i="4"/>
  <c r="P468" i="4"/>
  <c r="BK468" i="4"/>
  <c r="J468" i="4"/>
  <c r="BE468" i="4"/>
  <c r="BI466" i="4"/>
  <c r="BH466" i="4"/>
  <c r="BG466" i="4"/>
  <c r="BF466" i="4"/>
  <c r="T466" i="4"/>
  <c r="R466" i="4"/>
  <c r="P466" i="4"/>
  <c r="BK466" i="4"/>
  <c r="J466" i="4"/>
  <c r="BE466" i="4"/>
  <c r="BI465" i="4"/>
  <c r="BH465" i="4"/>
  <c r="BG465" i="4"/>
  <c r="BF465" i="4"/>
  <c r="T465" i="4"/>
  <c r="R465" i="4"/>
  <c r="P465" i="4"/>
  <c r="BK465" i="4"/>
  <c r="J465" i="4"/>
  <c r="BE465" i="4"/>
  <c r="BI463" i="4"/>
  <c r="BH463" i="4"/>
  <c r="BG463" i="4"/>
  <c r="BF463" i="4"/>
  <c r="T463" i="4"/>
  <c r="R463" i="4"/>
  <c r="P463" i="4"/>
  <c r="BK463" i="4"/>
  <c r="BE463" i="4"/>
  <c r="BI459" i="4"/>
  <c r="BH459" i="4"/>
  <c r="BG459" i="4"/>
  <c r="BF459" i="4"/>
  <c r="T459" i="4"/>
  <c r="R459" i="4"/>
  <c r="P459" i="4"/>
  <c r="BK459" i="4"/>
  <c r="J459" i="4"/>
  <c r="BE459" i="4"/>
  <c r="BI457" i="4"/>
  <c r="BH457" i="4"/>
  <c r="BG457" i="4"/>
  <c r="BF457" i="4"/>
  <c r="T457" i="4"/>
  <c r="R457" i="4"/>
  <c r="P457" i="4"/>
  <c r="BK457" i="4"/>
  <c r="J457" i="4"/>
  <c r="BE457" i="4"/>
  <c r="BI455" i="4"/>
  <c r="BH455" i="4"/>
  <c r="BG455" i="4"/>
  <c r="BF455" i="4"/>
  <c r="T455" i="4"/>
  <c r="R455" i="4"/>
  <c r="P455" i="4"/>
  <c r="BK455" i="4"/>
  <c r="J455" i="4"/>
  <c r="BE455" i="4"/>
  <c r="BI453" i="4"/>
  <c r="BH453" i="4"/>
  <c r="BG453" i="4"/>
  <c r="BF453" i="4"/>
  <c r="T453" i="4"/>
  <c r="R453" i="4"/>
  <c r="P453" i="4"/>
  <c r="BK453" i="4"/>
  <c r="J453" i="4"/>
  <c r="BE453" i="4"/>
  <c r="BI451" i="4"/>
  <c r="BH451" i="4"/>
  <c r="BG451" i="4"/>
  <c r="BF451" i="4"/>
  <c r="T451" i="4"/>
  <c r="R451" i="4"/>
  <c r="P451" i="4"/>
  <c r="BK451" i="4"/>
  <c r="J451" i="4"/>
  <c r="BE451" i="4"/>
  <c r="BI449" i="4"/>
  <c r="BH449" i="4"/>
  <c r="BG449" i="4"/>
  <c r="BF449" i="4"/>
  <c r="T449" i="4"/>
  <c r="R449" i="4"/>
  <c r="P449" i="4"/>
  <c r="BK449" i="4"/>
  <c r="J449" i="4"/>
  <c r="BE449" i="4"/>
  <c r="BI448" i="4"/>
  <c r="BH448" i="4"/>
  <c r="BG448" i="4"/>
  <c r="BF448" i="4"/>
  <c r="T448" i="4"/>
  <c r="R448" i="4"/>
  <c r="P448" i="4"/>
  <c r="BK448" i="4"/>
  <c r="J448" i="4"/>
  <c r="BE448" i="4"/>
  <c r="BI447" i="4"/>
  <c r="BH447" i="4"/>
  <c r="BG447" i="4"/>
  <c r="BF447" i="4"/>
  <c r="T447" i="4"/>
  <c r="R447" i="4"/>
  <c r="P447" i="4"/>
  <c r="BK447" i="4"/>
  <c r="J447" i="4"/>
  <c r="BE447" i="4"/>
  <c r="BI446" i="4"/>
  <c r="BH446" i="4"/>
  <c r="BG446" i="4"/>
  <c r="BF446" i="4"/>
  <c r="T446" i="4"/>
  <c r="R446" i="4"/>
  <c r="P446" i="4"/>
  <c r="BK446" i="4"/>
  <c r="J446" i="4"/>
  <c r="BE446" i="4"/>
  <c r="BI445" i="4"/>
  <c r="BH445" i="4"/>
  <c r="BG445" i="4"/>
  <c r="BF445" i="4"/>
  <c r="T445" i="4"/>
  <c r="R445" i="4"/>
  <c r="P445" i="4"/>
  <c r="BK445" i="4"/>
  <c r="J445" i="4"/>
  <c r="BE445" i="4"/>
  <c r="BI443" i="4"/>
  <c r="BH443" i="4"/>
  <c r="BG443" i="4"/>
  <c r="BF443" i="4"/>
  <c r="T443" i="4"/>
  <c r="R443" i="4"/>
  <c r="P443" i="4"/>
  <c r="BK443" i="4"/>
  <c r="J443" i="4"/>
  <c r="BE443" i="4"/>
  <c r="BI442" i="4"/>
  <c r="BH442" i="4"/>
  <c r="BG442" i="4"/>
  <c r="BF442" i="4"/>
  <c r="T442" i="4"/>
  <c r="R442" i="4"/>
  <c r="P442" i="4"/>
  <c r="BK442" i="4"/>
  <c r="J442" i="4"/>
  <c r="BE442" i="4"/>
  <c r="BI436" i="4"/>
  <c r="BH436" i="4"/>
  <c r="BG436" i="4"/>
  <c r="BF436" i="4"/>
  <c r="T436" i="4"/>
  <c r="R436" i="4"/>
  <c r="P436" i="4"/>
  <c r="BK436" i="4"/>
  <c r="J436" i="4"/>
  <c r="BE436" i="4"/>
  <c r="BI432" i="4"/>
  <c r="BH432" i="4"/>
  <c r="BG432" i="4"/>
  <c r="BF432" i="4"/>
  <c r="T432" i="4"/>
  <c r="R432" i="4"/>
  <c r="P432" i="4"/>
  <c r="BK432" i="4"/>
  <c r="J432" i="4"/>
  <c r="BE432" i="4"/>
  <c r="BI428" i="4"/>
  <c r="BH428" i="4"/>
  <c r="BG428" i="4"/>
  <c r="BF428" i="4"/>
  <c r="T428" i="4"/>
  <c r="R428" i="4"/>
  <c r="P428" i="4"/>
  <c r="BK428" i="4"/>
  <c r="J428" i="4"/>
  <c r="BE428" i="4"/>
  <c r="BI423" i="4"/>
  <c r="BH423" i="4"/>
  <c r="BG423" i="4"/>
  <c r="BF423" i="4"/>
  <c r="T423" i="4"/>
  <c r="R423" i="4"/>
  <c r="P423" i="4"/>
  <c r="BK423" i="4"/>
  <c r="J423" i="4"/>
  <c r="BE423" i="4"/>
  <c r="BI422" i="4"/>
  <c r="BH422" i="4"/>
  <c r="BG422" i="4"/>
  <c r="BF422" i="4"/>
  <c r="T422" i="4"/>
  <c r="R422" i="4"/>
  <c r="P422" i="4"/>
  <c r="BK422" i="4"/>
  <c r="J422" i="4"/>
  <c r="BE422" i="4"/>
  <c r="BI412" i="4"/>
  <c r="BH412" i="4"/>
  <c r="BG412" i="4"/>
  <c r="BF412" i="4"/>
  <c r="T412" i="4"/>
  <c r="R412" i="4"/>
  <c r="P412" i="4"/>
  <c r="BK412" i="4"/>
  <c r="J412" i="4"/>
  <c r="BE412" i="4"/>
  <c r="BI410" i="4"/>
  <c r="BH410" i="4"/>
  <c r="BG410" i="4"/>
  <c r="BF410" i="4"/>
  <c r="T410" i="4"/>
  <c r="R410" i="4"/>
  <c r="P410" i="4"/>
  <c r="BK410" i="4"/>
  <c r="J410" i="4"/>
  <c r="BE410" i="4"/>
  <c r="BI408" i="4"/>
  <c r="BH408" i="4"/>
  <c r="BG408" i="4"/>
  <c r="BF408" i="4"/>
  <c r="T408" i="4"/>
  <c r="R408" i="4"/>
  <c r="P408" i="4"/>
  <c r="BK408" i="4"/>
  <c r="J408" i="4"/>
  <c r="BE408" i="4"/>
  <c r="BI406" i="4"/>
  <c r="BH406" i="4"/>
  <c r="BG406" i="4"/>
  <c r="BF406" i="4"/>
  <c r="T406" i="4"/>
  <c r="R406" i="4"/>
  <c r="P406" i="4"/>
  <c r="BK406" i="4"/>
  <c r="J406" i="4"/>
  <c r="BE406" i="4"/>
  <c r="BI401" i="4"/>
  <c r="BH401" i="4"/>
  <c r="BG401" i="4"/>
  <c r="BF401" i="4"/>
  <c r="T401" i="4"/>
  <c r="R401" i="4"/>
  <c r="P401" i="4"/>
  <c r="BK401" i="4"/>
  <c r="J401" i="4"/>
  <c r="BE401" i="4"/>
  <c r="BI395" i="4"/>
  <c r="BH395" i="4"/>
  <c r="BG395" i="4"/>
  <c r="BF395" i="4"/>
  <c r="T395" i="4"/>
  <c r="R395" i="4"/>
  <c r="P395" i="4"/>
  <c r="BK395" i="4"/>
  <c r="J395" i="4"/>
  <c r="BE395" i="4"/>
  <c r="BI390" i="4"/>
  <c r="BH390" i="4"/>
  <c r="BG390" i="4"/>
  <c r="BF390" i="4"/>
  <c r="T390" i="4"/>
  <c r="R390" i="4"/>
  <c r="P390" i="4"/>
  <c r="BK390" i="4"/>
  <c r="J390" i="4"/>
  <c r="BE390" i="4"/>
  <c r="BI388" i="4"/>
  <c r="BH388" i="4"/>
  <c r="BG388" i="4"/>
  <c r="BF388" i="4"/>
  <c r="T388" i="4"/>
  <c r="R388" i="4"/>
  <c r="P388" i="4"/>
  <c r="BK388" i="4"/>
  <c r="J388" i="4"/>
  <c r="BE388" i="4"/>
  <c r="BI386" i="4"/>
  <c r="BH386" i="4"/>
  <c r="BG386" i="4"/>
  <c r="BF386" i="4"/>
  <c r="T386" i="4"/>
  <c r="R386" i="4"/>
  <c r="P386" i="4"/>
  <c r="BK386" i="4"/>
  <c r="J386" i="4"/>
  <c r="BE386" i="4"/>
  <c r="BI384" i="4"/>
  <c r="BH384" i="4"/>
  <c r="BG384" i="4"/>
  <c r="BF384" i="4"/>
  <c r="T384" i="4"/>
  <c r="R384" i="4"/>
  <c r="P384" i="4"/>
  <c r="BK384" i="4"/>
  <c r="J384" i="4"/>
  <c r="BE384" i="4"/>
  <c r="BI382" i="4"/>
  <c r="BH382" i="4"/>
  <c r="BG382" i="4"/>
  <c r="BF382" i="4"/>
  <c r="T382" i="4"/>
  <c r="R382" i="4"/>
  <c r="P382" i="4"/>
  <c r="BK382" i="4"/>
  <c r="J382" i="4"/>
  <c r="BE382" i="4"/>
  <c r="BI381" i="4"/>
  <c r="BH381" i="4"/>
  <c r="BG381" i="4"/>
  <c r="BF381" i="4"/>
  <c r="T381" i="4"/>
  <c r="R381" i="4"/>
  <c r="P381" i="4"/>
  <c r="BK381" i="4"/>
  <c r="J381" i="4"/>
  <c r="BE381" i="4"/>
  <c r="BI380" i="4"/>
  <c r="BH380" i="4"/>
  <c r="BG380" i="4"/>
  <c r="BF380" i="4"/>
  <c r="T380" i="4"/>
  <c r="R380" i="4"/>
  <c r="P380" i="4"/>
  <c r="BK380" i="4"/>
  <c r="J380" i="4"/>
  <c r="BE380" i="4"/>
  <c r="BI375" i="4"/>
  <c r="BH375" i="4"/>
  <c r="BG375" i="4"/>
  <c r="BF375" i="4"/>
  <c r="T375" i="4"/>
  <c r="R375" i="4"/>
  <c r="P375" i="4"/>
  <c r="BK375" i="4"/>
  <c r="J375" i="4"/>
  <c r="BE375" i="4"/>
  <c r="BI370" i="4"/>
  <c r="BH370" i="4"/>
  <c r="BG370" i="4"/>
  <c r="BF370" i="4"/>
  <c r="T370" i="4"/>
  <c r="R370" i="4"/>
  <c r="P370" i="4"/>
  <c r="BK370" i="4"/>
  <c r="J370" i="4"/>
  <c r="BE370" i="4"/>
  <c r="BI372" i="4"/>
  <c r="BH372" i="4"/>
  <c r="BG372" i="4"/>
  <c r="BF372" i="4"/>
  <c r="T372" i="4"/>
  <c r="R372" i="4"/>
  <c r="P372" i="4"/>
  <c r="BK372" i="4"/>
  <c r="J372" i="4"/>
  <c r="BE372" i="4"/>
  <c r="BI368" i="4"/>
  <c r="BH368" i="4"/>
  <c r="BG368" i="4"/>
  <c r="BF368" i="4"/>
  <c r="T368" i="4"/>
  <c r="R368" i="4"/>
  <c r="P368" i="4"/>
  <c r="BK368" i="4"/>
  <c r="J368" i="4"/>
  <c r="BE368" i="4"/>
  <c r="BI367" i="4"/>
  <c r="BH367" i="4"/>
  <c r="BG367" i="4"/>
  <c r="BF367" i="4"/>
  <c r="T367" i="4"/>
  <c r="R367" i="4"/>
  <c r="P367" i="4"/>
  <c r="BK367" i="4"/>
  <c r="J367" i="4"/>
  <c r="BE367" i="4"/>
  <c r="BI366" i="4"/>
  <c r="BH366" i="4"/>
  <c r="BG366" i="4"/>
  <c r="BF366" i="4"/>
  <c r="T366" i="4"/>
  <c r="R366" i="4"/>
  <c r="P366" i="4"/>
  <c r="BK366" i="4"/>
  <c r="J366" i="4"/>
  <c r="BE366" i="4"/>
  <c r="BI360" i="4"/>
  <c r="BH360" i="4"/>
  <c r="BG360" i="4"/>
  <c r="BF360" i="4"/>
  <c r="T360" i="4"/>
  <c r="R360" i="4"/>
  <c r="P360" i="4"/>
  <c r="BK360" i="4"/>
  <c r="J360" i="4"/>
  <c r="BE360" i="4"/>
  <c r="BI359" i="4"/>
  <c r="BH359" i="4"/>
  <c r="BG359" i="4"/>
  <c r="BF359" i="4"/>
  <c r="T359" i="4"/>
  <c r="R359" i="4"/>
  <c r="P359" i="4"/>
  <c r="BK359" i="4"/>
  <c r="J359" i="4"/>
  <c r="BE359" i="4"/>
  <c r="BI358" i="4"/>
  <c r="BH358" i="4"/>
  <c r="BG358" i="4"/>
  <c r="BF358" i="4"/>
  <c r="T358" i="4"/>
  <c r="R358" i="4"/>
  <c r="P358" i="4"/>
  <c r="BK358" i="4"/>
  <c r="J358" i="4"/>
  <c r="BE358" i="4"/>
  <c r="BI357" i="4"/>
  <c r="BH357" i="4"/>
  <c r="BG357" i="4"/>
  <c r="BF357" i="4"/>
  <c r="T357" i="4"/>
  <c r="R357" i="4"/>
  <c r="P357" i="4"/>
  <c r="BK357" i="4"/>
  <c r="J357" i="4"/>
  <c r="BE357" i="4"/>
  <c r="BI351" i="4"/>
  <c r="BH351" i="4"/>
  <c r="BG351" i="4"/>
  <c r="BF351" i="4"/>
  <c r="T351" i="4"/>
  <c r="R351" i="4"/>
  <c r="P351" i="4"/>
  <c r="BK351" i="4"/>
  <c r="J351" i="4"/>
  <c r="BE351" i="4"/>
  <c r="BI350" i="4"/>
  <c r="BH350" i="4"/>
  <c r="BG350" i="4"/>
  <c r="BF350" i="4"/>
  <c r="T350" i="4"/>
  <c r="R350" i="4"/>
  <c r="P350" i="4"/>
  <c r="BK350" i="4"/>
  <c r="J350" i="4"/>
  <c r="BE350" i="4"/>
  <c r="BI338" i="4"/>
  <c r="BH338" i="4"/>
  <c r="BG338" i="4"/>
  <c r="BF338" i="4"/>
  <c r="T338" i="4"/>
  <c r="R338" i="4"/>
  <c r="P338" i="4"/>
  <c r="BK338" i="4"/>
  <c r="J338" i="4"/>
  <c r="BE338" i="4"/>
  <c r="BI327" i="4"/>
  <c r="BH327" i="4"/>
  <c r="BG327" i="4"/>
  <c r="BF327" i="4"/>
  <c r="T327" i="4"/>
  <c r="R327" i="4"/>
  <c r="P327" i="4"/>
  <c r="BK327" i="4"/>
  <c r="J327" i="4"/>
  <c r="BE327" i="4"/>
  <c r="BI322" i="4"/>
  <c r="BH322" i="4"/>
  <c r="BG322" i="4"/>
  <c r="BF322" i="4"/>
  <c r="T322" i="4"/>
  <c r="R322" i="4"/>
  <c r="P322" i="4"/>
  <c r="BK322" i="4"/>
  <c r="J322" i="4"/>
  <c r="BE322" i="4"/>
  <c r="BI319" i="4"/>
  <c r="BH319" i="4"/>
  <c r="BG319" i="4"/>
  <c r="BF319" i="4"/>
  <c r="T319" i="4"/>
  <c r="R319" i="4"/>
  <c r="P319" i="4"/>
  <c r="BK319" i="4"/>
  <c r="J319" i="4"/>
  <c r="BE319" i="4"/>
  <c r="BI317" i="4"/>
  <c r="BH317" i="4"/>
  <c r="BG317" i="4"/>
  <c r="BF317" i="4"/>
  <c r="T317" i="4"/>
  <c r="R317" i="4"/>
  <c r="P317" i="4"/>
  <c r="BK317" i="4"/>
  <c r="J317" i="4"/>
  <c r="BE317" i="4"/>
  <c r="BI315" i="4"/>
  <c r="BH315" i="4"/>
  <c r="BG315" i="4"/>
  <c r="BF315" i="4"/>
  <c r="T315" i="4"/>
  <c r="R315" i="4"/>
  <c r="P315" i="4"/>
  <c r="BK315" i="4"/>
  <c r="J315" i="4"/>
  <c r="BE315" i="4"/>
  <c r="BI314" i="4"/>
  <c r="BH314" i="4"/>
  <c r="BG314" i="4"/>
  <c r="BF314" i="4"/>
  <c r="T314" i="4"/>
  <c r="R314" i="4"/>
  <c r="P314" i="4"/>
  <c r="BK314" i="4"/>
  <c r="J314" i="4"/>
  <c r="BE314" i="4"/>
  <c r="BI313" i="4"/>
  <c r="BH313" i="4"/>
  <c r="BG313" i="4"/>
  <c r="BF313" i="4"/>
  <c r="T313" i="4"/>
  <c r="R313" i="4"/>
  <c r="P313" i="4"/>
  <c r="BK313" i="4"/>
  <c r="J313" i="4"/>
  <c r="BE313" i="4"/>
  <c r="BI312" i="4"/>
  <c r="BH312" i="4"/>
  <c r="BG312" i="4"/>
  <c r="BF312" i="4"/>
  <c r="T312" i="4"/>
  <c r="R312" i="4"/>
  <c r="P312" i="4"/>
  <c r="BK312" i="4"/>
  <c r="J312" i="4"/>
  <c r="BE312" i="4"/>
  <c r="BI311" i="4"/>
  <c r="BH311" i="4"/>
  <c r="BG311" i="4"/>
  <c r="BF311" i="4"/>
  <c r="T311" i="4"/>
  <c r="R311" i="4"/>
  <c r="P311" i="4"/>
  <c r="BK311" i="4"/>
  <c r="J311" i="4"/>
  <c r="BE311" i="4"/>
  <c r="BI293" i="4"/>
  <c r="BH293" i="4"/>
  <c r="BG293" i="4"/>
  <c r="BF293" i="4"/>
  <c r="T293" i="4"/>
  <c r="R293" i="4"/>
  <c r="P293" i="4"/>
  <c r="BK293" i="4"/>
  <c r="J293" i="4"/>
  <c r="BE293" i="4"/>
  <c r="BI275" i="4"/>
  <c r="BH275" i="4"/>
  <c r="BG275" i="4"/>
  <c r="BF275" i="4"/>
  <c r="T275" i="4"/>
  <c r="R275" i="4"/>
  <c r="P275" i="4"/>
  <c r="BK275" i="4"/>
  <c r="J275" i="4"/>
  <c r="BE275" i="4"/>
  <c r="BI274" i="4"/>
  <c r="BH274" i="4"/>
  <c r="BG274" i="4"/>
  <c r="BF274" i="4"/>
  <c r="T274" i="4"/>
  <c r="R274" i="4"/>
  <c r="P274" i="4"/>
  <c r="BK274" i="4"/>
  <c r="J274" i="4"/>
  <c r="BE274" i="4"/>
  <c r="BI273" i="4"/>
  <c r="BH273" i="4"/>
  <c r="BG273" i="4"/>
  <c r="BF273" i="4"/>
  <c r="T273" i="4"/>
  <c r="R273" i="4"/>
  <c r="P273" i="4"/>
  <c r="BK273" i="4"/>
  <c r="J273" i="4"/>
  <c r="BE273" i="4"/>
  <c r="BI269" i="4"/>
  <c r="BH269" i="4"/>
  <c r="BG269" i="4"/>
  <c r="BF269" i="4"/>
  <c r="T269" i="4"/>
  <c r="R269" i="4"/>
  <c r="P269" i="4"/>
  <c r="BK269" i="4"/>
  <c r="J269" i="4"/>
  <c r="BE269" i="4"/>
  <c r="BI266" i="4"/>
  <c r="BH266" i="4"/>
  <c r="BG266" i="4"/>
  <c r="BF266" i="4"/>
  <c r="T266" i="4"/>
  <c r="R266" i="4"/>
  <c r="P266" i="4"/>
  <c r="BK266" i="4"/>
  <c r="J266" i="4"/>
  <c r="BE266" i="4"/>
  <c r="BI263" i="4"/>
  <c r="BH263" i="4"/>
  <c r="BG263" i="4"/>
  <c r="BF263" i="4"/>
  <c r="T263" i="4"/>
  <c r="R263" i="4"/>
  <c r="P263" i="4"/>
  <c r="BK263" i="4"/>
  <c r="J263" i="4"/>
  <c r="BE263" i="4"/>
  <c r="BI260" i="4"/>
  <c r="BH260" i="4"/>
  <c r="BG260" i="4"/>
  <c r="BF260" i="4"/>
  <c r="T260" i="4"/>
  <c r="R260" i="4"/>
  <c r="P260" i="4"/>
  <c r="BK260" i="4"/>
  <c r="J260" i="4"/>
  <c r="BE260" i="4"/>
  <c r="BI259" i="4"/>
  <c r="BH259" i="4"/>
  <c r="BG259" i="4"/>
  <c r="BF259" i="4"/>
  <c r="T259" i="4"/>
  <c r="R259" i="4"/>
  <c r="P259" i="4"/>
  <c r="BK259" i="4"/>
  <c r="J259" i="4"/>
  <c r="BE259" i="4"/>
  <c r="BI258" i="4"/>
  <c r="BH258" i="4"/>
  <c r="BG258" i="4"/>
  <c r="BF258" i="4"/>
  <c r="T258" i="4"/>
  <c r="R258" i="4"/>
  <c r="P258" i="4"/>
  <c r="BK258" i="4"/>
  <c r="J258" i="4"/>
  <c r="BE258" i="4"/>
  <c r="BI257" i="4"/>
  <c r="BH257" i="4"/>
  <c r="BG257" i="4"/>
  <c r="BF257" i="4"/>
  <c r="T257" i="4"/>
  <c r="R257" i="4"/>
  <c r="P257" i="4"/>
  <c r="BK257" i="4"/>
  <c r="J257" i="4"/>
  <c r="BE257" i="4"/>
  <c r="BI256" i="4"/>
  <c r="BH256" i="4"/>
  <c r="BG256" i="4"/>
  <c r="BF256" i="4"/>
  <c r="T256" i="4"/>
  <c r="R256" i="4"/>
  <c r="P256" i="4"/>
  <c r="BK256" i="4"/>
  <c r="J256" i="4"/>
  <c r="BE256" i="4"/>
  <c r="BI255" i="4"/>
  <c r="BH255" i="4"/>
  <c r="BG255" i="4"/>
  <c r="BF255" i="4"/>
  <c r="T255" i="4"/>
  <c r="R255" i="4"/>
  <c r="P255" i="4"/>
  <c r="BK255" i="4"/>
  <c r="J255" i="4"/>
  <c r="BE255" i="4"/>
  <c r="BI254" i="4"/>
  <c r="BH254" i="4"/>
  <c r="BG254" i="4"/>
  <c r="BF254" i="4"/>
  <c r="T254" i="4"/>
  <c r="R254" i="4"/>
  <c r="P254" i="4"/>
  <c r="BK254" i="4"/>
  <c r="J254" i="4"/>
  <c r="BE254" i="4"/>
  <c r="BI253" i="4"/>
  <c r="BH253" i="4"/>
  <c r="BG253" i="4"/>
  <c r="BF253" i="4"/>
  <c r="T253" i="4"/>
  <c r="R253" i="4"/>
  <c r="P253" i="4"/>
  <c r="BK253" i="4"/>
  <c r="J253" i="4"/>
  <c r="BE253" i="4"/>
  <c r="BI248" i="4"/>
  <c r="BH248" i="4"/>
  <c r="BG248" i="4"/>
  <c r="BF248" i="4"/>
  <c r="T248" i="4"/>
  <c r="R248" i="4"/>
  <c r="P248" i="4"/>
  <c r="BK248" i="4"/>
  <c r="J248" i="4"/>
  <c r="BE248" i="4"/>
  <c r="BI242" i="4"/>
  <c r="BH242" i="4"/>
  <c r="BG242" i="4"/>
  <c r="BF242" i="4"/>
  <c r="T242" i="4"/>
  <c r="R242" i="4"/>
  <c r="P242" i="4"/>
  <c r="BK242" i="4"/>
  <c r="J242" i="4"/>
  <c r="BE242" i="4"/>
  <c r="BI241" i="4"/>
  <c r="BH241" i="4"/>
  <c r="BG241" i="4"/>
  <c r="BF241" i="4"/>
  <c r="T241" i="4"/>
  <c r="R241" i="4"/>
  <c r="P241" i="4"/>
  <c r="BK241" i="4"/>
  <c r="J241" i="4"/>
  <c r="BE241" i="4"/>
  <c r="BI240" i="4"/>
  <c r="BH240" i="4"/>
  <c r="BG240" i="4"/>
  <c r="BF240" i="4"/>
  <c r="T240" i="4"/>
  <c r="R240" i="4"/>
  <c r="P240" i="4"/>
  <c r="BK240" i="4"/>
  <c r="J240" i="4"/>
  <c r="BE240" i="4"/>
  <c r="BI238" i="4"/>
  <c r="BH238" i="4"/>
  <c r="BG238" i="4"/>
  <c r="BF238" i="4"/>
  <c r="T238" i="4"/>
  <c r="R238" i="4"/>
  <c r="P238" i="4"/>
  <c r="BK238" i="4"/>
  <c r="J238" i="4"/>
  <c r="BE238" i="4"/>
  <c r="BI231" i="4"/>
  <c r="BH231" i="4"/>
  <c r="BG231" i="4"/>
  <c r="BF231" i="4"/>
  <c r="T231" i="4"/>
  <c r="R231" i="4"/>
  <c r="P231" i="4"/>
  <c r="BK231" i="4"/>
  <c r="J231" i="4"/>
  <c r="BE231" i="4"/>
  <c r="BI225" i="4"/>
  <c r="BH225" i="4"/>
  <c r="BG225" i="4"/>
  <c r="BF225" i="4"/>
  <c r="T225" i="4"/>
  <c r="R225" i="4"/>
  <c r="P225" i="4"/>
  <c r="BK225" i="4"/>
  <c r="J225" i="4"/>
  <c r="BE225" i="4"/>
  <c r="BI219" i="4"/>
  <c r="BH219" i="4"/>
  <c r="BG219" i="4"/>
  <c r="BF219" i="4"/>
  <c r="T219" i="4"/>
  <c r="R219" i="4"/>
  <c r="P219" i="4"/>
  <c r="BK219" i="4"/>
  <c r="J219" i="4"/>
  <c r="BE219" i="4"/>
  <c r="BI212" i="4"/>
  <c r="BH212" i="4"/>
  <c r="BG212" i="4"/>
  <c r="BF212" i="4"/>
  <c r="T212" i="4"/>
  <c r="R212" i="4"/>
  <c r="P212" i="4"/>
  <c r="BK212" i="4"/>
  <c r="J212" i="4"/>
  <c r="BE212" i="4"/>
  <c r="BI211" i="4"/>
  <c r="BH211" i="4"/>
  <c r="BG211" i="4"/>
  <c r="BF211" i="4"/>
  <c r="T211" i="4"/>
  <c r="R211" i="4"/>
  <c r="P211" i="4"/>
  <c r="BK211" i="4"/>
  <c r="J211" i="4"/>
  <c r="BE211" i="4"/>
  <c r="BI210" i="4"/>
  <c r="BH210" i="4"/>
  <c r="BG210" i="4"/>
  <c r="BF210" i="4"/>
  <c r="T210" i="4"/>
  <c r="R210" i="4"/>
  <c r="P210" i="4"/>
  <c r="BK210" i="4"/>
  <c r="J210" i="4"/>
  <c r="BE210" i="4"/>
  <c r="BI206" i="4"/>
  <c r="BH206" i="4"/>
  <c r="BG206" i="4"/>
  <c r="BF206" i="4"/>
  <c r="T206" i="4"/>
  <c r="R206" i="4"/>
  <c r="P206" i="4"/>
  <c r="BK206" i="4"/>
  <c r="J206" i="4"/>
  <c r="BE206" i="4"/>
  <c r="BI201" i="4"/>
  <c r="BH201" i="4"/>
  <c r="BG201" i="4"/>
  <c r="BF201" i="4"/>
  <c r="T201" i="4"/>
  <c r="R201" i="4"/>
  <c r="P201" i="4"/>
  <c r="BK201" i="4"/>
  <c r="J201" i="4"/>
  <c r="BE201" i="4"/>
  <c r="BI200" i="4"/>
  <c r="BH200" i="4"/>
  <c r="BG200" i="4"/>
  <c r="BF200" i="4"/>
  <c r="T200" i="4"/>
  <c r="R200" i="4"/>
  <c r="P200" i="4"/>
  <c r="BK200" i="4"/>
  <c r="J200" i="4"/>
  <c r="BE200"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88" i="4"/>
  <c r="BH188" i="4"/>
  <c r="BG188" i="4"/>
  <c r="BF188" i="4"/>
  <c r="T188" i="4"/>
  <c r="R188" i="4"/>
  <c r="P188" i="4"/>
  <c r="BK188" i="4"/>
  <c r="J188" i="4"/>
  <c r="BE188" i="4"/>
  <c r="BI182" i="4"/>
  <c r="BH182" i="4"/>
  <c r="BG182" i="4"/>
  <c r="BF182" i="4"/>
  <c r="T182" i="4"/>
  <c r="R182" i="4"/>
  <c r="P182" i="4"/>
  <c r="BK182" i="4"/>
  <c r="J182" i="4"/>
  <c r="BE182" i="4"/>
  <c r="BI181" i="4"/>
  <c r="BH181" i="4"/>
  <c r="BG181" i="4"/>
  <c r="BF181" i="4"/>
  <c r="T181" i="4"/>
  <c r="R181" i="4"/>
  <c r="P181" i="4"/>
  <c r="BK181" i="4"/>
  <c r="J181" i="4"/>
  <c r="BE181" i="4"/>
  <c r="BI180" i="4"/>
  <c r="BH180" i="4"/>
  <c r="BG180" i="4"/>
  <c r="BF180" i="4"/>
  <c r="T180" i="4"/>
  <c r="R180" i="4"/>
  <c r="P180" i="4"/>
  <c r="BK180" i="4"/>
  <c r="J180" i="4"/>
  <c r="BE180" i="4"/>
  <c r="BI178" i="4"/>
  <c r="BH178" i="4"/>
  <c r="BG178" i="4"/>
  <c r="BF178" i="4"/>
  <c r="T178" i="4"/>
  <c r="R178" i="4"/>
  <c r="P178" i="4"/>
  <c r="BK178" i="4"/>
  <c r="J178" i="4"/>
  <c r="BE178" i="4"/>
  <c r="BI177" i="4"/>
  <c r="BH177" i="4"/>
  <c r="BG177" i="4"/>
  <c r="BF177" i="4"/>
  <c r="T177" i="4"/>
  <c r="R177" i="4"/>
  <c r="P177" i="4"/>
  <c r="BK177" i="4"/>
  <c r="J177" i="4"/>
  <c r="BE177" i="4"/>
  <c r="BI176" i="4"/>
  <c r="BH176" i="4"/>
  <c r="BG176" i="4"/>
  <c r="BF176" i="4"/>
  <c r="T176" i="4"/>
  <c r="R176" i="4"/>
  <c r="P176" i="4"/>
  <c r="BK176" i="4"/>
  <c r="J176" i="4"/>
  <c r="BE176" i="4"/>
  <c r="BI175" i="4"/>
  <c r="BH175" i="4"/>
  <c r="BG175" i="4"/>
  <c r="BF175" i="4"/>
  <c r="T175" i="4"/>
  <c r="R175" i="4"/>
  <c r="P175" i="4"/>
  <c r="BK175" i="4"/>
  <c r="J175" i="4"/>
  <c r="BE175" i="4"/>
  <c r="BI173" i="4"/>
  <c r="BH173" i="4"/>
  <c r="BG173" i="4"/>
  <c r="BF173" i="4"/>
  <c r="T173" i="4"/>
  <c r="R173" i="4"/>
  <c r="P173" i="4"/>
  <c r="BK173" i="4"/>
  <c r="J173" i="4"/>
  <c r="BE173" i="4"/>
  <c r="BI171" i="4"/>
  <c r="BH171" i="4"/>
  <c r="BG171" i="4"/>
  <c r="BF171" i="4"/>
  <c r="T171" i="4"/>
  <c r="R171" i="4"/>
  <c r="P171" i="4"/>
  <c r="BK171" i="4"/>
  <c r="J171" i="4"/>
  <c r="BE171" i="4"/>
  <c r="BI168" i="4"/>
  <c r="BH168" i="4"/>
  <c r="BG168" i="4"/>
  <c r="BF168" i="4"/>
  <c r="T168" i="4"/>
  <c r="R168" i="4"/>
  <c r="P168" i="4"/>
  <c r="BK168" i="4"/>
  <c r="J168" i="4"/>
  <c r="BE168" i="4"/>
  <c r="BI167" i="4"/>
  <c r="BH167" i="4"/>
  <c r="BG167" i="4"/>
  <c r="BF167" i="4"/>
  <c r="T167" i="4"/>
  <c r="R167" i="4"/>
  <c r="P167" i="4"/>
  <c r="BK167" i="4"/>
  <c r="J167" i="4"/>
  <c r="BE167" i="4"/>
  <c r="BI166" i="4"/>
  <c r="BH166" i="4"/>
  <c r="BG166" i="4"/>
  <c r="BF166" i="4"/>
  <c r="T166" i="4"/>
  <c r="R166" i="4"/>
  <c r="P166" i="4"/>
  <c r="BK166" i="4"/>
  <c r="J166" i="4"/>
  <c r="BE166" i="4"/>
  <c r="BI164" i="4"/>
  <c r="BH164" i="4"/>
  <c r="BG164" i="4"/>
  <c r="BF164" i="4"/>
  <c r="T164" i="4"/>
  <c r="R164" i="4"/>
  <c r="P164" i="4"/>
  <c r="BK164" i="4"/>
  <c r="J164" i="4"/>
  <c r="BE164" i="4"/>
  <c r="BI158" i="4"/>
  <c r="BH158" i="4"/>
  <c r="BG158" i="4"/>
  <c r="BF158" i="4"/>
  <c r="T158" i="4"/>
  <c r="R158" i="4"/>
  <c r="P158" i="4"/>
  <c r="BK158" i="4"/>
  <c r="J158" i="4"/>
  <c r="BE158" i="4"/>
  <c r="BI156" i="4"/>
  <c r="BH156" i="4"/>
  <c r="BG156" i="4"/>
  <c r="BF156" i="4"/>
  <c r="T156" i="4"/>
  <c r="R156" i="4"/>
  <c r="P156" i="4"/>
  <c r="BK156" i="4"/>
  <c r="J156" i="4"/>
  <c r="BE156"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J145" i="4"/>
  <c r="F142" i="4"/>
  <c r="E140" i="4"/>
  <c r="J94" i="4"/>
  <c r="F91" i="4"/>
  <c r="E89" i="4"/>
  <c r="J23" i="4"/>
  <c r="E23" i="4"/>
  <c r="J144" i="4"/>
  <c r="J22" i="4"/>
  <c r="J20" i="4"/>
  <c r="E20" i="4"/>
  <c r="F145" i="4"/>
  <c r="J19" i="4"/>
  <c r="J17" i="4"/>
  <c r="E17" i="4"/>
  <c r="F144" i="4"/>
  <c r="J16" i="4"/>
  <c r="J14" i="4"/>
  <c r="J91" i="4"/>
  <c r="E7" i="4"/>
  <c r="E136" i="4"/>
  <c r="J39" i="3"/>
  <c r="J38" i="3"/>
  <c r="AY97" i="1"/>
  <c r="J37" i="3"/>
  <c r="AX97" i="1"/>
  <c r="BI195" i="3"/>
  <c r="BH195" i="3"/>
  <c r="BG195" i="3"/>
  <c r="BF195" i="3"/>
  <c r="T195" i="3"/>
  <c r="R195" i="3"/>
  <c r="P195" i="3"/>
  <c r="BK195" i="3"/>
  <c r="J195" i="3"/>
  <c r="BE195" i="3"/>
  <c r="BI190" i="3"/>
  <c r="BH190" i="3"/>
  <c r="BG190" i="3"/>
  <c r="BF190" i="3"/>
  <c r="T190" i="3"/>
  <c r="T189" i="3"/>
  <c r="T188" i="3"/>
  <c r="R190" i="3"/>
  <c r="R189" i="3"/>
  <c r="R188" i="3"/>
  <c r="P190" i="3"/>
  <c r="BK190" i="3"/>
  <c r="BK189" i="3"/>
  <c r="J190" i="3"/>
  <c r="BE190" i="3"/>
  <c r="BI187" i="3"/>
  <c r="BH187" i="3"/>
  <c r="BG187" i="3"/>
  <c r="BF187" i="3"/>
  <c r="T187" i="3"/>
  <c r="T186" i="3"/>
  <c r="R187" i="3"/>
  <c r="R186" i="3"/>
  <c r="P187" i="3"/>
  <c r="P186" i="3"/>
  <c r="BK187" i="3"/>
  <c r="BK186" i="3"/>
  <c r="J186" i="3"/>
  <c r="J104" i="3"/>
  <c r="J187" i="3"/>
  <c r="BE187" i="3"/>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c r="BI177" i="3"/>
  <c r="BH177" i="3"/>
  <c r="BG177" i="3"/>
  <c r="BF177" i="3"/>
  <c r="T177" i="3"/>
  <c r="R177" i="3"/>
  <c r="P177" i="3"/>
  <c r="BK177" i="3"/>
  <c r="J177" i="3"/>
  <c r="BE177" i="3"/>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c r="BI163" i="3"/>
  <c r="BH163" i="3"/>
  <c r="BG163" i="3"/>
  <c r="BF163" i="3"/>
  <c r="T163" i="3"/>
  <c r="R163" i="3"/>
  <c r="P163" i="3"/>
  <c r="BK163" i="3"/>
  <c r="J163" i="3"/>
  <c r="BE163"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c r="BI148" i="3"/>
  <c r="BH148" i="3"/>
  <c r="BG148" i="3"/>
  <c r="BF148" i="3"/>
  <c r="T148" i="3"/>
  <c r="R148" i="3"/>
  <c r="P148" i="3"/>
  <c r="BK148" i="3"/>
  <c r="BK147" i="3"/>
  <c r="J147" i="3"/>
  <c r="J102" i="3"/>
  <c r="J148" i="3"/>
  <c r="BE148" i="3"/>
  <c r="BI146" i="3"/>
  <c r="BH146" i="3"/>
  <c r="BG146" i="3"/>
  <c r="BF146" i="3"/>
  <c r="T146" i="3"/>
  <c r="T133" i="3"/>
  <c r="R146" i="3"/>
  <c r="P146" i="3"/>
  <c r="BK146" i="3"/>
  <c r="J146" i="3"/>
  <c r="BE146" i="3"/>
  <c r="BI138" i="3"/>
  <c r="BH138" i="3"/>
  <c r="BG138" i="3"/>
  <c r="BF138" i="3"/>
  <c r="T138" i="3"/>
  <c r="R138" i="3"/>
  <c r="P138" i="3"/>
  <c r="BK138" i="3"/>
  <c r="J138" i="3"/>
  <c r="BE138" i="3"/>
  <c r="BI134" i="3"/>
  <c r="BH134" i="3"/>
  <c r="BG134" i="3"/>
  <c r="BF134" i="3"/>
  <c r="T134" i="3"/>
  <c r="R134" i="3"/>
  <c r="R133" i="3"/>
  <c r="P134" i="3"/>
  <c r="P133" i="3"/>
  <c r="BK134" i="3"/>
  <c r="J134" i="3"/>
  <c r="BE134" i="3"/>
  <c r="BI131" i="3"/>
  <c r="BH131" i="3"/>
  <c r="BG131" i="3"/>
  <c r="BF131" i="3"/>
  <c r="T131" i="3"/>
  <c r="T130" i="3"/>
  <c r="R131" i="3"/>
  <c r="R130" i="3"/>
  <c r="P131" i="3"/>
  <c r="P130" i="3"/>
  <c r="BK131" i="3"/>
  <c r="BK130" i="3"/>
  <c r="J130" i="3"/>
  <c r="J100" i="3"/>
  <c r="J131" i="3"/>
  <c r="BE131" i="3"/>
  <c r="J125" i="3"/>
  <c r="F122" i="3"/>
  <c r="E120" i="3"/>
  <c r="J94" i="3"/>
  <c r="F91" i="3"/>
  <c r="E89" i="3"/>
  <c r="J23" i="3"/>
  <c r="E23" i="3"/>
  <c r="J93" i="3"/>
  <c r="J22" i="3"/>
  <c r="J20" i="3"/>
  <c r="E20" i="3"/>
  <c r="F125" i="3"/>
  <c r="J19" i="3"/>
  <c r="J17" i="3"/>
  <c r="E17" i="3"/>
  <c r="F124" i="3"/>
  <c r="J16" i="3"/>
  <c r="J14" i="3"/>
  <c r="J122" i="3"/>
  <c r="E7" i="3"/>
  <c r="E85" i="3"/>
  <c r="E116" i="3"/>
  <c r="J37" i="2"/>
  <c r="J36" i="2"/>
  <c r="AY95" i="1"/>
  <c r="J35" i="2"/>
  <c r="AX95" i="1"/>
  <c r="BI152" i="2"/>
  <c r="BH152" i="2"/>
  <c r="BG152" i="2"/>
  <c r="BF152" i="2"/>
  <c r="T152" i="2"/>
  <c r="T151" i="2"/>
  <c r="R152" i="2"/>
  <c r="R151" i="2"/>
  <c r="P152" i="2"/>
  <c r="P151" i="2"/>
  <c r="BK152" i="2"/>
  <c r="BK151" i="2"/>
  <c r="J151" i="2"/>
  <c r="J103" i="2"/>
  <c r="J152" i="2"/>
  <c r="BE152" i="2"/>
  <c r="BI149" i="2"/>
  <c r="BH149" i="2"/>
  <c r="BG149" i="2"/>
  <c r="BF149" i="2"/>
  <c r="T149" i="2"/>
  <c r="T148" i="2"/>
  <c r="R149" i="2"/>
  <c r="R148" i="2"/>
  <c r="P149" i="2"/>
  <c r="P148" i="2"/>
  <c r="BK149" i="2"/>
  <c r="BK148" i="2"/>
  <c r="J148" i="2"/>
  <c r="J102" i="2"/>
  <c r="J149" i="2"/>
  <c r="BE149" i="2"/>
  <c r="BI146" i="2"/>
  <c r="BH146" i="2"/>
  <c r="BG146" i="2"/>
  <c r="BF146" i="2"/>
  <c r="T146" i="2"/>
  <c r="R146" i="2"/>
  <c r="R143" i="2"/>
  <c r="P146" i="2"/>
  <c r="BK146" i="2"/>
  <c r="J146" i="2"/>
  <c r="BE146" i="2"/>
  <c r="BI144" i="2"/>
  <c r="BH144" i="2"/>
  <c r="BG144" i="2"/>
  <c r="BF144" i="2"/>
  <c r="T144" i="2"/>
  <c r="R144" i="2"/>
  <c r="P144" i="2"/>
  <c r="P143" i="2"/>
  <c r="BK144" i="2"/>
  <c r="BK143" i="2"/>
  <c r="J143" i="2"/>
  <c r="J101" i="2"/>
  <c r="J144" i="2"/>
  <c r="BE144" i="2"/>
  <c r="BI142" i="2"/>
  <c r="BH142" i="2"/>
  <c r="BG142" i="2"/>
  <c r="BF142" i="2"/>
  <c r="T142" i="2"/>
  <c r="R142" i="2"/>
  <c r="P142" i="2"/>
  <c r="BK142" i="2"/>
  <c r="J142" i="2"/>
  <c r="BE142" i="2"/>
  <c r="BI140" i="2"/>
  <c r="BH140" i="2"/>
  <c r="BG140" i="2"/>
  <c r="BF140" i="2"/>
  <c r="T140" i="2"/>
  <c r="R140" i="2"/>
  <c r="P140" i="2"/>
  <c r="BK140" i="2"/>
  <c r="J140" i="2"/>
  <c r="BE140" i="2"/>
  <c r="BI138" i="2"/>
  <c r="BH138" i="2"/>
  <c r="BG138" i="2"/>
  <c r="BF138" i="2"/>
  <c r="T138" i="2"/>
  <c r="T137" i="2"/>
  <c r="R138" i="2"/>
  <c r="P138" i="2"/>
  <c r="P137" i="2"/>
  <c r="BK138" i="2"/>
  <c r="J138" i="2"/>
  <c r="BE138" i="2"/>
  <c r="BI135" i="2"/>
  <c r="BH135" i="2"/>
  <c r="BG135" i="2"/>
  <c r="BF135" i="2"/>
  <c r="T135" i="2"/>
  <c r="T134" i="2"/>
  <c r="R135" i="2"/>
  <c r="R134" i="2"/>
  <c r="P135" i="2"/>
  <c r="P134" i="2"/>
  <c r="BK135" i="2"/>
  <c r="BK134" i="2"/>
  <c r="J134" i="2"/>
  <c r="J99" i="2"/>
  <c r="J135" i="2"/>
  <c r="BE135" i="2"/>
  <c r="BI132" i="2"/>
  <c r="BH132" i="2"/>
  <c r="BG132" i="2"/>
  <c r="BF132" i="2"/>
  <c r="J34" i="2"/>
  <c r="AW95" i="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8" i="2"/>
  <c r="BH128" i="2"/>
  <c r="BG128" i="2"/>
  <c r="BF128" i="2"/>
  <c r="T128" i="2"/>
  <c r="R128" i="2"/>
  <c r="R125" i="2"/>
  <c r="P128" i="2"/>
  <c r="BK128" i="2"/>
  <c r="J128" i="2"/>
  <c r="BE128" i="2"/>
  <c r="BI126" i="2"/>
  <c r="BH126" i="2"/>
  <c r="BG126" i="2"/>
  <c r="BF126" i="2"/>
  <c r="F34" i="2"/>
  <c r="BA95" i="1"/>
  <c r="T126" i="2"/>
  <c r="R126" i="2"/>
  <c r="P126" i="2"/>
  <c r="BK126" i="2"/>
  <c r="J126" i="2"/>
  <c r="BE126" i="2"/>
  <c r="J120" i="2"/>
  <c r="F117" i="2"/>
  <c r="E115" i="2"/>
  <c r="J92" i="2"/>
  <c r="F89" i="2"/>
  <c r="E87" i="2"/>
  <c r="J21" i="2"/>
  <c r="E21" i="2"/>
  <c r="J119" i="2"/>
  <c r="J91" i="2"/>
  <c r="J20" i="2"/>
  <c r="J18" i="2"/>
  <c r="E18" i="2"/>
  <c r="F92" i="2"/>
  <c r="J17" i="2"/>
  <c r="J15" i="2"/>
  <c r="E15" i="2"/>
  <c r="F91" i="2"/>
  <c r="F119" i="2"/>
  <c r="J14" i="2"/>
  <c r="J12" i="2"/>
  <c r="J117" i="2"/>
  <c r="E7" i="2"/>
  <c r="E113" i="2"/>
  <c r="AS120" i="1"/>
  <c r="AS110" i="1"/>
  <c r="AS98" i="1"/>
  <c r="AS96" i="1"/>
  <c r="AS94" i="1"/>
  <c r="L90" i="1"/>
  <c r="AM90" i="1"/>
  <c r="AM89" i="1"/>
  <c r="L89" i="1"/>
  <c r="AM87" i="1"/>
  <c r="L87" i="1"/>
  <c r="L85" i="1"/>
  <c r="L84" i="1"/>
  <c r="R966" i="15"/>
  <c r="R901" i="15"/>
  <c r="P901" i="15"/>
  <c r="J115" i="7"/>
  <c r="P468" i="15"/>
  <c r="T901" i="15"/>
  <c r="P621" i="15"/>
  <c r="T953" i="15"/>
  <c r="R953" i="15"/>
  <c r="R388" i="15"/>
  <c r="P950" i="15"/>
  <c r="P592" i="15"/>
  <c r="P444" i="15"/>
  <c r="BK444" i="15"/>
  <c r="J444" i="15"/>
  <c r="J110" i="15"/>
  <c r="BK953" i="15"/>
  <c r="J953" i="15"/>
  <c r="J121" i="15"/>
  <c r="T966" i="15"/>
  <c r="BK970" i="15"/>
  <c r="J970" i="15"/>
  <c r="J123" i="15"/>
  <c r="J35" i="7"/>
  <c r="AV102" i="1"/>
  <c r="J189" i="3"/>
  <c r="J106" i="3"/>
  <c r="BK188" i="3"/>
  <c r="J188" i="3"/>
  <c r="J105" i="3"/>
  <c r="F36" i="8"/>
  <c r="BA103" i="1"/>
  <c r="T173" i="8"/>
  <c r="P224" i="9"/>
  <c r="BK244" i="9"/>
  <c r="J244" i="9"/>
  <c r="J106" i="9"/>
  <c r="BK272" i="9"/>
  <c r="J272" i="9"/>
  <c r="J110" i="9"/>
  <c r="T281" i="9"/>
  <c r="T345" i="9"/>
  <c r="T222" i="10"/>
  <c r="T137" i="13"/>
  <c r="J33" i="2"/>
  <c r="AV95" i="1"/>
  <c r="AT95" i="1"/>
  <c r="P125" i="2"/>
  <c r="P124" i="2"/>
  <c r="P123" i="2"/>
  <c r="AU95" i="1"/>
  <c r="J36" i="7"/>
  <c r="AW102" i="1"/>
  <c r="F38" i="8"/>
  <c r="BC103" i="1"/>
  <c r="F94" i="19"/>
  <c r="F132" i="19"/>
  <c r="F37" i="2"/>
  <c r="BD95" i="1"/>
  <c r="F36" i="2"/>
  <c r="BC95" i="1"/>
  <c r="J35" i="6"/>
  <c r="AV101" i="1"/>
  <c r="T382" i="9"/>
  <c r="P382" i="9"/>
  <c r="P405" i="9"/>
  <c r="R357" i="10"/>
  <c r="R222" i="11"/>
  <c r="BK128" i="12"/>
  <c r="J128" i="12"/>
  <c r="J100" i="12"/>
  <c r="T125" i="2"/>
  <c r="BK125" i="2"/>
  <c r="F35" i="2"/>
  <c r="BB95" i="1"/>
  <c r="P122" i="5"/>
  <c r="P121" i="5"/>
  <c r="AU100" i="1"/>
  <c r="P122" i="6"/>
  <c r="P121" i="6"/>
  <c r="AU101" i="1"/>
  <c r="T160" i="8"/>
  <c r="BK176" i="8"/>
  <c r="J176" i="8"/>
  <c r="J106" i="8"/>
  <c r="R222" i="8"/>
  <c r="P256" i="8"/>
  <c r="R302" i="8"/>
  <c r="P317" i="9"/>
  <c r="P295" i="9"/>
  <c r="BK377" i="9"/>
  <c r="J377" i="9"/>
  <c r="J140" i="9"/>
  <c r="R411" i="10"/>
  <c r="F39" i="3"/>
  <c r="BD97" i="1"/>
  <c r="BD96" i="1"/>
  <c r="F120" i="2"/>
  <c r="P189" i="3"/>
  <c r="P188" i="3"/>
  <c r="F94" i="6"/>
  <c r="J145" i="8"/>
  <c r="T176" i="8"/>
  <c r="P176" i="8"/>
  <c r="BK222" i="8"/>
  <c r="J222" i="8"/>
  <c r="J111" i="8"/>
  <c r="T222" i="8"/>
  <c r="T269" i="8"/>
  <c r="P269" i="8"/>
  <c r="T297" i="8"/>
  <c r="R244" i="9"/>
  <c r="T138" i="10"/>
  <c r="F39" i="13"/>
  <c r="BD108" i="1"/>
  <c r="T551" i="15"/>
  <c r="P630" i="15"/>
  <c r="T143" i="2"/>
  <c r="J36" i="3"/>
  <c r="AW97" i="1"/>
  <c r="BK172" i="3"/>
  <c r="J172" i="3"/>
  <c r="J103" i="3"/>
  <c r="T147" i="3"/>
  <c r="P147" i="3"/>
  <c r="P122" i="7"/>
  <c r="P121" i="7"/>
  <c r="AU102" i="1"/>
  <c r="F145" i="8"/>
  <c r="P179" i="8"/>
  <c r="R191" i="8"/>
  <c r="P277" i="8"/>
  <c r="R284" i="8"/>
  <c r="P284" i="8"/>
  <c r="BK317" i="9"/>
  <c r="J317" i="9"/>
  <c r="J121" i="9"/>
  <c r="T337" i="9"/>
  <c r="T327" i="9"/>
  <c r="R259" i="10"/>
  <c r="P364" i="10"/>
  <c r="J35" i="13"/>
  <c r="AV108" i="1"/>
  <c r="T436" i="15"/>
  <c r="T592" i="15"/>
  <c r="F38" i="3"/>
  <c r="BC97" i="1"/>
  <c r="BC96" i="1"/>
  <c r="AY96" i="1"/>
  <c r="R137" i="2"/>
  <c r="R124" i="2"/>
  <c r="R123" i="2"/>
  <c r="BK137" i="2"/>
  <c r="J137" i="2"/>
  <c r="J100" i="2"/>
  <c r="R1082" i="4"/>
  <c r="R1081" i="4"/>
  <c r="P165" i="8"/>
  <c r="J36" i="8"/>
  <c r="AW103" i="1"/>
  <c r="R277" i="8"/>
  <c r="R281" i="9"/>
  <c r="BK382" i="9"/>
  <c r="J382" i="9"/>
  <c r="J141" i="9"/>
  <c r="F93" i="10"/>
  <c r="J36" i="10"/>
  <c r="AW105" i="1"/>
  <c r="T199" i="10"/>
  <c r="P137" i="13"/>
  <c r="E85" i="16"/>
  <c r="E109" i="16"/>
  <c r="J35" i="8"/>
  <c r="AV103" i="1"/>
  <c r="AT103" i="1"/>
  <c r="T238" i="8"/>
  <c r="T341" i="10"/>
  <c r="BK468" i="10"/>
  <c r="J468" i="10"/>
  <c r="J111" i="10"/>
  <c r="BK165" i="13"/>
  <c r="J165" i="13"/>
  <c r="J103" i="13"/>
  <c r="BK225" i="13"/>
  <c r="J225" i="13"/>
  <c r="J111" i="13"/>
  <c r="BK127" i="14"/>
  <c r="BK147" i="15"/>
  <c r="J147" i="15"/>
  <c r="J100" i="15"/>
  <c r="P157" i="18"/>
  <c r="J170" i="19"/>
  <c r="J109" i="19"/>
  <c r="BK169" i="19"/>
  <c r="J169" i="19"/>
  <c r="J108" i="19"/>
  <c r="R222" i="10"/>
  <c r="T189" i="11"/>
  <c r="E123" i="13"/>
  <c r="BK159" i="13"/>
  <c r="J159" i="13"/>
  <c r="J102" i="13"/>
  <c r="T186" i="13"/>
  <c r="R127" i="14"/>
  <c r="R167" i="15"/>
  <c r="T279" i="15"/>
  <c r="P436" i="15"/>
  <c r="P156" i="26"/>
  <c r="BK179" i="12"/>
  <c r="J179" i="12"/>
  <c r="J104" i="12"/>
  <c r="R195" i="13"/>
  <c r="R225" i="13"/>
  <c r="BK161" i="14"/>
  <c r="J161" i="14"/>
  <c r="J102" i="14"/>
  <c r="J129" i="18"/>
  <c r="J93" i="18"/>
  <c r="BK145" i="19"/>
  <c r="P178" i="19"/>
  <c r="BK341" i="10"/>
  <c r="J341" i="10"/>
  <c r="J105" i="10"/>
  <c r="P189" i="11"/>
  <c r="BK239" i="11"/>
  <c r="J239" i="11"/>
  <c r="J103" i="11"/>
  <c r="J131" i="13"/>
  <c r="BK220" i="13"/>
  <c r="J220" i="13"/>
  <c r="J110" i="13"/>
  <c r="T239" i="13"/>
  <c r="T534" i="15"/>
  <c r="P936" i="15"/>
  <c r="T139" i="19"/>
  <c r="P545" i="10"/>
  <c r="T239" i="11"/>
  <c r="P239" i="11"/>
  <c r="R128" i="12"/>
  <c r="R127" i="12"/>
  <c r="R126" i="12"/>
  <c r="R173" i="12"/>
  <c r="R239" i="13"/>
  <c r="BK244" i="13"/>
  <c r="J244" i="13"/>
  <c r="J113" i="13"/>
  <c r="F37" i="14"/>
  <c r="BB109" i="1"/>
  <c r="R161" i="14"/>
  <c r="P147" i="15"/>
  <c r="T417" i="15"/>
  <c r="BK551" i="15"/>
  <c r="J551" i="15"/>
  <c r="J113" i="15"/>
  <c r="F117" i="17"/>
  <c r="P134" i="18"/>
  <c r="T178" i="19"/>
  <c r="P195" i="20"/>
  <c r="BK222" i="10"/>
  <c r="J222" i="10"/>
  <c r="J102" i="10"/>
  <c r="R341" i="10"/>
  <c r="F38" i="11"/>
  <c r="BC106" i="1"/>
  <c r="R266" i="11"/>
  <c r="F94" i="12"/>
  <c r="T128" i="12"/>
  <c r="F36" i="12"/>
  <c r="BA107" i="1"/>
  <c r="R156" i="12"/>
  <c r="BK156" i="12"/>
  <c r="J156" i="12"/>
  <c r="J101" i="12"/>
  <c r="T173" i="12"/>
  <c r="P173" i="12"/>
  <c r="P152" i="13"/>
  <c r="BK195" i="13"/>
  <c r="T468" i="15"/>
  <c r="R534" i="15"/>
  <c r="P551" i="15"/>
  <c r="P966" i="15"/>
  <c r="F37" i="16"/>
  <c r="BB112" i="1"/>
  <c r="P122" i="17"/>
  <c r="P121" i="17"/>
  <c r="AU113" i="1"/>
  <c r="T169" i="19"/>
  <c r="BK186" i="20"/>
  <c r="J186" i="20"/>
  <c r="J101" i="20"/>
  <c r="T195" i="20"/>
  <c r="P209" i="20"/>
  <c r="J35" i="26"/>
  <c r="AV123" i="1"/>
  <c r="T321" i="10"/>
  <c r="P321" i="10"/>
  <c r="BK545" i="10"/>
  <c r="J545" i="10"/>
  <c r="J115" i="10"/>
  <c r="R189" i="11"/>
  <c r="T156" i="12"/>
  <c r="P156" i="12"/>
  <c r="R179" i="12"/>
  <c r="R152" i="13"/>
  <c r="P159" i="13"/>
  <c r="P182" i="13"/>
  <c r="R186" i="13"/>
  <c r="R134" i="14"/>
  <c r="P186" i="14"/>
  <c r="R621" i="15"/>
  <c r="T630" i="15"/>
  <c r="T936" i="15"/>
  <c r="E85" i="21"/>
  <c r="E114" i="21"/>
  <c r="P128" i="25"/>
  <c r="P141" i="25"/>
  <c r="P328" i="15"/>
  <c r="BK388" i="15"/>
  <c r="J388" i="15"/>
  <c r="J105" i="15"/>
  <c r="R417" i="15"/>
  <c r="BK417" i="15"/>
  <c r="J417" i="15"/>
  <c r="J106" i="15"/>
  <c r="P534" i="15"/>
  <c r="T970" i="15"/>
  <c r="F37" i="17"/>
  <c r="BB113" i="1"/>
  <c r="F130" i="18"/>
  <c r="R157" i="18"/>
  <c r="BK169" i="18"/>
  <c r="J169" i="18"/>
  <c r="J105" i="18"/>
  <c r="T174" i="18"/>
  <c r="P181" i="18"/>
  <c r="BK150" i="19"/>
  <c r="J150" i="19"/>
  <c r="J103" i="19"/>
  <c r="R153" i="19"/>
  <c r="P164" i="19"/>
  <c r="P172" i="19"/>
  <c r="P169" i="19"/>
  <c r="R209" i="20"/>
  <c r="BK209" i="20"/>
  <c r="J209" i="20"/>
  <c r="J103" i="20"/>
  <c r="T137" i="22"/>
  <c r="F39" i="23"/>
  <c r="BD119" i="1"/>
  <c r="T138" i="24"/>
  <c r="T137" i="24"/>
  <c r="T128" i="25"/>
  <c r="T141" i="25"/>
  <c r="J93" i="29"/>
  <c r="P953" i="15"/>
  <c r="T122" i="16"/>
  <c r="T121" i="16"/>
  <c r="P174" i="18"/>
  <c r="T153" i="19"/>
  <c r="BK193" i="19"/>
  <c r="J193" i="19"/>
  <c r="J113" i="19"/>
  <c r="P163" i="20"/>
  <c r="F37" i="23"/>
  <c r="BB119" i="1"/>
  <c r="P238" i="23"/>
  <c r="P128" i="23"/>
  <c r="P127" i="23"/>
  <c r="AU119" i="1"/>
  <c r="R172" i="26"/>
  <c r="BK172" i="26"/>
  <c r="J172" i="26"/>
  <c r="J103" i="26"/>
  <c r="F38" i="29"/>
  <c r="BC126" i="1"/>
  <c r="E109" i="31"/>
  <c r="E85" i="31"/>
  <c r="T375" i="20"/>
  <c r="P128" i="21"/>
  <c r="R160" i="23"/>
  <c r="F37" i="24"/>
  <c r="BB121" i="1"/>
  <c r="F93" i="29"/>
  <c r="F119" i="29"/>
  <c r="R468" i="15"/>
  <c r="BK592" i="15"/>
  <c r="J592" i="15"/>
  <c r="J114" i="15"/>
  <c r="T621" i="15"/>
  <c r="R630" i="15"/>
  <c r="BK936" i="15"/>
  <c r="J936" i="15"/>
  <c r="J119" i="15"/>
  <c r="T122" i="17"/>
  <c r="T121" i="17"/>
  <c r="T134" i="18"/>
  <c r="T186" i="18"/>
  <c r="P139" i="19"/>
  <c r="F38" i="19"/>
  <c r="BC115" i="1"/>
  <c r="P145" i="19"/>
  <c r="P156" i="19"/>
  <c r="R322" i="20"/>
  <c r="P165" i="21"/>
  <c r="J35" i="22"/>
  <c r="AV118" i="1"/>
  <c r="BK160" i="23"/>
  <c r="J160" i="23"/>
  <c r="J101" i="23"/>
  <c r="J35" i="24"/>
  <c r="AV121" i="1"/>
  <c r="F39" i="24"/>
  <c r="BD121" i="1"/>
  <c r="F37" i="25"/>
  <c r="BB122" i="1"/>
  <c r="J123" i="26"/>
  <c r="J93" i="26"/>
  <c r="F36" i="27"/>
  <c r="BA124" i="1"/>
  <c r="P177" i="28"/>
  <c r="F35" i="30"/>
  <c r="AZ127" i="1"/>
  <c r="T831" i="15"/>
  <c r="P831" i="15"/>
  <c r="BK950" i="15"/>
  <c r="J950" i="15"/>
  <c r="J120" i="15"/>
  <c r="BK122" i="16"/>
  <c r="J122" i="16"/>
  <c r="J99" i="16"/>
  <c r="J36" i="18"/>
  <c r="AW114" i="1"/>
  <c r="P137" i="18"/>
  <c r="R169" i="18"/>
  <c r="T191" i="18"/>
  <c r="P191" i="18"/>
  <c r="T145" i="19"/>
  <c r="T150" i="19"/>
  <c r="P150" i="19"/>
  <c r="R164" i="19"/>
  <c r="P271" i="20"/>
  <c r="T322" i="20"/>
  <c r="R129" i="23"/>
  <c r="F39" i="25"/>
  <c r="BD122" i="1"/>
  <c r="BK148" i="28"/>
  <c r="J148" i="28"/>
  <c r="J101" i="28"/>
  <c r="R936" i="15"/>
  <c r="P970" i="15"/>
  <c r="P122" i="16"/>
  <c r="P121" i="16"/>
  <c r="AU112" i="1"/>
  <c r="F39" i="17"/>
  <c r="BD113" i="1"/>
  <c r="T169" i="18"/>
  <c r="P169" i="18"/>
  <c r="R191" i="18"/>
  <c r="R159" i="19"/>
  <c r="R178" i="19"/>
  <c r="R193" i="19"/>
  <c r="R186" i="20"/>
  <c r="R271" i="20"/>
  <c r="P330" i="20"/>
  <c r="T165" i="21"/>
  <c r="F37" i="22"/>
  <c r="BB118" i="1"/>
  <c r="P125" i="24"/>
  <c r="AU121" i="1"/>
  <c r="P159" i="25"/>
  <c r="J93" i="28"/>
  <c r="J122" i="28"/>
  <c r="R142" i="29"/>
  <c r="F38" i="30"/>
  <c r="BC127" i="1"/>
  <c r="F36" i="30"/>
  <c r="BA127" i="1"/>
  <c r="J36" i="30"/>
  <c r="AW127" i="1"/>
  <c r="P322" i="20"/>
  <c r="BK395" i="20"/>
  <c r="J395" i="20"/>
  <c r="J112" i="20"/>
  <c r="F39" i="21"/>
  <c r="BD117" i="1"/>
  <c r="BK147" i="21"/>
  <c r="J147" i="21"/>
  <c r="J101" i="21"/>
  <c r="T174" i="21"/>
  <c r="P137" i="22"/>
  <c r="R145" i="22"/>
  <c r="BK145" i="22"/>
  <c r="J145" i="22"/>
  <c r="J104" i="22"/>
  <c r="J123" i="23"/>
  <c r="R189" i="23"/>
  <c r="R154" i="25"/>
  <c r="BK129" i="26"/>
  <c r="J129" i="26"/>
  <c r="J100" i="26"/>
  <c r="F38" i="27"/>
  <c r="BC124" i="1"/>
  <c r="R128" i="27"/>
  <c r="BK125" i="29"/>
  <c r="J125" i="29"/>
  <c r="J100" i="29"/>
  <c r="R128" i="21"/>
  <c r="R129" i="22"/>
  <c r="BK141" i="22"/>
  <c r="J141" i="22"/>
  <c r="J103" i="22"/>
  <c r="F35" i="24"/>
  <c r="AZ121" i="1"/>
  <c r="R138" i="24"/>
  <c r="R137" i="24"/>
  <c r="F39" i="26"/>
  <c r="BD123" i="1"/>
  <c r="F37" i="26"/>
  <c r="BB123" i="1"/>
  <c r="T172" i="26"/>
  <c r="T187" i="26"/>
  <c r="R127" i="28"/>
  <c r="BK122" i="30"/>
  <c r="BK121" i="30"/>
  <c r="J121" i="30"/>
  <c r="BK122" i="31"/>
  <c r="R390" i="20"/>
  <c r="BK390" i="20"/>
  <c r="J390" i="20"/>
  <c r="J111" i="20"/>
  <c r="P172" i="26"/>
  <c r="T127" i="28"/>
  <c r="R160" i="28"/>
  <c r="BK137" i="22"/>
  <c r="J137" i="22"/>
  <c r="J102" i="22"/>
  <c r="BK128" i="25"/>
  <c r="R156" i="26"/>
  <c r="P168" i="27"/>
  <c r="T171" i="27"/>
  <c r="J36" i="28"/>
  <c r="AW125" i="1"/>
  <c r="T125" i="29"/>
  <c r="BK142" i="29"/>
  <c r="J142" i="29"/>
  <c r="J101" i="29"/>
  <c r="P122" i="30"/>
  <c r="P121" i="30"/>
  <c r="AU127" i="1"/>
  <c r="T122" i="30"/>
  <c r="T121" i="30"/>
  <c r="BK322" i="20"/>
  <c r="J322" i="20"/>
  <c r="J107" i="20"/>
  <c r="BK375" i="20"/>
  <c r="J375" i="20"/>
  <c r="J110" i="20"/>
  <c r="F38" i="24"/>
  <c r="BC121" i="1"/>
  <c r="F38" i="28"/>
  <c r="BC125" i="1"/>
  <c r="R142" i="28"/>
  <c r="P142" i="28"/>
  <c r="R165" i="28"/>
  <c r="R177" i="28"/>
  <c r="F36" i="31"/>
  <c r="BA128" i="1"/>
  <c r="BK159" i="21"/>
  <c r="J159" i="21"/>
  <c r="J102" i="21"/>
  <c r="BK174" i="21"/>
  <c r="J174" i="21"/>
  <c r="J104" i="21"/>
  <c r="R133" i="22"/>
  <c r="P160" i="23"/>
  <c r="R238" i="23"/>
  <c r="F123" i="27"/>
  <c r="J36" i="27"/>
  <c r="AW124" i="1"/>
  <c r="BK127" i="28"/>
  <c r="R125" i="29"/>
  <c r="F94" i="3"/>
  <c r="T330" i="20"/>
  <c r="P279" i="20"/>
  <c r="BK279" i="20"/>
  <c r="J279" i="20"/>
  <c r="J106" i="20"/>
  <c r="R279" i="20"/>
  <c r="F39" i="20"/>
  <c r="BD116" i="1"/>
  <c r="BK524" i="10"/>
  <c r="J524" i="10"/>
  <c r="J114" i="10"/>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40" i="4"/>
  <c r="P473" i="4"/>
  <c r="BK1040" i="4"/>
  <c r="J1040" i="4"/>
  <c r="J121" i="4"/>
  <c r="J91" i="28"/>
  <c r="J131" i="10"/>
  <c r="J91" i="12"/>
  <c r="J91" i="3"/>
  <c r="J91" i="26"/>
  <c r="J120" i="27"/>
  <c r="J115" i="5"/>
  <c r="J143" i="8"/>
  <c r="J91" i="30"/>
  <c r="T656" i="4"/>
  <c r="BK1059" i="4"/>
  <c r="J1059" i="4"/>
  <c r="J123" i="4"/>
  <c r="BK150" i="4"/>
  <c r="J150" i="4"/>
  <c r="J100" i="4"/>
  <c r="BK656" i="4"/>
  <c r="J656" i="4"/>
  <c r="J116" i="4"/>
  <c r="T473" i="4"/>
  <c r="R656" i="4"/>
  <c r="R1043" i="4"/>
  <c r="R1063" i="4"/>
  <c r="P656" i="4"/>
  <c r="R150" i="4"/>
  <c r="T464" i="4"/>
  <c r="P464" i="4"/>
  <c r="BK614" i="4"/>
  <c r="J614" i="4"/>
  <c r="J115" i="4"/>
  <c r="T374" i="4"/>
  <c r="BK1025" i="4"/>
  <c r="J1025" i="4"/>
  <c r="J120" i="4"/>
  <c r="BK510" i="4"/>
  <c r="J510" i="4"/>
  <c r="J111" i="4"/>
  <c r="R661" i="4"/>
  <c r="BK1043" i="4"/>
  <c r="J1043" i="4"/>
  <c r="J122" i="4"/>
  <c r="T1059" i="4"/>
  <c r="P1082" i="4"/>
  <c r="P1081" i="4"/>
  <c r="R321" i="4"/>
  <c r="P321" i="4"/>
  <c r="R170" i="4"/>
  <c r="BK473" i="4"/>
  <c r="J473" i="4"/>
  <c r="J109" i="4"/>
  <c r="R1025" i="4"/>
  <c r="P417" i="15"/>
  <c r="F38" i="15"/>
  <c r="BC111" i="1"/>
  <c r="F37" i="3"/>
  <c r="BB97" i="1"/>
  <c r="BB96" i="1"/>
  <c r="AX96" i="1"/>
  <c r="F35" i="3"/>
  <c r="AZ97" i="1"/>
  <c r="AZ96" i="1"/>
  <c r="AV96" i="1"/>
  <c r="R172" i="3"/>
  <c r="J35" i="3"/>
  <c r="AV97" i="1"/>
  <c r="AT97" i="1"/>
  <c r="T172" i="3"/>
  <c r="T129" i="3"/>
  <c r="T128" i="3"/>
  <c r="J36" i="4"/>
  <c r="AW99" i="1"/>
  <c r="F37" i="5"/>
  <c r="BB100" i="1"/>
  <c r="F35" i="5"/>
  <c r="AZ100" i="1"/>
  <c r="F36" i="5"/>
  <c r="BA100" i="1"/>
  <c r="F38" i="5"/>
  <c r="BC100" i="1"/>
  <c r="F93" i="5"/>
  <c r="F39" i="4"/>
  <c r="BD99" i="1"/>
  <c r="R551" i="15"/>
  <c r="T589" i="4"/>
  <c r="P510" i="4"/>
  <c r="P374" i="4"/>
  <c r="BK374" i="4"/>
  <c r="J374" i="4"/>
  <c r="J104" i="4"/>
  <c r="R565" i="4"/>
  <c r="P837" i="4"/>
  <c r="F37" i="4"/>
  <c r="BB99" i="1"/>
  <c r="T559" i="4"/>
  <c r="BK1082" i="4"/>
  <c r="J1082" i="4"/>
  <c r="J126" i="4"/>
  <c r="P150" i="4"/>
  <c r="T441" i="4"/>
  <c r="P441" i="4"/>
  <c r="R473" i="4"/>
  <c r="R559" i="4"/>
  <c r="P661" i="4"/>
  <c r="T661" i="4"/>
  <c r="P1025" i="4"/>
  <c r="T150" i="4"/>
  <c r="R441" i="4"/>
  <c r="P482" i="4"/>
  <c r="P565" i="4"/>
  <c r="BK589" i="4"/>
  <c r="J589" i="4"/>
  <c r="J114" i="4"/>
  <c r="P589" i="4"/>
  <c r="BK837" i="4"/>
  <c r="J837" i="4"/>
  <c r="J118" i="4"/>
  <c r="F93" i="4"/>
  <c r="P170" i="4"/>
  <c r="BK170" i="4"/>
  <c r="J170" i="4"/>
  <c r="J101" i="4"/>
  <c r="R239" i="4"/>
  <c r="BK239" i="4"/>
  <c r="J239" i="4"/>
  <c r="J102" i="4"/>
  <c r="T321" i="4"/>
  <c r="R464" i="4"/>
  <c r="R482" i="4"/>
  <c r="T510" i="4"/>
  <c r="BK559" i="4"/>
  <c r="J559" i="4"/>
  <c r="J112" i="4"/>
  <c r="BK565" i="4"/>
  <c r="J565" i="4"/>
  <c r="J113" i="4"/>
  <c r="T952" i="4"/>
  <c r="R1040" i="4"/>
  <c r="T1063" i="4"/>
  <c r="BK1063" i="4"/>
  <c r="J1063" i="4"/>
  <c r="J124" i="4"/>
  <c r="T1082" i="4"/>
  <c r="T1081" i="4"/>
  <c r="F36" i="4"/>
  <c r="BA99" i="1"/>
  <c r="T239" i="4"/>
  <c r="BK482" i="4"/>
  <c r="J482" i="4"/>
  <c r="J110" i="4"/>
  <c r="P559" i="4"/>
  <c r="T565" i="4"/>
  <c r="R614" i="4"/>
  <c r="P614" i="4"/>
  <c r="T1040" i="4"/>
  <c r="R1059" i="4"/>
  <c r="F38" i="4"/>
  <c r="BC99" i="1"/>
  <c r="J142" i="4"/>
  <c r="F94" i="4"/>
  <c r="J93" i="4"/>
  <c r="R235" i="9"/>
  <c r="P235" i="9"/>
  <c r="R405" i="9"/>
  <c r="R172" i="9"/>
  <c r="T177" i="9"/>
  <c r="P198" i="9"/>
  <c r="BK288" i="9"/>
  <c r="J288" i="9"/>
  <c r="J112" i="9"/>
  <c r="R408" i="9"/>
  <c r="R198" i="9"/>
  <c r="R263" i="9"/>
  <c r="T389" i="9"/>
  <c r="P408" i="9"/>
  <c r="T172" i="9"/>
  <c r="BK235" i="9"/>
  <c r="J235" i="9"/>
  <c r="J105" i="9"/>
  <c r="T254" i="9"/>
  <c r="T263" i="9"/>
  <c r="R288" i="9"/>
  <c r="BK337" i="9"/>
  <c r="J337" i="9"/>
  <c r="J128" i="9"/>
  <c r="T244" i="9"/>
  <c r="P244" i="9"/>
  <c r="R272" i="9"/>
  <c r="BK281" i="9"/>
  <c r="J281" i="9"/>
  <c r="J111" i="9"/>
  <c r="T288" i="9"/>
  <c r="P288" i="9"/>
  <c r="R317" i="9"/>
  <c r="R295" i="9"/>
  <c r="R345" i="9"/>
  <c r="R327" i="9"/>
  <c r="R382" i="9"/>
  <c r="T408" i="9"/>
  <c r="BK198" i="9"/>
  <c r="J198" i="9"/>
  <c r="J102" i="9"/>
  <c r="BK254" i="9"/>
  <c r="J254" i="9"/>
  <c r="J108" i="9"/>
  <c r="R337" i="9"/>
  <c r="P345" i="9"/>
  <c r="F38" i="16"/>
  <c r="BC112" i="1"/>
  <c r="F39" i="16"/>
  <c r="BD112" i="1"/>
  <c r="BK124" i="2"/>
  <c r="J125" i="2"/>
  <c r="J98" i="2"/>
  <c r="F35" i="4"/>
  <c r="AZ99" i="1"/>
  <c r="AT102" i="1"/>
  <c r="E109" i="5"/>
  <c r="E85" i="5"/>
  <c r="F33" i="2"/>
  <c r="AZ95" i="1"/>
  <c r="J35" i="5"/>
  <c r="AV100" i="1"/>
  <c r="E85" i="6"/>
  <c r="P191" i="8"/>
  <c r="R243" i="8"/>
  <c r="T307" i="8"/>
  <c r="P307" i="8"/>
  <c r="J35" i="9"/>
  <c r="AV104" i="1"/>
  <c r="F35" i="9"/>
  <c r="AZ104" i="1"/>
  <c r="J35" i="19"/>
  <c r="AV115" i="1"/>
  <c r="F35" i="19"/>
  <c r="AZ115" i="1"/>
  <c r="F36" i="6"/>
  <c r="BA101" i="1"/>
  <c r="P239" i="4"/>
  <c r="R837" i="4"/>
  <c r="F94" i="5"/>
  <c r="T122" i="5"/>
  <c r="T121" i="5"/>
  <c r="F39" i="5"/>
  <c r="BD100" i="1"/>
  <c r="J36" i="5"/>
  <c r="AW100" i="1"/>
  <c r="P160" i="8"/>
  <c r="BK165" i="8"/>
  <c r="J165" i="8"/>
  <c r="J104" i="8"/>
  <c r="P172" i="3"/>
  <c r="P129" i="3"/>
  <c r="P128" i="3"/>
  <c r="AU97" i="1"/>
  <c r="AU96" i="1"/>
  <c r="F35" i="7"/>
  <c r="AZ102" i="1"/>
  <c r="T170" i="4"/>
  <c r="J127" i="14"/>
  <c r="J100" i="14"/>
  <c r="J35" i="31"/>
  <c r="AV128" i="1"/>
  <c r="AT128" i="1"/>
  <c r="F35" i="31"/>
  <c r="AZ128" i="1"/>
  <c r="R510" i="4"/>
  <c r="P952" i="4"/>
  <c r="T482" i="4"/>
  <c r="BK661" i="4"/>
  <c r="J661" i="4"/>
  <c r="J117" i="4"/>
  <c r="BK122" i="5"/>
  <c r="J91" i="6"/>
  <c r="J115" i="6"/>
  <c r="R122" i="6"/>
  <c r="R121" i="6"/>
  <c r="F38" i="7"/>
  <c r="BC102" i="1"/>
  <c r="T122" i="7"/>
  <c r="T121" i="7"/>
  <c r="BK243" i="8"/>
  <c r="J243" i="8"/>
  <c r="J113" i="8"/>
  <c r="F38" i="9"/>
  <c r="BC104" i="1"/>
  <c r="AG101" i="1"/>
  <c r="AN101" i="1"/>
  <c r="J41" i="6"/>
  <c r="BK441" i="4"/>
  <c r="J441" i="4"/>
  <c r="J105" i="4"/>
  <c r="F35" i="8"/>
  <c r="AZ103" i="1"/>
  <c r="R147" i="3"/>
  <c r="BK464" i="4"/>
  <c r="J464" i="4"/>
  <c r="J106" i="4"/>
  <c r="R589" i="4"/>
  <c r="BK952" i="4"/>
  <c r="J952" i="4"/>
  <c r="J119" i="4"/>
  <c r="F35" i="6"/>
  <c r="AZ101" i="1"/>
  <c r="J89" i="2"/>
  <c r="F93" i="3"/>
  <c r="F36" i="3"/>
  <c r="BA97" i="1"/>
  <c r="BA96" i="1"/>
  <c r="AW96" i="1"/>
  <c r="BK133" i="3"/>
  <c r="E85" i="4"/>
  <c r="J35" i="4"/>
  <c r="AV99" i="1"/>
  <c r="T614" i="4"/>
  <c r="R952" i="4"/>
  <c r="J98" i="6"/>
  <c r="F39" i="6"/>
  <c r="BD101" i="1"/>
  <c r="BK321" i="4"/>
  <c r="J321" i="4"/>
  <c r="J103" i="4"/>
  <c r="T837" i="4"/>
  <c r="R374" i="4"/>
  <c r="P1043" i="4"/>
  <c r="J93" i="5"/>
  <c r="J117" i="5"/>
  <c r="J122" i="6"/>
  <c r="J99" i="6"/>
  <c r="T122" i="6"/>
  <c r="T121" i="6"/>
  <c r="F39" i="7"/>
  <c r="BD102" i="1"/>
  <c r="F37" i="7"/>
  <c r="BB102" i="1"/>
  <c r="R122" i="7"/>
  <c r="R121" i="7"/>
  <c r="F118" i="7"/>
  <c r="F94" i="7"/>
  <c r="F37" i="8"/>
  <c r="BB103" i="1"/>
  <c r="T165" i="8"/>
  <c r="T243" i="8"/>
  <c r="J36" i="9"/>
  <c r="AW104" i="1"/>
  <c r="F36" i="9"/>
  <c r="BA104" i="1"/>
  <c r="R389" i="9"/>
  <c r="R199" i="10"/>
  <c r="F38" i="12"/>
  <c r="BC107" i="1"/>
  <c r="BK160" i="8"/>
  <c r="J160" i="8"/>
  <c r="J103" i="8"/>
  <c r="T185" i="8"/>
  <c r="BK256" i="8"/>
  <c r="J256" i="8"/>
  <c r="J116" i="8"/>
  <c r="R256" i="8"/>
  <c r="P297" i="8"/>
  <c r="J160" i="9"/>
  <c r="J91" i="9"/>
  <c r="F37" i="9"/>
  <c r="BB104" i="1"/>
  <c r="P173" i="10"/>
  <c r="F131" i="13"/>
  <c r="F93" i="13"/>
  <c r="R179" i="8"/>
  <c r="P524" i="10"/>
  <c r="J35" i="11"/>
  <c r="AV106" i="1"/>
  <c r="F141" i="15"/>
  <c r="F93" i="15"/>
  <c r="T1025" i="4"/>
  <c r="P1059" i="4"/>
  <c r="R122" i="5"/>
  <c r="R121" i="5"/>
  <c r="F38" i="6"/>
  <c r="BC101" i="1"/>
  <c r="P238" i="8"/>
  <c r="P243" i="8"/>
  <c r="F162" i="9"/>
  <c r="F93" i="9"/>
  <c r="BK177" i="9"/>
  <c r="J177" i="9"/>
  <c r="J101" i="9"/>
  <c r="BK224" i="9"/>
  <c r="J224" i="9"/>
  <c r="J104" i="9"/>
  <c r="P254" i="9"/>
  <c r="BK389" i="9"/>
  <c r="J389" i="9"/>
  <c r="J142" i="9"/>
  <c r="BK421" i="10"/>
  <c r="J421" i="10"/>
  <c r="J110" i="10"/>
  <c r="F37" i="13"/>
  <c r="BB108" i="1"/>
  <c r="BK210" i="15"/>
  <c r="J210" i="15"/>
  <c r="J102" i="15"/>
  <c r="T1043" i="4"/>
  <c r="P1063" i="4"/>
  <c r="F37" i="6"/>
  <c r="BB101" i="1"/>
  <c r="BK122" i="7"/>
  <c r="R160" i="8"/>
  <c r="P185" i="8"/>
  <c r="R238" i="8"/>
  <c r="R149" i="8"/>
  <c r="T284" i="8"/>
  <c r="F39" i="9"/>
  <c r="BD104" i="1"/>
  <c r="R138" i="10"/>
  <c r="J122" i="12"/>
  <c r="J93" i="12"/>
  <c r="J195" i="13"/>
  <c r="J108" i="13"/>
  <c r="T293" i="8"/>
  <c r="T272" i="9"/>
  <c r="P327" i="9"/>
  <c r="BK345" i="9"/>
  <c r="J345" i="9"/>
  <c r="J130" i="9"/>
  <c r="P222" i="10"/>
  <c r="P128" i="11"/>
  <c r="P127" i="11"/>
  <c r="P126" i="11"/>
  <c r="AU106" i="1"/>
  <c r="F39" i="11"/>
  <c r="BD106" i="1"/>
  <c r="F35" i="12"/>
  <c r="AZ107" i="1"/>
  <c r="F37" i="12"/>
  <c r="BB107" i="1"/>
  <c r="BK173" i="12"/>
  <c r="J173" i="12"/>
  <c r="J103" i="12"/>
  <c r="P225" i="13"/>
  <c r="F35" i="14"/>
  <c r="AZ109" i="1"/>
  <c r="J35" i="14"/>
  <c r="AV109" i="1"/>
  <c r="BK134" i="14"/>
  <c r="J134" i="14"/>
  <c r="J101" i="14"/>
  <c r="BK122" i="17"/>
  <c r="BK191" i="8"/>
  <c r="J191" i="8"/>
  <c r="J109" i="8"/>
  <c r="R224" i="9"/>
  <c r="T295" i="9"/>
  <c r="R358" i="9"/>
  <c r="BK405" i="9"/>
  <c r="J405" i="9"/>
  <c r="J143" i="9"/>
  <c r="BK408" i="9"/>
  <c r="J408" i="9"/>
  <c r="J144" i="9"/>
  <c r="J133" i="10"/>
  <c r="J93" i="10"/>
  <c r="F37" i="10"/>
  <c r="BB105" i="1"/>
  <c r="BK199" i="10"/>
  <c r="J199" i="10"/>
  <c r="J101" i="10"/>
  <c r="BK259" i="10"/>
  <c r="J259" i="10"/>
  <c r="J103" i="10"/>
  <c r="BK321" i="10"/>
  <c r="J321" i="10"/>
  <c r="J104" i="10"/>
  <c r="T357" i="10"/>
  <c r="P357" i="10"/>
  <c r="T364" i="10"/>
  <c r="T468" i="10"/>
  <c r="T222" i="11"/>
  <c r="BK263" i="9"/>
  <c r="J263" i="9"/>
  <c r="J109" i="9"/>
  <c r="T358" i="9"/>
  <c r="R321" i="10"/>
  <c r="T411" i="10"/>
  <c r="P411" i="10"/>
  <c r="T524" i="10"/>
  <c r="T128" i="11"/>
  <c r="F39" i="12"/>
  <c r="BD107" i="1"/>
  <c r="BK208" i="13"/>
  <c r="J208" i="13"/>
  <c r="J109" i="13"/>
  <c r="F39" i="14"/>
  <c r="BD109" i="1"/>
  <c r="R137" i="18"/>
  <c r="F35" i="11"/>
  <c r="AZ106" i="1"/>
  <c r="P128" i="12"/>
  <c r="P127" i="12"/>
  <c r="P126" i="12"/>
  <c r="AU107" i="1"/>
  <c r="J93" i="15"/>
  <c r="J141" i="15"/>
  <c r="T179" i="8"/>
  <c r="J359" i="9"/>
  <c r="J134" i="9"/>
  <c r="BK358" i="9"/>
  <c r="J358" i="9"/>
  <c r="J133" i="9"/>
  <c r="F35" i="10"/>
  <c r="AZ105" i="1"/>
  <c r="J35" i="10"/>
  <c r="AV105" i="1"/>
  <c r="AT105" i="1"/>
  <c r="F36" i="10"/>
  <c r="BA105" i="1"/>
  <c r="T173" i="10"/>
  <c r="F37" i="11"/>
  <c r="BB106" i="1"/>
  <c r="T266" i="11"/>
  <c r="F94" i="13"/>
  <c r="F132" i="13"/>
  <c r="R208" i="13"/>
  <c r="R194" i="13"/>
  <c r="E85" i="14"/>
  <c r="E113" i="14"/>
  <c r="J35" i="15"/>
  <c r="AV111" i="1"/>
  <c r="T147" i="15"/>
  <c r="T191" i="8"/>
  <c r="P281" i="9"/>
  <c r="P389" i="9"/>
  <c r="F39" i="10"/>
  <c r="BD105" i="1"/>
  <c r="BK478" i="10"/>
  <c r="J478" i="10"/>
  <c r="J112" i="10"/>
  <c r="BK189" i="11"/>
  <c r="J189" i="11"/>
  <c r="J101" i="11"/>
  <c r="J36" i="12"/>
  <c r="AW107" i="1"/>
  <c r="BK137" i="13"/>
  <c r="F36" i="13"/>
  <c r="BA108" i="1"/>
  <c r="F36" i="14"/>
  <c r="BA109" i="1"/>
  <c r="T134" i="14"/>
  <c r="P134" i="14"/>
  <c r="T161" i="14"/>
  <c r="F39" i="15"/>
  <c r="BD111" i="1"/>
  <c r="F37" i="15"/>
  <c r="BB111" i="1"/>
  <c r="R328" i="15"/>
  <c r="BK328" i="15"/>
  <c r="J328" i="15"/>
  <c r="J104" i="15"/>
  <c r="P388" i="15"/>
  <c r="F39" i="18"/>
  <c r="BD114" i="1"/>
  <c r="T235" i="9"/>
  <c r="BK138" i="10"/>
  <c r="BK173" i="10"/>
  <c r="J173" i="10"/>
  <c r="J100" i="10"/>
  <c r="P259" i="10"/>
  <c r="BK364" i="10"/>
  <c r="J364" i="10"/>
  <c r="J107" i="10"/>
  <c r="R524" i="10"/>
  <c r="J120" i="11"/>
  <c r="J91" i="11"/>
  <c r="J36" i="11"/>
  <c r="AW106" i="1"/>
  <c r="R239" i="11"/>
  <c r="R127" i="11"/>
  <c r="R126" i="11"/>
  <c r="BK266" i="11"/>
  <c r="J266" i="11"/>
  <c r="J104" i="11"/>
  <c r="J35" i="12"/>
  <c r="AV107" i="1"/>
  <c r="J36" i="13"/>
  <c r="AW108" i="1"/>
  <c r="AT108" i="1"/>
  <c r="P210" i="15"/>
  <c r="BK279" i="15"/>
  <c r="J279" i="15"/>
  <c r="J103" i="15"/>
  <c r="J145" i="19"/>
  <c r="J102" i="19"/>
  <c r="R254" i="9"/>
  <c r="BK295" i="9"/>
  <c r="J295" i="9"/>
  <c r="J113" i="9"/>
  <c r="T259" i="10"/>
  <c r="P341" i="10"/>
  <c r="R364" i="10"/>
  <c r="T421" i="10"/>
  <c r="P421" i="10"/>
  <c r="F122" i="11"/>
  <c r="F93" i="11"/>
  <c r="F35" i="13"/>
  <c r="AZ108" i="1"/>
  <c r="R165" i="13"/>
  <c r="R136" i="13"/>
  <c r="P165" i="13"/>
  <c r="P136" i="13"/>
  <c r="T195" i="13"/>
  <c r="P195" i="13"/>
  <c r="R244" i="13"/>
  <c r="P244" i="13"/>
  <c r="F38" i="14"/>
  <c r="BC109" i="1"/>
  <c r="BK186" i="14"/>
  <c r="J186" i="14"/>
  <c r="J103" i="14"/>
  <c r="E133" i="15"/>
  <c r="F36" i="15"/>
  <c r="BA111" i="1"/>
  <c r="R210" i="15"/>
  <c r="R279" i="15"/>
  <c r="BK831" i="15"/>
  <c r="J831" i="15"/>
  <c r="J117" i="15"/>
  <c r="BK121" i="16"/>
  <c r="J121" i="16"/>
  <c r="R133" i="18"/>
  <c r="F38" i="10"/>
  <c r="BC105" i="1"/>
  <c r="BK128" i="11"/>
  <c r="F36" i="11"/>
  <c r="BA106" i="1"/>
  <c r="J129" i="13"/>
  <c r="J91" i="13"/>
  <c r="T208" i="13"/>
  <c r="P208" i="13"/>
  <c r="T220" i="13"/>
  <c r="T186" i="14"/>
  <c r="T210" i="15"/>
  <c r="BK127" i="12"/>
  <c r="F38" i="13"/>
  <c r="BC108" i="1"/>
  <c r="T165" i="13"/>
  <c r="T136" i="13"/>
  <c r="R220" i="13"/>
  <c r="T244" i="13"/>
  <c r="F121" i="14"/>
  <c r="F93" i="14"/>
  <c r="J36" i="14"/>
  <c r="AW109" i="1"/>
  <c r="P161" i="14"/>
  <c r="R186" i="14"/>
  <c r="R126" i="14"/>
  <c r="R125" i="14"/>
  <c r="F38" i="17"/>
  <c r="BC113" i="1"/>
  <c r="J91" i="14"/>
  <c r="J91" i="15"/>
  <c r="F35" i="15"/>
  <c r="AZ111" i="1"/>
  <c r="P279" i="15"/>
  <c r="R444" i="15"/>
  <c r="BK901" i="15"/>
  <c r="J901" i="15"/>
  <c r="J118" i="15"/>
  <c r="T133" i="18"/>
  <c r="BK135" i="20"/>
  <c r="P217" i="20"/>
  <c r="P134" i="20"/>
  <c r="AU116" i="1"/>
  <c r="F94" i="14"/>
  <c r="F94" i="15"/>
  <c r="R147" i="15"/>
  <c r="BK436" i="15"/>
  <c r="T444" i="15"/>
  <c r="BK534" i="15"/>
  <c r="J534" i="15"/>
  <c r="J112" i="15"/>
  <c r="BK621" i="15"/>
  <c r="J621" i="15"/>
  <c r="J115" i="15"/>
  <c r="F39" i="19"/>
  <c r="BD115" i="1"/>
  <c r="J36" i="15"/>
  <c r="AW111" i="1"/>
  <c r="T388" i="15"/>
  <c r="BK630" i="15"/>
  <c r="J630" i="15"/>
  <c r="J116" i="15"/>
  <c r="R831" i="15"/>
  <c r="F36" i="17"/>
  <c r="BA113" i="1"/>
  <c r="J36" i="17"/>
  <c r="AW113" i="1"/>
  <c r="J35" i="18"/>
  <c r="AV114" i="1"/>
  <c r="AT114" i="1"/>
  <c r="F35" i="18"/>
  <c r="AZ114" i="1"/>
  <c r="P136" i="19"/>
  <c r="F123" i="26"/>
  <c r="F93" i="26"/>
  <c r="F35" i="16"/>
  <c r="AZ112" i="1"/>
  <c r="J35" i="16"/>
  <c r="AV112" i="1"/>
  <c r="AT112" i="1"/>
  <c r="F36" i="16"/>
  <c r="BA112" i="1"/>
  <c r="J36" i="16"/>
  <c r="AW112" i="1"/>
  <c r="F37" i="18"/>
  <c r="BB114" i="1"/>
  <c r="BK137" i="18"/>
  <c r="J137" i="18"/>
  <c r="J100" i="18"/>
  <c r="F36" i="18"/>
  <c r="BA114" i="1"/>
  <c r="J129" i="19"/>
  <c r="J91" i="19"/>
  <c r="T163" i="20"/>
  <c r="BK167" i="15"/>
  <c r="J167" i="15"/>
  <c r="J101" i="15"/>
  <c r="T328" i="15"/>
  <c r="R436" i="15"/>
  <c r="F35" i="17"/>
  <c r="AZ113" i="1"/>
  <c r="J35" i="17"/>
  <c r="AV113" i="1"/>
  <c r="R122" i="17"/>
  <c r="R121" i="17"/>
  <c r="J134" i="18"/>
  <c r="J99" i="18"/>
  <c r="F38" i="18"/>
  <c r="BC114" i="1"/>
  <c r="T159" i="19"/>
  <c r="BK468" i="15"/>
  <c r="J468" i="15"/>
  <c r="J111" i="15"/>
  <c r="R592" i="15"/>
  <c r="R122" i="16"/>
  <c r="R121" i="16"/>
  <c r="J127" i="18"/>
  <c r="J91" i="18"/>
  <c r="P133" i="18"/>
  <c r="AU114" i="1"/>
  <c r="J36" i="19"/>
  <c r="AW115" i="1"/>
  <c r="J35" i="20"/>
  <c r="AV116" i="1"/>
  <c r="F35" i="20"/>
  <c r="AZ116" i="1"/>
  <c r="T186" i="20"/>
  <c r="J35" i="21"/>
  <c r="AV117" i="1"/>
  <c r="J36" i="21"/>
  <c r="AW117" i="1"/>
  <c r="F36" i="21"/>
  <c r="BA117" i="1"/>
  <c r="R127" i="24"/>
  <c r="R126" i="24"/>
  <c r="R125" i="24"/>
  <c r="J93" i="16"/>
  <c r="J93" i="17"/>
  <c r="F93" i="18"/>
  <c r="F93" i="19"/>
  <c r="F37" i="19"/>
  <c r="BB115" i="1"/>
  <c r="J128" i="20"/>
  <c r="R135" i="20"/>
  <c r="R163" i="20"/>
  <c r="BK163" i="20"/>
  <c r="J163" i="20"/>
  <c r="J100" i="20"/>
  <c r="P186" i="20"/>
  <c r="F122" i="21"/>
  <c r="F93" i="21"/>
  <c r="E85" i="18"/>
  <c r="T135" i="20"/>
  <c r="R217" i="20"/>
  <c r="BK271" i="20"/>
  <c r="J271" i="20"/>
  <c r="J105" i="20"/>
  <c r="F36" i="23"/>
  <c r="BA119" i="1"/>
  <c r="J36" i="23"/>
  <c r="AW119" i="1"/>
  <c r="F121" i="24"/>
  <c r="F93" i="24"/>
  <c r="P127" i="25"/>
  <c r="AU122" i="1"/>
  <c r="J91" i="16"/>
  <c r="J91" i="17"/>
  <c r="T136" i="19"/>
  <c r="R145" i="19"/>
  <c r="BK178" i="19"/>
  <c r="J178" i="19"/>
  <c r="J112" i="19"/>
  <c r="F38" i="20"/>
  <c r="BC116" i="1"/>
  <c r="R195" i="20"/>
  <c r="BK195" i="20"/>
  <c r="J195" i="20"/>
  <c r="J102" i="20"/>
  <c r="T217" i="20"/>
  <c r="R330" i="20"/>
  <c r="BK330" i="20"/>
  <c r="J330" i="20"/>
  <c r="J108" i="20"/>
  <c r="BK128" i="21"/>
  <c r="R147" i="21"/>
  <c r="F35" i="22"/>
  <c r="AZ118" i="1"/>
  <c r="J128" i="25"/>
  <c r="J99" i="25"/>
  <c r="J35" i="29"/>
  <c r="AV126" i="1"/>
  <c r="AT126" i="1"/>
  <c r="F35" i="29"/>
  <c r="AZ126" i="1"/>
  <c r="F94" i="16"/>
  <c r="F94" i="17"/>
  <c r="F130" i="20"/>
  <c r="F93" i="20"/>
  <c r="J36" i="20"/>
  <c r="AW116" i="1"/>
  <c r="F36" i="20"/>
  <c r="BA116" i="1"/>
  <c r="T279" i="20"/>
  <c r="J121" i="22"/>
  <c r="J91" i="22"/>
  <c r="BK238" i="23"/>
  <c r="J238" i="23"/>
  <c r="J105" i="23"/>
  <c r="F38" i="26"/>
  <c r="BC123" i="1"/>
  <c r="R169" i="19"/>
  <c r="T193" i="19"/>
  <c r="F37" i="20"/>
  <c r="BB116" i="1"/>
  <c r="BK217" i="20"/>
  <c r="J217" i="20"/>
  <c r="J104" i="20"/>
  <c r="F36" i="19"/>
  <c r="BA115" i="1"/>
  <c r="R139" i="19"/>
  <c r="R136" i="19"/>
  <c r="R135" i="19"/>
  <c r="BK159" i="19"/>
  <c r="J159" i="19"/>
  <c r="J106" i="19"/>
  <c r="P193" i="19"/>
  <c r="R128" i="23"/>
  <c r="R127" i="23"/>
  <c r="F35" i="23"/>
  <c r="AZ119" i="1"/>
  <c r="F38" i="22"/>
  <c r="BC118" i="1"/>
  <c r="BK214" i="23"/>
  <c r="J214" i="23"/>
  <c r="J103" i="23"/>
  <c r="BK138" i="24"/>
  <c r="F123" i="25"/>
  <c r="F93" i="25"/>
  <c r="J35" i="25"/>
  <c r="AV122" i="1"/>
  <c r="F35" i="25"/>
  <c r="AZ122" i="1"/>
  <c r="R128" i="25"/>
  <c r="BK173" i="25"/>
  <c r="J173" i="25"/>
  <c r="J104" i="25"/>
  <c r="F35" i="26"/>
  <c r="AZ123" i="1"/>
  <c r="T128" i="26"/>
  <c r="T127" i="26"/>
  <c r="R159" i="21"/>
  <c r="BK154" i="22"/>
  <c r="J154" i="22"/>
  <c r="J105" i="22"/>
  <c r="J35" i="23"/>
  <c r="AV119" i="1"/>
  <c r="T126" i="24"/>
  <c r="T125" i="24"/>
  <c r="T127" i="25"/>
  <c r="F38" i="25"/>
  <c r="BC122" i="1"/>
  <c r="R141" i="25"/>
  <c r="J36" i="26"/>
  <c r="AW123" i="1"/>
  <c r="AT123" i="1"/>
  <c r="F36" i="26"/>
  <c r="BA123" i="1"/>
  <c r="R129" i="26"/>
  <c r="R128" i="26"/>
  <c r="R127" i="26"/>
  <c r="E111" i="29"/>
  <c r="E85" i="29"/>
  <c r="F35" i="21"/>
  <c r="AZ117" i="1"/>
  <c r="T128" i="22"/>
  <c r="T127" i="22"/>
  <c r="J121" i="23"/>
  <c r="J91" i="23"/>
  <c r="F38" i="23"/>
  <c r="BC119" i="1"/>
  <c r="BK154" i="25"/>
  <c r="J154" i="25"/>
  <c r="J102" i="25"/>
  <c r="J128" i="27"/>
  <c r="J100" i="27"/>
  <c r="BK127" i="27"/>
  <c r="T148" i="28"/>
  <c r="J129" i="22"/>
  <c r="J100" i="22"/>
  <c r="BK128" i="22"/>
  <c r="J36" i="24"/>
  <c r="AW121" i="1"/>
  <c r="AT121" i="1"/>
  <c r="F36" i="24"/>
  <c r="BA121" i="1"/>
  <c r="BK127" i="24"/>
  <c r="J36" i="25"/>
  <c r="AW122" i="1"/>
  <c r="F36" i="25"/>
  <c r="BA122" i="1"/>
  <c r="BK128" i="26"/>
  <c r="F118" i="31"/>
  <c r="F94" i="31"/>
  <c r="T127" i="21"/>
  <c r="T126" i="21"/>
  <c r="F38" i="21"/>
  <c r="BC117" i="1"/>
  <c r="T128" i="23"/>
  <c r="T127" i="23"/>
  <c r="BK225" i="23"/>
  <c r="J225" i="23"/>
  <c r="J104" i="23"/>
  <c r="BK159" i="25"/>
  <c r="J159" i="25"/>
  <c r="J103" i="25"/>
  <c r="P128" i="26"/>
  <c r="P127" i="26"/>
  <c r="AU123" i="1"/>
  <c r="J35" i="30"/>
  <c r="AV127" i="1"/>
  <c r="AT127" i="1"/>
  <c r="R165" i="21"/>
  <c r="P128" i="22"/>
  <c r="P127" i="22"/>
  <c r="AU118" i="1"/>
  <c r="F36" i="22"/>
  <c r="BA118" i="1"/>
  <c r="J36" i="22"/>
  <c r="AW118" i="1"/>
  <c r="AT118" i="1"/>
  <c r="BK129" i="23"/>
  <c r="E114" i="28"/>
  <c r="E85" i="28"/>
  <c r="J35" i="28"/>
  <c r="AV125" i="1"/>
  <c r="AT125" i="1"/>
  <c r="F35" i="28"/>
  <c r="AZ125" i="1"/>
  <c r="P187" i="26"/>
  <c r="J127" i="28"/>
  <c r="J99" i="28"/>
  <c r="BK126" i="28"/>
  <c r="J126" i="28"/>
  <c r="F37" i="28"/>
  <c r="BB125" i="1"/>
  <c r="BK124" i="29"/>
  <c r="P142" i="29"/>
  <c r="F37" i="31"/>
  <c r="BB128" i="1"/>
  <c r="F39" i="27"/>
  <c r="BD124" i="1"/>
  <c r="F37" i="27"/>
  <c r="BB124" i="1"/>
  <c r="P127" i="28"/>
  <c r="P165" i="28"/>
  <c r="F37" i="29"/>
  <c r="BB126" i="1"/>
  <c r="T142" i="29"/>
  <c r="T124" i="29"/>
  <c r="T123" i="29"/>
  <c r="P122" i="31"/>
  <c r="P121" i="31"/>
  <c r="AU128" i="1"/>
  <c r="F35" i="27"/>
  <c r="AZ124" i="1"/>
  <c r="J35" i="27"/>
  <c r="AV124" i="1"/>
  <c r="AT124" i="1"/>
  <c r="P128" i="27"/>
  <c r="P171" i="27"/>
  <c r="F39" i="28"/>
  <c r="BD125" i="1"/>
  <c r="T165" i="28"/>
  <c r="J98" i="30"/>
  <c r="J32" i="30"/>
  <c r="F37" i="30"/>
  <c r="BB127" i="1"/>
  <c r="T141" i="27"/>
  <c r="P141" i="27"/>
  <c r="R126" i="28"/>
  <c r="P148" i="28"/>
  <c r="P125" i="29"/>
  <c r="F39" i="29"/>
  <c r="BD126" i="1"/>
  <c r="R124" i="29"/>
  <c r="R123" i="29"/>
  <c r="F118" i="30"/>
  <c r="F94" i="30"/>
  <c r="J122" i="30"/>
  <c r="J99" i="30"/>
  <c r="F39" i="30"/>
  <c r="BD127" i="1"/>
  <c r="T128" i="27"/>
  <c r="R141" i="27"/>
  <c r="R127" i="27"/>
  <c r="R126" i="27"/>
  <c r="T122" i="31"/>
  <c r="T121" i="31"/>
  <c r="F39" i="31"/>
  <c r="BD128" i="1"/>
  <c r="F122" i="27"/>
  <c r="F36" i="28"/>
  <c r="BA125" i="1"/>
  <c r="J117" i="29"/>
  <c r="F36" i="29"/>
  <c r="BA126" i="1"/>
  <c r="J117" i="30"/>
  <c r="J117" i="31"/>
  <c r="J91" i="31"/>
  <c r="T435" i="15"/>
  <c r="P435" i="15"/>
  <c r="R146" i="15"/>
  <c r="P146" i="15"/>
  <c r="T127" i="11"/>
  <c r="T126" i="11"/>
  <c r="BK194" i="13"/>
  <c r="J194" i="13"/>
  <c r="J107" i="13"/>
  <c r="BK121" i="31"/>
  <c r="J121" i="31"/>
  <c r="J122" i="31"/>
  <c r="J99" i="31"/>
  <c r="P127" i="21"/>
  <c r="P126" i="21"/>
  <c r="AU117" i="1"/>
  <c r="P149" i="8"/>
  <c r="AU103" i="1"/>
  <c r="T124" i="2"/>
  <c r="T123" i="2"/>
  <c r="R128" i="22"/>
  <c r="R127" i="22"/>
  <c r="P124" i="29"/>
  <c r="P123" i="29"/>
  <c r="AU126" i="1"/>
  <c r="T126" i="28"/>
  <c r="R127" i="21"/>
  <c r="R126" i="21"/>
  <c r="BK136" i="19"/>
  <c r="J136" i="19"/>
  <c r="J99" i="19"/>
  <c r="P126" i="14"/>
  <c r="P125" i="14"/>
  <c r="AU109" i="1"/>
  <c r="T149" i="8"/>
  <c r="P126" i="28"/>
  <c r="AU125" i="1"/>
  <c r="AT119" i="1"/>
  <c r="T126" i="14"/>
  <c r="T125" i="14"/>
  <c r="T127" i="12"/>
  <c r="T126" i="12"/>
  <c r="BK133" i="18"/>
  <c r="J133" i="18"/>
  <c r="P194" i="13"/>
  <c r="P135" i="13"/>
  <c r="AU108" i="1"/>
  <c r="R129" i="3"/>
  <c r="R128" i="3"/>
  <c r="T137" i="10"/>
  <c r="AT96" i="1"/>
  <c r="BK1081" i="4"/>
  <c r="J1081" i="4"/>
  <c r="J125" i="4"/>
  <c r="R149" i="4"/>
  <c r="AT99" i="1"/>
  <c r="P149" i="4"/>
  <c r="T149" i="4"/>
  <c r="BB98" i="1"/>
  <c r="AX98" i="1"/>
  <c r="T472" i="4"/>
  <c r="P472" i="4"/>
  <c r="BA98" i="1"/>
  <c r="AW98" i="1"/>
  <c r="R472" i="4"/>
  <c r="R167" i="9"/>
  <c r="R166" i="9"/>
  <c r="T167" i="9"/>
  <c r="T166" i="9"/>
  <c r="P167" i="9"/>
  <c r="P166" i="9"/>
  <c r="AU104" i="1"/>
  <c r="BK327" i="9"/>
  <c r="J327" i="9"/>
  <c r="J124" i="9"/>
  <c r="AT104" i="1"/>
  <c r="BC98" i="1"/>
  <c r="AY98" i="1"/>
  <c r="BD98" i="1"/>
  <c r="J122" i="17"/>
  <c r="J99" i="17"/>
  <c r="BK121" i="17"/>
  <c r="J121" i="17"/>
  <c r="P137" i="10"/>
  <c r="AU105" i="1"/>
  <c r="J127" i="12"/>
  <c r="J99" i="12"/>
  <c r="BK126" i="12"/>
  <c r="J126" i="12"/>
  <c r="BK126" i="14"/>
  <c r="AT115" i="1"/>
  <c r="AT100" i="1"/>
  <c r="AZ98" i="1"/>
  <c r="AV98" i="1"/>
  <c r="BD120" i="1"/>
  <c r="BK127" i="25"/>
  <c r="J127" i="25"/>
  <c r="J436" i="15"/>
  <c r="J109" i="15"/>
  <c r="BK435" i="15"/>
  <c r="J435" i="15"/>
  <c r="J108" i="15"/>
  <c r="J122" i="5"/>
  <c r="J99" i="5"/>
  <c r="BK121" i="5"/>
  <c r="J121" i="5"/>
  <c r="J41" i="30"/>
  <c r="AG127" i="1"/>
  <c r="AN127" i="1"/>
  <c r="BA120" i="1"/>
  <c r="AW120" i="1"/>
  <c r="R127" i="25"/>
  <c r="AT117" i="1"/>
  <c r="T127" i="27"/>
  <c r="T126" i="27"/>
  <c r="J124" i="29"/>
  <c r="J99" i="29"/>
  <c r="BK123" i="29"/>
  <c r="J123" i="29"/>
  <c r="AZ120" i="1"/>
  <c r="AV120" i="1"/>
  <c r="AT113" i="1"/>
  <c r="BK146" i="15"/>
  <c r="T194" i="13"/>
  <c r="T135" i="13"/>
  <c r="AT109" i="1"/>
  <c r="BK472" i="4"/>
  <c r="J472" i="4"/>
  <c r="J108" i="4"/>
  <c r="J127" i="24"/>
  <c r="J100" i="24"/>
  <c r="BK126" i="24"/>
  <c r="BK127" i="22"/>
  <c r="J127" i="22"/>
  <c r="J128" i="22"/>
  <c r="J99" i="22"/>
  <c r="AZ110" i="1"/>
  <c r="AV110" i="1"/>
  <c r="J128" i="11"/>
  <c r="J100" i="11"/>
  <c r="BK127" i="11"/>
  <c r="BK149" i="8"/>
  <c r="J149" i="8"/>
  <c r="J98" i="28"/>
  <c r="J32" i="28"/>
  <c r="BC120" i="1"/>
  <c r="AY120" i="1"/>
  <c r="BK127" i="21"/>
  <c r="J128" i="21"/>
  <c r="J100" i="21"/>
  <c r="AT116" i="1"/>
  <c r="R435" i="15"/>
  <c r="AT107" i="1"/>
  <c r="J137" i="13"/>
  <c r="J100" i="13"/>
  <c r="BK136" i="13"/>
  <c r="T146" i="15"/>
  <c r="R137" i="10"/>
  <c r="J122" i="7"/>
  <c r="J99" i="7"/>
  <c r="BK121" i="7"/>
  <c r="J121" i="7"/>
  <c r="J124" i="2"/>
  <c r="J97" i="2"/>
  <c r="BK123" i="2"/>
  <c r="J123" i="2"/>
  <c r="T134" i="20"/>
  <c r="R135" i="13"/>
  <c r="AT106" i="1"/>
  <c r="T135" i="19"/>
  <c r="BB110" i="1"/>
  <c r="AX110" i="1"/>
  <c r="AT111" i="1"/>
  <c r="J129" i="23"/>
  <c r="J100" i="23"/>
  <c r="BK128" i="23"/>
  <c r="J32" i="18"/>
  <c r="J98" i="18"/>
  <c r="AT122" i="1"/>
  <c r="P135" i="19"/>
  <c r="AU115" i="1"/>
  <c r="BA110" i="1"/>
  <c r="AW110" i="1"/>
  <c r="J133" i="3"/>
  <c r="J101" i="3"/>
  <c r="BK129" i="3"/>
  <c r="BK127" i="26"/>
  <c r="J127" i="26"/>
  <c r="J128" i="26"/>
  <c r="J99" i="26"/>
  <c r="P127" i="27"/>
  <c r="P126" i="27"/>
  <c r="AU124" i="1"/>
  <c r="AU120" i="1"/>
  <c r="BB120" i="1"/>
  <c r="AX120" i="1"/>
  <c r="J127" i="27"/>
  <c r="J99" i="27"/>
  <c r="BK126" i="27"/>
  <c r="J126" i="27"/>
  <c r="J138" i="24"/>
  <c r="J103" i="24"/>
  <c r="BK137" i="24"/>
  <c r="J137" i="24"/>
  <c r="J102" i="24"/>
  <c r="R134" i="20"/>
  <c r="J135" i="20"/>
  <c r="J99" i="20"/>
  <c r="BK134" i="20"/>
  <c r="J134" i="20"/>
  <c r="BC110" i="1"/>
  <c r="AY110" i="1"/>
  <c r="J98" i="16"/>
  <c r="J32" i="16"/>
  <c r="BK137" i="10"/>
  <c r="J137" i="10"/>
  <c r="J138" i="10"/>
  <c r="J99" i="10"/>
  <c r="BD110" i="1"/>
  <c r="BK149" i="4"/>
  <c r="BK167" i="9"/>
  <c r="R145" i="15"/>
  <c r="T145" i="15"/>
  <c r="P145" i="15"/>
  <c r="AU111" i="1"/>
  <c r="AU110" i="1"/>
  <c r="R148" i="4"/>
  <c r="J32" i="31"/>
  <c r="J98" i="31"/>
  <c r="BK135" i="19"/>
  <c r="J135" i="19"/>
  <c r="J32" i="19"/>
  <c r="AT120" i="1"/>
  <c r="P148" i="4"/>
  <c r="AU99" i="1"/>
  <c r="AU98" i="1"/>
  <c r="T148" i="4"/>
  <c r="BD94" i="1"/>
  <c r="W33" i="1"/>
  <c r="BC94" i="1"/>
  <c r="AY94" i="1"/>
  <c r="AT98" i="1"/>
  <c r="J41" i="16"/>
  <c r="AG112" i="1"/>
  <c r="AN112" i="1"/>
  <c r="J96" i="2"/>
  <c r="J30" i="2"/>
  <c r="J98" i="7"/>
  <c r="J32" i="7"/>
  <c r="J98" i="29"/>
  <c r="J32" i="29"/>
  <c r="J98" i="5"/>
  <c r="J32" i="5"/>
  <c r="BB94" i="1"/>
  <c r="J32" i="27"/>
  <c r="J98" i="27"/>
  <c r="J167" i="9"/>
  <c r="J99" i="9"/>
  <c r="BK166" i="9"/>
  <c r="J166" i="9"/>
  <c r="J98" i="20"/>
  <c r="J32" i="20"/>
  <c r="AT110" i="1"/>
  <c r="J98" i="17"/>
  <c r="J32" i="17"/>
  <c r="AG114" i="1"/>
  <c r="AN114" i="1"/>
  <c r="J41" i="18"/>
  <c r="BK126" i="11"/>
  <c r="J126" i="11"/>
  <c r="J127" i="11"/>
  <c r="J99" i="11"/>
  <c r="AZ94" i="1"/>
  <c r="BK148" i="4"/>
  <c r="J148" i="4"/>
  <c r="J149" i="4"/>
  <c r="J99" i="4"/>
  <c r="J128" i="23"/>
  <c r="J99" i="23"/>
  <c r="BK127" i="23"/>
  <c r="J127" i="23"/>
  <c r="J98" i="19"/>
  <c r="J98" i="22"/>
  <c r="J32" i="22"/>
  <c r="J146" i="15"/>
  <c r="J99" i="15"/>
  <c r="BK145" i="15"/>
  <c r="J145" i="15"/>
  <c r="J98" i="12"/>
  <c r="J32" i="12"/>
  <c r="J98" i="8"/>
  <c r="J32" i="8"/>
  <c r="BK126" i="21"/>
  <c r="J126" i="21"/>
  <c r="J127" i="21"/>
  <c r="J99" i="21"/>
  <c r="BK125" i="14"/>
  <c r="J125" i="14"/>
  <c r="J126" i="14"/>
  <c r="J99" i="14"/>
  <c r="J98" i="26"/>
  <c r="J32" i="26"/>
  <c r="BK128" i="3"/>
  <c r="J128" i="3"/>
  <c r="J129" i="3"/>
  <c r="J99" i="3"/>
  <c r="BK135" i="13"/>
  <c r="J135" i="13"/>
  <c r="J136" i="13"/>
  <c r="J99" i="13"/>
  <c r="J41" i="28"/>
  <c r="AG125" i="1"/>
  <c r="AN125" i="1"/>
  <c r="J98" i="25"/>
  <c r="J32" i="25"/>
  <c r="BA94" i="1"/>
  <c r="J98" i="10"/>
  <c r="J32" i="10"/>
  <c r="BK125" i="24"/>
  <c r="J125" i="24"/>
  <c r="J126" i="24"/>
  <c r="J99" i="24"/>
  <c r="J41" i="31"/>
  <c r="AG128" i="1"/>
  <c r="AN128" i="1"/>
  <c r="AU94" i="1"/>
  <c r="W32" i="1"/>
  <c r="J32" i="13"/>
  <c r="J98" i="13"/>
  <c r="J98" i="21"/>
  <c r="J32" i="21"/>
  <c r="J41" i="17"/>
  <c r="AG113" i="1"/>
  <c r="AN113" i="1"/>
  <c r="AG124" i="1"/>
  <c r="AN124" i="1"/>
  <c r="J41" i="27"/>
  <c r="J98" i="14"/>
  <c r="J32" i="14"/>
  <c r="J41" i="7"/>
  <c r="AG102" i="1"/>
  <c r="AN102" i="1"/>
  <c r="AG103" i="1"/>
  <c r="AN103" i="1"/>
  <c r="J41" i="8"/>
  <c r="J41" i="19"/>
  <c r="AG115" i="1"/>
  <c r="AN115" i="1"/>
  <c r="J98" i="11"/>
  <c r="J32" i="11"/>
  <c r="AX94" i="1"/>
  <c r="W31" i="1"/>
  <c r="AG95" i="1"/>
  <c r="J39" i="2"/>
  <c r="J98" i="15"/>
  <c r="J32" i="15"/>
  <c r="J98" i="4"/>
  <c r="J32" i="4"/>
  <c r="W29" i="1"/>
  <c r="AV94" i="1"/>
  <c r="W30" i="1"/>
  <c r="AW94" i="1"/>
  <c r="AK30" i="1"/>
  <c r="J41" i="26"/>
  <c r="AG123" i="1"/>
  <c r="AN123" i="1"/>
  <c r="AG116" i="1"/>
  <c r="AN116" i="1"/>
  <c r="J41" i="20"/>
  <c r="J32" i="9"/>
  <c r="J98" i="9"/>
  <c r="J98" i="24"/>
  <c r="J32" i="24"/>
  <c r="AG118" i="1"/>
  <c r="AN118" i="1"/>
  <c r="J41" i="22"/>
  <c r="J41" i="10"/>
  <c r="AG105" i="1"/>
  <c r="AN105" i="1"/>
  <c r="J32" i="3"/>
  <c r="J98" i="3"/>
  <c r="J41" i="5"/>
  <c r="AG100" i="1"/>
  <c r="AN100" i="1"/>
  <c r="J41" i="25"/>
  <c r="AG122" i="1"/>
  <c r="AN122" i="1"/>
  <c r="J41" i="12"/>
  <c r="AG107" i="1"/>
  <c r="AN107" i="1"/>
  <c r="J98" i="23"/>
  <c r="J32" i="23"/>
  <c r="J41" i="29"/>
  <c r="AG126" i="1"/>
  <c r="AN126" i="1"/>
  <c r="J41" i="24"/>
  <c r="AG121" i="1"/>
  <c r="AN95" i="1"/>
  <c r="J41" i="15"/>
  <c r="AG111" i="1"/>
  <c r="AG119" i="1"/>
  <c r="AN119" i="1"/>
  <c r="J41" i="23"/>
  <c r="AK29" i="1"/>
  <c r="AT94" i="1"/>
  <c r="AG117" i="1"/>
  <c r="AN117" i="1"/>
  <c r="J41" i="21"/>
  <c r="AG104" i="1"/>
  <c r="AN104" i="1"/>
  <c r="J41" i="9"/>
  <c r="AG99" i="1"/>
  <c r="J41" i="4"/>
  <c r="AG106" i="1"/>
  <c r="AN106" i="1"/>
  <c r="J41" i="11"/>
  <c r="J41" i="14"/>
  <c r="AG109" i="1"/>
  <c r="AN109" i="1"/>
  <c r="J41" i="3"/>
  <c r="AG97" i="1"/>
  <c r="AG108" i="1"/>
  <c r="AN108" i="1"/>
  <c r="J41" i="13"/>
  <c r="AN111" i="1"/>
  <c r="AG110" i="1"/>
  <c r="AN110" i="1"/>
  <c r="AN99" i="1"/>
  <c r="AG98" i="1"/>
  <c r="AN98" i="1"/>
  <c r="AG120" i="1"/>
  <c r="AN120" i="1"/>
  <c r="AN121" i="1"/>
  <c r="AG96" i="1"/>
  <c r="AN97" i="1"/>
  <c r="AN96" i="1"/>
  <c r="AG94" i="1"/>
  <c r="AN94" i="1"/>
  <c r="AK26" i="1"/>
  <c r="AK35" i="1"/>
</calcChain>
</file>

<file path=xl/sharedStrings.xml><?xml version="1.0" encoding="utf-8"?>
<sst xmlns="http://schemas.openxmlformats.org/spreadsheetml/2006/main" count="50808" uniqueCount="5973">
  <si>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</si>
  <si>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</si>
  <si>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</si>
  <si>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</si>
  <si>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</si>
  <si>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</si>
  <si>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</si>
  <si>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</si>
  <si>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</si>
  <si>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</si>
  <si>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</si>
  <si>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</si>
  <si>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</si>
  <si>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</si>
  <si>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</si>
  <si>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</si>
  <si>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</si>
  <si>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</si>
  <si>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</si>
  <si>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</si>
  <si>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</si>
  <si>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</si>
  <si>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</si>
  <si>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</si>
  <si>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</si>
  <si>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</si>
  <si>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</si>
  <si>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</si>
  <si>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</si>
  <si>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</si>
  <si>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</si>
  <si>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</si>
  <si>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</si>
  <si>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</si>
  <si>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</si>
  <si>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</si>
  <si>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</si>
  <si>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</si>
  <si>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</si>
  <si>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</si>
  <si>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</si>
  <si>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</si>
  <si>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</si>
  <si>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</si>
  <si>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</si>
  <si>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</si>
  <si>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</si>
  <si>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</si>
  <si>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</si>
  <si>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</si>
  <si>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</si>
  <si>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</si>
  <si>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</si>
  <si>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</si>
  <si>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</si>
  <si>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</si>
  <si>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</si>
  <si>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</si>
  <si>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</si>
  <si>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</si>
  <si>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</si>
  <si>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</si>
  <si>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</si>
  <si>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</si>
  <si>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</si>
  <si>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</si>
  <si>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</si>
  <si>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</si>
  <si>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</si>
  <si>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</si>
  <si>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</si>
  <si>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</si>
  <si>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</si>
  <si>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</si>
  <si>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</si>
  <si>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</si>
  <si>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</si>
  <si>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</si>
  <si>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</si>
  <si>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</si>
  <si>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</si>
  <si>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</si>
  <si>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</si>
  <si>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</si>
  <si>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</si>
  <si>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</si>
  <si>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</si>
  <si>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</si>
  <si>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</si>
  <si>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</si>
  <si>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</si>
  <si>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</si>
  <si>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</si>
  <si>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</si>
  <si>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</si>
  <si>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</si>
  <si>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</si>
  <si>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</si>
  <si>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</si>
  <si>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</si>
  <si>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</si>
  <si>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</si>
  <si>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</si>
  <si>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</si>
  <si>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</si>
  <si>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</si>
  <si>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</si>
  <si>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</si>
  <si>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</si>
  <si>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</si>
  <si>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</si>
  <si>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</si>
  <si>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</si>
  <si>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</si>
  <si>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</si>
  <si>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</si>
  <si>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</si>
  <si>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</si>
  <si>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</si>
  <si>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</si>
  <si>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</si>
  <si>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</si>
  <si>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</si>
  <si>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</si>
  <si>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</si>
  <si>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</si>
  <si>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</si>
  <si>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</si>
  <si>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</si>
  <si>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</si>
  <si>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</si>
  <si>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</si>
  <si>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</si>
  <si>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</si>
  <si>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</si>
  <si>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</si>
  <si>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</si>
  <si>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</si>
  <si>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</si>
  <si>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</si>
  <si>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</si>
  <si>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</si>
  <si>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</si>
  <si>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</si>
  <si>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</si>
  <si>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</si>
  <si>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</si>
  <si>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</si>
  <si>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</si>
  <si>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</si>
  <si>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</si>
  <si>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</si>
  <si>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</si>
  <si>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</si>
  <si>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</si>
  <si>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</si>
  <si>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</si>
  <si>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</si>
  <si>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</si>
  <si>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</si>
  <si>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</si>
  <si>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</si>
  <si>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</si>
  <si>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</si>
  <si>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</si>
  <si>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</si>
  <si>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</si>
  <si>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</si>
  <si>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</si>
  <si>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</si>
  <si>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</si>
  <si>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</si>
  <si>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</si>
  <si>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</si>
  <si>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</si>
  <si>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</si>
  <si>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</si>
  <si>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</si>
  <si>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</si>
  <si>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</si>
  <si>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</si>
  <si>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</si>
  <si>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</si>
  <si>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</si>
  <si>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</si>
  <si>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</si>
  <si>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</si>
  <si>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</si>
  <si>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</si>
  <si>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</si>
  <si>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</si>
  <si>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</si>
  <si>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</si>
  <si>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</si>
  <si>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</si>
  <si>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</si>
  <si>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</si>
  <si>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</si>
  <si>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</si>
  <si>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</si>
  <si>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</si>
  <si>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</si>
  <si>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</si>
  <si>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</si>
  <si>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</si>
  <si>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</si>
  <si>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</si>
  <si>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</si>
  <si>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</si>
  <si>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</si>
  <si>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</si>
  <si>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</si>
  <si>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</si>
  <si>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</si>
  <si>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</si>
  <si>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</si>
  <si>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</si>
  <si>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</si>
  <si>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</si>
  <si>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</si>
  <si>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</si>
  <si>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</si>
  <si>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</si>
  <si>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</si>
  <si>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</si>
  <si>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</si>
  <si>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</si>
  <si>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</si>
  <si>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</si>
  <si>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</si>
  <si>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</si>
  <si>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</si>
  <si>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</si>
  <si>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</si>
  <si>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</si>
  <si>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</si>
  <si>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</si>
  <si>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</si>
  <si>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</si>
  <si>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</si>
  <si>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</si>
  <si>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</si>
  <si>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</si>
  <si>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</si>
  <si>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</si>
  <si>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</si>
  <si>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</si>
  <si>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</si>
  <si>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</si>
  <si>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</si>
  <si>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</si>
  <si>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</si>
  <si>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</si>
  <si>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</si>
  <si>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</si>
  <si>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</si>
  <si>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</si>
  <si>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</si>
  <si>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</si>
  <si>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</si>
  <si>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</si>
  <si>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</si>
  <si>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</si>
  <si>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</si>
  <si>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</si>
  <si>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</si>
  <si>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</si>
  <si>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</si>
  <si>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</si>
  <si>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</si>
  <si>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</si>
  <si>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</si>
  <si>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</si>
  <si>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</si>
  <si>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</si>
  <si>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</si>
  <si>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</si>
  <si>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</si>
  <si>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</si>
  <si>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</si>
  <si>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</si>
  <si>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</si>
  <si>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</si>
  <si>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</si>
  <si>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</si>
  <si>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</si>
  <si>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</si>
  <si>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</si>
  <si>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</si>
  <si>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</si>
  <si>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</si>
  <si>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</si>
  <si>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</si>
  <si>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</si>
  <si>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</si>
  <si>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</si>
  <si>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</si>
  <si>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</si>
  <si>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</si>
  <si>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</si>
  <si>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</si>
  <si>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</si>
  <si>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</si>
  <si>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</si>
  <si>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</si>
  <si>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</si>
  <si>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</si>
  <si>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</si>
  <si>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</si>
  <si>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</si>
  <si>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</si>
  <si>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</si>
  <si>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</si>
  <si>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</si>
  <si>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</si>
  <si>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</si>
  <si>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</si>
  <si>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</si>
  <si>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</si>
  <si>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</si>
  <si>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</si>
  <si>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</si>
  <si>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</si>
  <si>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</si>
  <si>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</si>
  <si>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</si>
  <si>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</si>
  <si>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</si>
  <si>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</si>
  <si>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</si>
  <si>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</si>
  <si>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</si>
  <si>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</si>
  <si>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</si>
  <si>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</si>
  <si>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</si>
  <si>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</si>
  <si>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</si>
  <si>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</si>
  <si>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</si>
  <si>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</si>
  <si>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</si>
  <si>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</si>
  <si>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</si>
  <si>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</si>
  <si>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</si>
  <si>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</si>
  <si>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</si>
  <si>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</si>
  <si>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</si>
  <si>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</si>
  <si>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</si>
  <si>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</si>
  <si>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</si>
  <si>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</si>
  <si>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</si>
  <si>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</si>
  <si>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</si>
  <si>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</si>
  <si>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</si>
  <si>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</si>
  <si>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</si>
  <si>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</si>
  <si>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</si>
  <si>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</si>
  <si>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</si>
  <si>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</si>
  <si>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</si>
  <si>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</si>
  <si>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</si>
  <si>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</si>
  <si>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</si>
  <si>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</si>
  <si>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</si>
  <si>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</si>
  <si>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</si>
  <si>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</si>
  <si>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</si>
  <si>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</si>
  <si>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</si>
  <si>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</si>
  <si>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</si>
  <si>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</si>
  <si>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</si>
  <si>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</si>
  <si>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</si>
  <si>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</si>
  <si>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</si>
  <si>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</si>
  <si>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</si>
  <si>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</si>
  <si>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</si>
  <si>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</si>
  <si>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</si>
  <si>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</si>
  <si>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</si>
  <si>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</si>
  <si>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</si>
  <si>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</si>
  <si>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</si>
  <si>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</si>
  <si>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</si>
  <si>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</si>
  <si>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</si>
  <si>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</si>
  <si>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</si>
  <si>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</si>
  <si>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</si>
  <si>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</si>
  <si>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</si>
  <si>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</si>
  <si>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</si>
  <si>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</si>
  <si>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</si>
  <si>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</si>
  <si>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</si>
  <si>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</si>
  <si>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</si>
  <si>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</si>
  <si>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</si>
  <si>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</si>
  <si>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</si>
  <si>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</si>
  <si>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</si>
  <si>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</si>
  <si>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</si>
  <si>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</si>
  <si>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</si>
  <si>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</si>
  <si>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</si>
  <si>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</si>
  <si>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</si>
  <si>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</si>
  <si>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</si>
  <si>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</si>
  <si>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</si>
  <si>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</si>
  <si>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</si>
  <si>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</si>
  <si>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</si>
  <si>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</si>
  <si>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</si>
  <si>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</si>
  <si>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</si>
  <si>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</si>
  <si>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</si>
  <si>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</si>
  <si>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</si>
  <si>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</si>
  <si>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</si>
  <si>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</si>
  <si>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</si>
  <si>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</si>
  <si>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</si>
  <si>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</si>
  <si>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</si>
  <si>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</si>
  <si>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</si>
  <si>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</si>
  <si>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</si>
  <si>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</si>
  <si>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</si>
  <si>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</si>
  <si>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</si>
  <si>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</si>
  <si>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</si>
  <si>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</si>
  <si>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</si>
  <si>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</si>
  <si>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</si>
  <si>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</si>
  <si>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</si>
  <si>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</si>
  <si>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</si>
  <si>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</si>
  <si>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</si>
  <si>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</si>
  <si>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</si>
  <si>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</si>
  <si>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</si>
  <si>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</si>
  <si>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</si>
  <si>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</si>
  <si>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</si>
  <si>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</si>
  <si>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</si>
  <si>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</si>
  <si>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</si>
  <si>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</si>
  <si>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</si>
  <si>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</si>
  <si>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</si>
  <si>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</si>
  <si>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</si>
  <si>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</si>
  <si>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</si>
  <si>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</si>
  <si>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</si>
  <si>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</si>
  <si>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</si>
  <si>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</si>
  <si>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</si>
  <si>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</si>
  <si>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</si>
  <si>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</si>
  <si>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</si>
  <si>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</si>
  <si>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</si>
  <si>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</si>
  <si>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</si>
  <si>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</si>
  <si>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</si>
  <si>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</si>
  <si>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</si>
  <si>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</si>
  <si>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</si>
  <si>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</si>
  <si>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</si>
  <si>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</si>
  <si>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</si>
  <si>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</si>
  <si>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</si>
  <si>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</si>
  <si>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</si>
  <si>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</si>
  <si>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</si>
  <si>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</si>
  <si>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</si>
  <si>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</si>
  <si>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</si>
  <si>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</si>
  <si>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</si>
  <si>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</si>
  <si>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</si>
  <si>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</si>
  <si>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</si>
  <si>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</si>
  <si>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</si>
  <si>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</si>
  <si>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</si>
  <si>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</si>
  <si>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</si>
  <si>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</si>
  <si>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</si>
  <si>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</si>
  <si>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</si>
  <si>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</si>
  <si>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</si>
  <si>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</si>
  <si>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</si>
  <si>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</si>
  <si>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</si>
  <si>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</si>
  <si>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</si>
  <si>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</si>
  <si>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</si>
  <si>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</si>
  <si>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</si>
  <si>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</si>
  <si>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</si>
  <si>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</si>
  <si>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</si>
  <si>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</si>
  <si>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</si>
  <si>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</si>
  <si>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</si>
  <si>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</si>
  <si>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</si>
  <si>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</si>
  <si>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</si>
  <si>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</si>
  <si>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</si>
  <si>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</si>
  <si>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</si>
  <si>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</si>
  <si>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</si>
  <si>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</si>
  <si>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</si>
  <si>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</si>
  <si>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</si>
  <si>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</si>
  <si>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</si>
  <si>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</si>
  <si>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</si>
  <si>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</si>
  <si>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</si>
  <si>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</si>
  <si>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</si>
  <si>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</si>
  <si>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</si>
  <si>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</si>
  <si>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</si>
  <si>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</si>
  <si>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</si>
  <si>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</si>
  <si>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</si>
  <si>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</si>
  <si>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</si>
  <si>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</si>
  <si>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</si>
  <si>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</si>
  <si>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</si>
  <si>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</si>
  <si>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</si>
  <si>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</si>
  <si>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</si>
  <si>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</si>
  <si>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</si>
  <si>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</si>
  <si>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</si>
  <si>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</si>
  <si>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</si>
  <si>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</si>
  <si>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</si>
  <si>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</si>
  <si>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</si>
  <si>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</si>
  <si>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</si>
  <si>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</si>
  <si>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</si>
  <si>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</si>
  <si>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</si>
  <si>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</si>
  <si>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</si>
  <si>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</si>
  <si>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</si>
  <si>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</si>
  <si>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</si>
  <si>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</si>
  <si>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</si>
  <si>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</si>
  <si>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</si>
  <si>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</si>
  <si>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</si>
  <si>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</si>
  <si>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</si>
  <si>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</si>
  <si>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</si>
  <si>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</si>
  <si>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</si>
  <si>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</si>
  <si>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</si>
  <si>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</si>
  <si>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</si>
  <si>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</si>
  <si>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</si>
  <si>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</si>
  <si>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</si>
  <si>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</si>
  <si>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</si>
  <si>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</si>
  <si>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</si>
  <si>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</si>
  <si>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</si>
  <si>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</si>
  <si>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</si>
  <si>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</si>
  <si>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</si>
  <si>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</si>
  <si>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</si>
  <si>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</si>
  <si>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</si>
  <si>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</si>
  <si>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</si>
  <si>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</si>
  <si>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</si>
  <si>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</si>
  <si>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</si>
  <si>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</si>
  <si>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</si>
  <si>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</si>
  <si>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</si>
  <si>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</si>
  <si>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</si>
  <si>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</si>
  <si>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</si>
  <si>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</si>
  <si>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</si>
  <si>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</si>
  <si>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</si>
  <si>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</si>
  <si>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</si>
  <si>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</si>
  <si>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</si>
  <si>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</si>
  <si>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</si>
  <si>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</si>
  <si>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</si>
  <si>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</si>
  <si>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</si>
  <si>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</si>
  <si>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</si>
  <si>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</si>
  <si>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</si>
  <si>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</si>
  <si>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</si>
  <si>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</si>
  <si>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</si>
  <si>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</si>
  <si>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</si>
  <si>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</si>
  <si>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</si>
  <si>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</si>
  <si>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</si>
  <si>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</si>
  <si>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</si>
  <si>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</si>
  <si>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</si>
  <si>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</si>
  <si>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</si>
  <si>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</si>
  <si>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</si>
  <si>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</si>
  <si>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</si>
  <si>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</si>
  <si>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</si>
  <si>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</si>
  <si>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</si>
  <si>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</si>
  <si>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</si>
  <si>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</si>
  <si>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</si>
  <si>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</si>
  <si>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</si>
  <si>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</si>
  <si>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</si>
  <si>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</si>
  <si>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</si>
  <si>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</si>
  <si>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</si>
  <si>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</si>
  <si>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</si>
  <si>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</si>
  <si>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</si>
  <si>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</si>
  <si>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</si>
  <si>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</si>
  <si>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</si>
  <si>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</si>
  <si>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</si>
  <si>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</si>
  <si>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</si>
  <si>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</si>
  <si>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</si>
  <si>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</si>
  <si>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</si>
  <si>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</si>
  <si>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</si>
  <si>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</si>
  <si>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</si>
  <si>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</si>
  <si>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</si>
  <si>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</si>
  <si>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</si>
  <si>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</si>
  <si>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</si>
  <si>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</si>
  <si>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</si>
  <si>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</si>
  <si>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</si>
  <si>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</si>
  <si>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</si>
  <si>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</si>
  <si>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</si>
  <si>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</si>
  <si>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</si>
  <si>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</si>
  <si>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</si>
  <si>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</si>
  <si>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</si>
  <si>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</si>
  <si>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</si>
  <si>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</si>
  <si>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</si>
  <si>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</si>
  <si>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</si>
  <si>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</si>
  <si>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</si>
  <si>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</si>
  <si>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</si>
  <si>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</si>
  <si>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</si>
  <si>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</si>
  <si>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</si>
  <si>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</si>
  <si>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</si>
  <si>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</si>
  <si>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</si>
  <si>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</si>
  <si>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</si>
  <si>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</si>
  <si>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</si>
  <si>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</si>
  <si>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</si>
  <si>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</si>
  <si>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</si>
  <si>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</si>
  <si>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</si>
  <si>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</si>
  <si>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</si>
  <si>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</si>
  <si>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</si>
  <si>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</si>
  <si>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</si>
  <si>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</si>
  <si>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</si>
  <si>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</si>
  <si>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</si>
  <si>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</si>
  <si>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</si>
  <si>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</si>
  <si>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</si>
  <si>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</si>
  <si>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</si>
  <si>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</si>
  <si>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</si>
  <si>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</si>
  <si>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</si>
  <si>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</si>
  <si>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</si>
  <si>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</si>
  <si>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</si>
  <si>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</si>
  <si>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</si>
  <si>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</si>
  <si>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</si>
  <si>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</si>
  <si>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</si>
  <si>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</si>
  <si>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</si>
  <si>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</si>
  <si>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</si>
  <si>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</si>
  <si>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</si>
  <si>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</si>
  <si>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</si>
  <si>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</si>
  <si>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</si>
  <si>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</si>
  <si>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</si>
  <si>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</si>
  <si>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</si>
  <si>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</si>
  <si>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</si>
  <si>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</si>
  <si>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</si>
  <si>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</si>
  <si>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</si>
  <si>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</si>
  <si>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</si>
  <si>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</si>
  <si>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</si>
  <si>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</si>
  <si>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</si>
  <si>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</si>
  <si>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</si>
  <si>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</si>
  <si>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</si>
  <si>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</si>
  <si>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</si>
  <si>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</si>
  <si>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</si>
  <si>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</si>
  <si>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</si>
  <si>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</si>
  <si>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</si>
  <si>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</si>
  <si>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</si>
  <si>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</si>
  <si>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</si>
  <si>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</si>
  <si>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</si>
  <si>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</si>
  <si>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</si>
  <si>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</si>
  <si>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</si>
  <si>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</si>
  <si>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</si>
  <si>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</si>
  <si>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</si>
  <si>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</si>
  <si>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</si>
  <si>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</si>
  <si>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</si>
  <si>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</si>
  <si>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</si>
  <si>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</si>
  <si>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</si>
  <si>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</si>
  <si>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</si>
  <si>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</si>
  <si>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</si>
  <si>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</si>
  <si>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</si>
  <si>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</si>
  <si>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</si>
  <si>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</si>
  <si>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</si>
  <si>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</si>
  <si>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</si>
  <si>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</si>
  <si>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</si>
  <si>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</si>
  <si>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</si>
  <si>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</si>
  <si>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</si>
  <si>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</si>
  <si>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</si>
  <si>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</si>
  <si>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</si>
  <si>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</si>
  <si>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</si>
  <si>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</si>
  <si>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</si>
  <si>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</si>
  <si>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</si>
  <si>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</si>
  <si>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</si>
  <si>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</si>
  <si>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</si>
  <si>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</si>
  <si>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</si>
  <si>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</si>
  <si>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</si>
  <si>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</si>
  <si>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</si>
  <si>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</si>
  <si>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</si>
  <si>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</si>
  <si>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</si>
  <si>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</si>
  <si>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</si>
  <si>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</si>
  <si>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</si>
  <si>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</si>
  <si>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</si>
  <si>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</si>
  <si>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</si>
  <si>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</si>
  <si>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</si>
  <si>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</si>
  <si>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</si>
  <si>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</si>
  <si>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</si>
  <si>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</si>
  <si>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</si>
  <si>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</si>
  <si>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</si>
  <si>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</si>
  <si>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</si>
  <si>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</si>
  <si>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</si>
  <si>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</si>
  <si>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</si>
  <si>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</si>
  <si>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</si>
  <si>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</si>
  <si>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</si>
  <si>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</si>
  <si>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</si>
  <si>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</si>
  <si>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</si>
  <si>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</si>
  <si>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</si>
  <si>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</si>
  <si>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</si>
  <si>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</si>
  <si>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</si>
  <si>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</si>
  <si>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</si>
  <si>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</si>
  <si>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</si>
  <si>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</si>
  <si>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</si>
  <si>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</si>
  <si>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</si>
  <si>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</si>
  <si>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</si>
  <si>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</si>
  <si>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</si>
  <si>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</si>
  <si>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</si>
  <si>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</si>
  <si>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</si>
  <si>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</si>
  <si>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</si>
  <si>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</si>
  <si>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</si>
  <si>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</si>
  <si>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</si>
  <si>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</si>
  <si>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</si>
  <si>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</si>
  <si>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</si>
  <si>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</si>
  <si>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</si>
  <si>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</si>
  <si>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</si>
  <si>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</si>
  <si>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</si>
  <si>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</si>
  <si>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</si>
  <si>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</si>
  <si>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</si>
  <si>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</si>
  <si>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</si>
  <si>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</si>
  <si>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</si>
  <si>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</si>
  <si>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</si>
  <si>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</si>
  <si>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</si>
  <si>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</si>
  <si>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</si>
  <si>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</si>
  <si>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</si>
  <si>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</si>
  <si>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</si>
  <si>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</si>
  <si>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</si>
  <si>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</si>
  <si>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</si>
  <si>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</si>
  <si>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</si>
  <si>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</si>
  <si>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</si>
  <si>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</si>
  <si>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</si>
  <si>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</si>
  <si>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</si>
  <si>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</si>
  <si>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</si>
  <si>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</si>
  <si>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</si>
  <si>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</si>
  <si>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</si>
  <si>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</si>
  <si>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</si>
  <si>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</si>
  <si>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</si>
  <si>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</si>
  <si>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</si>
  <si>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</si>
  <si>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</si>
  <si>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</si>
  <si>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</si>
  <si>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</si>
  <si>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</si>
  <si>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</si>
  <si>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</si>
  <si>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</si>
  <si>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</si>
  <si>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</si>
  <si>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</si>
  <si>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</si>
  <si>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</si>
  <si>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</si>
  <si>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</si>
  <si>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</si>
  <si>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</si>
  <si>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</si>
  <si>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</si>
  <si>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</si>
  <si>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</si>
  <si>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</si>
  <si>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</si>
  <si>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</si>
  <si>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</si>
  <si>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</si>
  <si>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</si>
  <si>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</si>
  <si>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</si>
  <si>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</si>
  <si>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</si>
  <si>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</si>
  <si>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</si>
  <si>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</si>
  <si>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</si>
  <si>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</si>
  <si>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</si>
  <si>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</si>
  <si>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</si>
  <si>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</si>
  <si>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</si>
  <si>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</si>
  <si>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</si>
  <si>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</si>
  <si>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</si>
  <si>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</si>
  <si>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</si>
  <si>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</si>
  <si>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</si>
  <si>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</si>
  <si>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</si>
  <si>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</si>
  <si>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</si>
  <si>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</si>
  <si>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</si>
  <si>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</si>
  <si>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</si>
  <si>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</si>
  <si>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</si>
  <si>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</si>
  <si>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</si>
  <si>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</si>
  <si>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</si>
  <si>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</si>
  <si>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</si>
  <si>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</si>
  <si>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</si>
  <si>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</si>
  <si>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</si>
  <si>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</si>
  <si>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</si>
  <si>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</si>
  <si>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</si>
  <si>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</si>
  <si>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</si>
  <si>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</si>
  <si>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</si>
  <si>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</si>
  <si>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</si>
  <si>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</si>
  <si>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</si>
  <si>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</si>
  <si>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</si>
  <si>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</si>
  <si>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</si>
  <si>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</si>
  <si>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</si>
  <si>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</si>
  <si>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</si>
  <si>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</si>
  <si>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</si>
  <si>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</si>
  <si>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</si>
  <si>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</si>
  <si>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</si>
  <si>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</si>
  <si>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</si>
  <si>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</si>
  <si>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</si>
  <si>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</si>
  <si>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</si>
  <si>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</si>
  <si>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</si>
  <si>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</si>
  <si>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</si>
  <si>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</si>
  <si>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</si>
  <si>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</si>
  <si>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</si>
  <si>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</si>
  <si>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</si>
  <si>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</si>
  <si>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</si>
  <si>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</si>
  <si>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</si>
  <si>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</si>
  <si>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</si>
  <si>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</si>
  <si>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</si>
  <si>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</si>
  <si>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</si>
  <si>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</si>
  <si>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</si>
  <si>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</si>
  <si>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</si>
  <si>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</si>
  <si>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</si>
  <si>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</si>
  <si>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</si>
  <si>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</si>
  <si>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</si>
  <si>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</si>
  <si>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</si>
  <si>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</si>
  <si>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</si>
  <si>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</si>
  <si>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</si>
  <si>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</si>
  <si>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</si>
  <si>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</si>
  <si>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</si>
  <si>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</si>
  <si>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</si>
  <si>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</si>
  <si>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</si>
  <si>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</si>
  <si>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</si>
  <si>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</si>
  <si>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</si>
  <si>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</si>
  <si>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</si>
  <si>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</si>
  <si>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</si>
  <si>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</si>
  <si>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</si>
  <si>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</si>
  <si>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</si>
  <si>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</si>
  <si>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</si>
  <si>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</si>
  <si>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</si>
  <si>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</si>
  <si>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</si>
  <si>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</si>
  <si>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</si>
  <si>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</si>
  <si>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</si>
  <si>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</si>
  <si>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</si>
  <si>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</si>
  <si>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</si>
  <si>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</si>
  <si>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</si>
  <si>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</si>
  <si>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</si>
  <si>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</si>
  <si>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</si>
  <si>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</si>
  <si>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</si>
  <si>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</si>
  <si>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</si>
  <si>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</si>
  <si>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</si>
  <si>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</si>
  <si>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</si>
  <si>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</si>
  <si>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</si>
  <si>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</si>
  <si>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</si>
  <si>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</si>
  <si>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</si>
  <si>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</si>
  <si>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</si>
  <si>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</si>
  <si>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</si>
  <si>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</si>
  <si>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</si>
  <si>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</si>
  <si>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</si>
  <si>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</si>
  <si>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</si>
  <si>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</si>
  <si>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</si>
  <si>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</si>
  <si>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</si>
  <si>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</si>
  <si>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</si>
  <si>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</si>
  <si>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</si>
  <si>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</si>
  <si>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</si>
  <si>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</si>
  <si>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</si>
  <si>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</si>
  <si>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</si>
  <si>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</si>
  <si>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</si>
  <si>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</si>
  <si>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</si>
  <si>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</si>
  <si>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</si>
  <si>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</si>
  <si>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</si>
  <si>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</si>
  <si>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</si>
  <si>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</si>
  <si>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</si>
  <si>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</si>
  <si>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</si>
  <si>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</si>
  <si>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</si>
  <si>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</si>
  <si>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</si>
  <si>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</si>
  <si>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</si>
  <si>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</si>
  <si>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</si>
  <si>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</si>
  <si>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</si>
  <si>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</si>
  <si>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</si>
  <si>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</si>
  <si>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</si>
  <si>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</si>
  <si>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</si>
  <si>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</si>
  <si>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</si>
  <si>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</si>
  <si>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</si>
  <si>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</si>
  <si>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</si>
  <si>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</si>
  <si>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</si>
  <si>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</si>
  <si>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</si>
  <si>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</si>
  <si>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</si>
  <si>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</si>
  <si>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</si>
  <si>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</si>
  <si>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</si>
  <si>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</si>
  <si>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</si>
  <si>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</si>
  <si>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</si>
  <si>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</si>
  <si>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</si>
  <si>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</si>
  <si>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</si>
  <si>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</si>
  <si>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</si>
  <si>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</si>
  <si>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</si>
  <si>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</si>
  <si>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</si>
  <si>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</si>
  <si>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</si>
  <si>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</si>
  <si>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</si>
  <si>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</si>
  <si>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</si>
  <si>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</si>
  <si>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</si>
  <si>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</si>
  <si>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</si>
  <si>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</si>
  <si>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</si>
  <si>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</si>
  <si>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</si>
  <si>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</si>
  <si>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</si>
  <si>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</si>
  <si>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</si>
  <si>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</si>
  <si>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</si>
  <si>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</si>
  <si>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</si>
  <si>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</si>
  <si>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</si>
  <si>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</si>
  <si>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</si>
  <si>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</si>
  <si>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</si>
  <si>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</si>
  <si>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</si>
  <si>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</si>
  <si>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</si>
  <si>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</si>
  <si>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</si>
  <si>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</si>
  <si>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</si>
  <si>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</si>
  <si>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</si>
  <si>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</si>
  <si>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</si>
  <si>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</si>
  <si>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</si>
  <si>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</si>
  <si>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</si>
  <si>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</si>
  <si>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</si>
  <si>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</si>
  <si>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</si>
  <si>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</si>
  <si>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</si>
  <si>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</si>
  <si>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</si>
  <si>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</si>
  <si>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</si>
  <si>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</si>
  <si>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</si>
  <si>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</si>
  <si>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</si>
  <si>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</si>
  <si>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</si>
  <si>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</si>
  <si>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</si>
  <si>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</si>
  <si>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</si>
  <si>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</si>
  <si>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</si>
  <si>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</si>
  <si>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</si>
  <si>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</si>
  <si>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</si>
  <si>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</si>
  <si>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</si>
  <si>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</si>
  <si>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</si>
  <si>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</si>
  <si>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</si>
  <si>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</si>
  <si>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</si>
  <si>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</si>
  <si>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</si>
  <si>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</si>
  <si>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</si>
  <si>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</si>
  <si>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</si>
  <si>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</si>
  <si>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</si>
  <si>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</si>
  <si>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</si>
  <si>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</si>
  <si>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</si>
  <si>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</si>
  <si>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</si>
  <si>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</si>
  <si>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</si>
  <si>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</si>
  <si>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</si>
  <si>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</si>
  <si>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</si>
  <si>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</si>
  <si>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</si>
  <si>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</si>
  <si>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</si>
  <si>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</si>
  <si>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</si>
  <si>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</si>
  <si>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</si>
  <si>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</si>
  <si>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</si>
  <si>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</si>
  <si>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</si>
  <si>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</si>
  <si>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</si>
  <si>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</si>
  <si>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</si>
  <si>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</si>
  <si>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</si>
  <si>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</si>
  <si>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</si>
  <si>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</si>
  <si>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</si>
  <si>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</si>
  <si>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</si>
  <si>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</si>
  <si>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</si>
  <si>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</si>
  <si>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</si>
  <si>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</si>
  <si>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</si>
  <si>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</si>
  <si>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</si>
  <si>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</si>
  <si>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</si>
  <si>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</si>
  <si>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</si>
  <si>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</si>
  <si>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</si>
  <si>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</si>
  <si>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</si>
  <si>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</si>
  <si>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</si>
  <si>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</si>
  <si>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</si>
  <si>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</si>
  <si>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</si>
  <si>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</si>
  <si>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</si>
  <si>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</si>
  <si>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</si>
  <si>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</si>
  <si>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</si>
  <si>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</si>
  <si>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</si>
  <si>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</si>
  <si>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</si>
  <si>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</si>
  <si>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</si>
  <si>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</si>
  <si>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</si>
  <si>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</si>
  <si>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</si>
  <si>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</si>
  <si>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</si>
  <si>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</si>
  <si>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</si>
  <si>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</si>
  <si>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</si>
  <si>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</si>
  <si>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</si>
  <si>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</si>
  <si>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</si>
  <si>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</si>
  <si>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</si>
  <si>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</si>
  <si>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</si>
  <si>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</si>
  <si>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</si>
  <si>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</si>
  <si>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</si>
  <si>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</si>
  <si>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</si>
  <si>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</si>
  <si>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</si>
  <si>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</si>
  <si>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</si>
  <si>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</si>
  <si>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</si>
  <si>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</si>
  <si>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</si>
  <si>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</si>
  <si>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</si>
  <si>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</si>
  <si>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</si>
  <si>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</si>
  <si>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</si>
  <si>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</si>
  <si>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</si>
  <si>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</si>
  <si>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</si>
  <si>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</si>
  <si>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</si>
  <si>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</si>
  <si>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</si>
  <si>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</si>
  <si>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</si>
  <si>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</si>
  <si>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</si>
  <si>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</si>
  <si>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</si>
  <si>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</si>
  <si>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</si>
  <si>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</si>
  <si>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</si>
  <si>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</si>
  <si>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</si>
  <si>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</si>
  <si>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</si>
  <si>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</si>
  <si>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</si>
  <si>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</si>
  <si>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</si>
  <si>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</si>
  <si>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</si>
  <si>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</si>
  <si>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</si>
  <si>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</si>
  <si>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</si>
  <si>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</si>
  <si>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</si>
  <si>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</si>
  <si>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</si>
  <si>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</si>
  <si>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</si>
  <si>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</si>
  <si>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</si>
  <si>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</si>
  <si>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</si>
  <si>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</si>
  <si>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</si>
  <si>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</si>
  <si>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</si>
  <si>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</si>
  <si>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</si>
  <si>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</si>
  <si>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</si>
  <si>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</si>
  <si>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</si>
  <si>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</si>
  <si>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</si>
  <si>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</si>
  <si>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</si>
  <si>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</si>
  <si>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</si>
  <si>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</si>
  <si>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</si>
  <si>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</si>
  <si>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</si>
  <si>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</si>
  <si>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</si>
  <si>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</si>
  <si>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</si>
  <si>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</si>
  <si>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</si>
  <si>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</si>
  <si>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</si>
  <si>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</si>
  <si>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</si>
  <si>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</si>
  <si>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</si>
  <si>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</si>
  <si>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</si>
  <si>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</si>
  <si>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</si>
  <si>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</si>
  <si>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</si>
  <si>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</si>
  <si>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</si>
  <si>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</si>
  <si>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</si>
  <si>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</si>
  <si>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</si>
  <si>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</si>
  <si>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</si>
  <si>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</si>
  <si>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</si>
  <si>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</si>
  <si>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</si>
  <si>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</si>
  <si>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</si>
  <si>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</si>
  <si>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</si>
  <si>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</si>
  <si>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</si>
  <si>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</si>
  <si>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</si>
  <si>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</si>
  <si>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</si>
  <si>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</si>
  <si>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</si>
  <si>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</si>
  <si>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</si>
  <si>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</si>
  <si>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</si>
  <si>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</si>
  <si>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</si>
  <si>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</si>
  <si>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</si>
  <si>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</si>
  <si>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</si>
  <si>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</si>
  <si>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</si>
  <si>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</si>
  <si>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</si>
  <si>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</si>
  <si>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</si>
  <si>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</si>
  <si>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</si>
  <si>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</si>
  <si>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</si>
  <si>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</si>
  <si>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</si>
  <si>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</si>
  <si>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</si>
  <si>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</si>
  <si>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</si>
  <si>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</si>
  <si>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</si>
  <si>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</si>
  <si>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</si>
  <si>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</si>
  <si>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</si>
  <si>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</si>
  <si>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</si>
  <si>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</si>
  <si>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</si>
  <si>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</si>
  <si>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</si>
  <si>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</si>
  <si>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</si>
  <si>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</si>
  <si>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</si>
  <si>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</si>
  <si>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</si>
  <si>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</si>
  <si>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</si>
  <si>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</si>
  <si>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</si>
  <si>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</si>
  <si>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</si>
  <si>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</si>
  <si>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</si>
  <si>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</si>
  <si>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</si>
  <si>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</si>
  <si>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</si>
  <si>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</si>
  <si>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</si>
  <si>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</si>
  <si>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</si>
  <si>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</si>
  <si>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</si>
  <si>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</si>
  <si>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</si>
  <si>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</si>
  <si>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</si>
  <si>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</si>
  <si>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</si>
  <si>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</si>
  <si>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</si>
  <si>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</si>
  <si>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</si>
  <si>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</si>
  <si>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</si>
  <si>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</si>
  <si>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</si>
  <si>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</si>
  <si>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</si>
  <si>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</si>
  <si>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</si>
  <si>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</si>
  <si>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</si>
  <si>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</si>
  <si>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</si>
  <si>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</si>
  <si>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</si>
  <si>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</si>
  <si>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</si>
  <si>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</si>
  <si>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</si>
  <si>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</si>
  <si>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</si>
  <si>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</si>
  <si>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</si>
  <si>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</si>
  <si>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</si>
  <si>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</si>
  <si>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</si>
  <si>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</si>
  <si>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</si>
  <si>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</si>
  <si>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</si>
  <si>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</si>
  <si>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</si>
  <si>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</si>
  <si>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</si>
  <si>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</si>
  <si>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</si>
  <si>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</si>
  <si>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</si>
  <si>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</si>
  <si>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</si>
  <si>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</si>
  <si>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</si>
  <si>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</si>
  <si>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</si>
  <si>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</si>
  <si>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</si>
  <si>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</si>
  <si>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</si>
  <si>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</si>
  <si>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</si>
  <si>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</si>
  <si>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</si>
  <si>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</si>
  <si>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</si>
  <si>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</si>
  <si>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</si>
  <si>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</si>
  <si>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</si>
  <si>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</si>
  <si>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</si>
  <si>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</si>
  <si>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</si>
  <si>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</si>
  <si>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</si>
  <si>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</si>
  <si>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</si>
  <si>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</si>
  <si>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</si>
  <si>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</si>
  <si>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</si>
  <si>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</si>
  <si>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</si>
  <si>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</si>
  <si>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</si>
  <si>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</si>
  <si>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</si>
  <si>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</si>
  <si>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</si>
  <si>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</si>
  <si>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</si>
  <si>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</si>
  <si>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</si>
  <si>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</si>
  <si>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</si>
  <si>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</si>
  <si>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</si>
  <si>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</si>
  <si>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</si>
  <si>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</si>
  <si>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</si>
  <si>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</si>
  <si>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</si>
  <si>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</si>
  <si>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</si>
  <si>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</si>
  <si>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</si>
  <si>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</si>
  <si>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</si>
  <si>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</si>
  <si>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</si>
  <si>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</si>
  <si>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</si>
  <si>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</si>
  <si>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</si>
  <si>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</si>
  <si>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</si>
  <si>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</si>
  <si>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</si>
  <si>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</si>
  <si>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</si>
  <si>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</si>
  <si>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</si>
  <si>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</si>
  <si>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</si>
  <si>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</si>
  <si>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</si>
  <si>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</si>
  <si>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</si>
  <si>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</si>
  <si>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</si>
  <si>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</si>
  <si>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</si>
  <si>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</si>
  <si>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</si>
  <si>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</si>
  <si>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</si>
  <si>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</si>
  <si>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</si>
  <si>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</si>
  <si>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</si>
  <si>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</si>
  <si>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</si>
  <si>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</si>
  <si>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</si>
  <si>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</si>
  <si>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</si>
  <si>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</si>
  <si>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</si>
  <si>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</si>
  <si>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</si>
  <si>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</si>
  <si>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</si>
  <si>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</si>
  <si>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</si>
  <si>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</si>
  <si>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</si>
  <si>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</si>
  <si>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</si>
  <si>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</si>
  <si>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</si>
  <si>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</si>
  <si>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</si>
  <si>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</si>
  <si>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</si>
  <si>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</si>
  <si>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</si>
  <si>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</si>
  <si>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</si>
  <si>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</si>
  <si>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</si>
  <si>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</si>
  <si>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</si>
  <si>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</si>
  <si>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</si>
  <si>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</si>
  <si>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</si>
  <si>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</si>
  <si>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</si>
  <si>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</si>
  <si>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</si>
  <si>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</si>
  <si>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</si>
  <si>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</si>
  <si>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</si>
  <si>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</si>
  <si>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</si>
  <si>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</si>
  <si>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</si>
  <si>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</si>
  <si>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</si>
  <si>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</si>
  <si>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</si>
  <si>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</si>
  <si>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</si>
  <si>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</si>
  <si>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</si>
  <si>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</si>
  <si>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</si>
  <si>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</si>
  <si>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</si>
  <si>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</si>
  <si>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</si>
  <si>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</si>
  <si>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</si>
  <si>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</si>
  <si>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</si>
  <si>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</si>
  <si>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</si>
  <si>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</si>
  <si>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</si>
  <si>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</si>
  <si>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</si>
  <si>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</si>
  <si>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</si>
  <si>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</si>
  <si>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</si>
  <si>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</si>
  <si>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</si>
  <si>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</si>
  <si>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</si>
  <si>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</si>
  <si>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</si>
  <si>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</si>
  <si>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</si>
  <si>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</si>
  <si>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</si>
  <si>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</si>
  <si>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</si>
  <si>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</si>
  <si>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</si>
  <si>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</si>
  <si>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</si>
  <si>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</si>
  <si>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</si>
  <si>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</si>
  <si>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</si>
  <si>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</si>
  <si>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</si>
  <si>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</si>
  <si>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</si>
  <si>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</si>
  <si>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</si>
  <si>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</si>
  <si>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</si>
  <si>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</si>
  <si>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</si>
  <si>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</si>
  <si>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</si>
  <si>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</si>
  <si>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</si>
  <si>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</si>
  <si>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</si>
  <si>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</si>
  <si>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</si>
  <si>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</si>
  <si>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</si>
  <si>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</si>
  <si>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</si>
  <si>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</si>
  <si>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</si>
  <si>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</si>
  <si>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</si>
  <si>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</si>
  <si>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</si>
  <si>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</si>
  <si>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</si>
  <si>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</si>
  <si>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</si>
  <si>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</si>
  <si>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</si>
  <si>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</si>
  <si>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</si>
  <si>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</si>
  <si>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</si>
  <si>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</si>
  <si>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</si>
  <si>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</si>
  <si>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</si>
  <si>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</si>
  <si>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</si>
  <si>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</si>
  <si>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</si>
  <si>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</si>
  <si>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</si>
  <si>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</si>
  <si>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</si>
  <si>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</si>
  <si>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</si>
  <si>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</si>
  <si>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</si>
  <si>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</si>
  <si>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</si>
  <si>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</si>
  <si>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</si>
  <si>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</si>
  <si>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</si>
  <si>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</si>
  <si>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</si>
  <si>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</si>
  <si>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</si>
  <si>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</si>
  <si>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</si>
  <si>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</si>
  <si>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</si>
  <si>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</si>
  <si>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</si>
  <si>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</si>
  <si>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</si>
  <si>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</si>
  <si>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</si>
  <si>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</si>
  <si>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</si>
  <si>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</si>
  <si>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</si>
  <si>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</si>
  <si>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</si>
  <si>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</si>
  <si>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</si>
  <si>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</si>
  <si>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</si>
  <si>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</si>
  <si>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</si>
  <si>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</si>
  <si>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</si>
  <si>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</si>
  <si>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</si>
  <si>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</si>
  <si>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</si>
  <si>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</si>
  <si>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</si>
  <si>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</si>
  <si>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</si>
  <si>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</si>
  <si>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</si>
  <si>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</si>
  <si>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</si>
  <si>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</si>
  <si>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</si>
  <si>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</si>
  <si>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</si>
  <si>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</si>
  <si>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</si>
  <si>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</si>
  <si>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</si>
  <si>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</si>
  <si>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</si>
  <si>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</si>
  <si>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</si>
  <si>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</si>
  <si>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</si>
  <si>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</si>
  <si>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</si>
  <si>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</si>
  <si>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</si>
  <si>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</si>
  <si>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</si>
  <si>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</si>
  <si>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</si>
  <si>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</si>
  <si>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</si>
  <si>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</si>
  <si>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</si>
  <si>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</si>
  <si>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</si>
  <si>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</si>
  <si>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</si>
  <si>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</si>
  <si>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</si>
  <si>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</si>
  <si>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</si>
  <si>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</si>
  <si>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</si>
  <si>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</si>
  <si>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</si>
  <si>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</si>
  <si>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</si>
  <si>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</si>
  <si>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</si>
  <si>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</si>
  <si>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</si>
  <si>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</si>
  <si>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</si>
  <si>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</si>
  <si>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</si>
  <si>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</si>
  <si>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</si>
  <si>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</si>
  <si>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</si>
  <si>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</si>
  <si>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</si>
  <si>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</si>
  <si>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</si>
  <si>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</si>
  <si>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</si>
  <si>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</si>
  <si>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</si>
  <si>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</si>
  <si>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</si>
  <si>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</si>
  <si>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</si>
  <si>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</si>
  <si>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</si>
  <si>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</si>
  <si>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</si>
  <si>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</si>
  <si>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</si>
  <si>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</si>
  <si>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</si>
  <si>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</si>
  <si>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</si>
  <si>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</si>
  <si>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</si>
  <si>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</si>
  <si>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</si>
  <si>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</si>
  <si>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</si>
  <si>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</si>
  <si>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</si>
  <si>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</si>
  <si>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</si>
  <si>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</si>
  <si>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</si>
  <si>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</si>
  <si>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</si>
  <si>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</si>
  <si>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</si>
  <si>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</si>
  <si>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</si>
  <si>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</si>
  <si>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</si>
  <si>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</si>
  <si>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</si>
  <si>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</si>
  <si>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</si>
  <si>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</si>
  <si>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</si>
  <si>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</si>
  <si>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</si>
  <si>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</si>
  <si>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</si>
  <si>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</si>
  <si>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</si>
  <si>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</si>
  <si>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</si>
  <si>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</si>
  <si>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</si>
  <si>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</si>
  <si>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</si>
  <si>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</si>
  <si>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</si>
  <si>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</si>
  <si>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</si>
  <si>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</si>
  <si>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</si>
  <si>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</si>
  <si>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</si>
  <si>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</si>
  <si>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</si>
  <si>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</si>
  <si>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</si>
  <si>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</si>
  <si>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</si>
  <si>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</si>
  <si>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</si>
  <si>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</si>
  <si>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</si>
  <si>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</si>
  <si>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</si>
  <si>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</si>
  <si>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</si>
  <si>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</si>
  <si>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</si>
  <si>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</si>
  <si>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</si>
  <si>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</si>
  <si>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</si>
  <si>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</si>
  <si>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</si>
  <si>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</si>
  <si>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</si>
  <si>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</si>
  <si>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</si>
  <si>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</si>
  <si>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</si>
  <si>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</si>
  <si>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</si>
  <si>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</si>
  <si>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</si>
  <si>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</si>
  <si>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</si>
  <si>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</si>
  <si>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</si>
  <si>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</si>
  <si>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</si>
  <si>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</si>
  <si>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</si>
  <si>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</si>
  <si>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</si>
  <si>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</si>
  <si>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</si>
  <si>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</si>
  <si>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</si>
  <si>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</si>
  <si>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</si>
  <si>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</si>
  <si>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</si>
  <si>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</si>
  <si>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</si>
  <si>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</si>
  <si>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</si>
  <si>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</si>
  <si>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</si>
  <si>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</si>
  <si>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</si>
  <si>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</si>
  <si>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</si>
  <si>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</si>
  <si>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</si>
  <si>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</si>
  <si>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</si>
  <si>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</si>
  <si>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</si>
  <si>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</si>
  <si>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</si>
  <si>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</si>
  <si>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</si>
  <si>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</si>
  <si>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</si>
  <si>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</si>
  <si>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</si>
  <si>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</si>
  <si>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</si>
  <si>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</si>
  <si>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</si>
  <si>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</si>
  <si>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</si>
  <si>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</si>
  <si>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</si>
  <si>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</si>
  <si>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</si>
  <si>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</si>
  <si>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</si>
  <si>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</si>
  <si>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</si>
  <si>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</si>
  <si>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</si>
  <si>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</si>
  <si>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</si>
  <si>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</si>
  <si>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</si>
  <si>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</si>
  <si>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</si>
  <si>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</si>
  <si>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</si>
  <si>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</si>
  <si>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</si>
  <si>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</si>
  <si>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</si>
  <si>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</si>
  <si>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</si>
  <si>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</si>
  <si>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</si>
  <si>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</si>
  <si>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</si>
  <si>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</si>
  <si>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</si>
  <si>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</si>
  <si>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</si>
  <si>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</si>
  <si>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</si>
  <si>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</si>
  <si>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</si>
  <si>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</si>
  <si>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</si>
  <si>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</si>
  <si>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</si>
  <si>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</si>
  <si>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</si>
  <si>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</si>
  <si>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</si>
  <si>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</si>
  <si>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</si>
  <si>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</si>
  <si>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</si>
  <si>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</si>
  <si>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</si>
  <si>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</si>
  <si>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</si>
  <si>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</si>
  <si>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</si>
  <si>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</si>
  <si>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</si>
  <si>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</si>
  <si>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</si>
  <si>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</si>
  <si>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</si>
  <si>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</si>
  <si>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</si>
  <si>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</si>
  <si>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</si>
  <si>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</si>
  <si>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</si>
  <si>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</si>
  <si>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</si>
  <si>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</si>
  <si>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</si>
  <si>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</si>
  <si>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</si>
  <si>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</si>
  <si>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</si>
  <si>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</si>
  <si>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</si>
  <si>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</si>
  <si>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</si>
  <si>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</si>
  <si>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</si>
  <si>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</si>
  <si>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</si>
  <si>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</si>
  <si>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</si>
  <si>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</si>
  <si>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</si>
  <si>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</si>
  <si>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</si>
  <si>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</si>
  <si>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</si>
  <si>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</si>
  <si>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</si>
  <si>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</si>
  <si>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</si>
  <si>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</si>
  <si>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</si>
  <si>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</si>
  <si>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</si>
  <si>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</si>
  <si>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</si>
  <si>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</si>
  <si>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</si>
  <si>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</si>
  <si>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</si>
  <si>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</si>
  <si>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</si>
  <si>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</si>
  <si>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</si>
  <si>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</si>
  <si>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</si>
  <si>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</si>
  <si>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</si>
  <si>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</si>
  <si>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</si>
  <si>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</si>
  <si>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</si>
  <si>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</si>
  <si>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</si>
  <si>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</si>
  <si>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</si>
  <si>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</si>
  <si>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</si>
  <si>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</si>
  <si>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</si>
  <si>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</si>
  <si>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</si>
  <si>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</si>
  <si>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</si>
  <si>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</si>
  <si>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</si>
  <si>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</si>
  <si>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</si>
  <si>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</si>
  <si>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</si>
  <si>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</si>
  <si>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</si>
  <si>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</si>
  <si>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</si>
  <si>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</si>
  <si>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</si>
  <si>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</si>
  <si>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</si>
  <si>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</si>
  <si>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</si>
  <si>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</si>
  <si>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</si>
  <si>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</si>
  <si>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</si>
  <si>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</si>
  <si>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</si>
  <si>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</si>
  <si>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</si>
  <si>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</si>
  <si>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</si>
  <si>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</si>
  <si>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</si>
  <si>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</si>
  <si>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</si>
  <si>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</si>
  <si>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</si>
  <si>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</si>
  <si>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</si>
  <si>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</si>
  <si>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</si>
  <si>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</si>
  <si>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</si>
  <si>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</si>
  <si>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</si>
  <si>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</si>
  <si>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</si>
  <si>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</si>
  <si>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</si>
  <si>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</si>
  <si>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</si>
  <si>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</si>
  <si>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</si>
  <si>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</si>
  <si>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</si>
  <si>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</si>
  <si>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</si>
  <si>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</si>
  <si>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</si>
  <si>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</si>
  <si>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</si>
  <si>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</si>
  <si>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</si>
  <si>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</si>
  <si>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</si>
  <si>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</si>
  <si>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</si>
  <si>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</si>
  <si>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</si>
  <si>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</si>
  <si>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</si>
  <si>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</si>
  <si>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</si>
  <si>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</si>
  <si>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</si>
  <si>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</si>
  <si>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</si>
  <si>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</si>
  <si>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</si>
  <si>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</si>
  <si>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</si>
  <si>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</si>
  <si>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</si>
  <si>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</si>
  <si>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</si>
  <si>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</si>
  <si>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</si>
  <si>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</si>
  <si>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</si>
  <si>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</si>
  <si>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</si>
  <si>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</si>
  <si>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</si>
  <si>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</si>
  <si>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</si>
  <si>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</si>
  <si>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</si>
  <si>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</si>
  <si>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</si>
  <si>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</si>
  <si>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</si>
  <si>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</si>
  <si>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</si>
  <si>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</si>
  <si>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</si>
  <si>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</si>
  <si>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</si>
  <si>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</si>
  <si>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</si>
  <si>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</si>
  <si>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</si>
  <si>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</si>
  <si>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</si>
  <si>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</si>
  <si>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</si>
  <si>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</si>
  <si>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</si>
  <si>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</si>
  <si>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</si>
  <si>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</si>
  <si>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</si>
  <si>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</si>
  <si>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</si>
  <si>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</si>
  <si>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</si>
  <si>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</si>
  <si>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</si>
  <si>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</si>
  <si>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</si>
  <si>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</si>
  <si>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</si>
  <si>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</si>
  <si>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</si>
  <si>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</si>
  <si>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</si>
  <si>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</si>
  <si>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</si>
  <si>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</si>
  <si>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</si>
  <si>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</si>
  <si>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</si>
  <si>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</si>
  <si>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</si>
  <si>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</si>
  <si>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</si>
  <si>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</si>
  <si>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</si>
  <si>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</si>
  <si>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</si>
  <si>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</si>
  <si>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</si>
  <si>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</si>
  <si>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</si>
  <si>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</si>
  <si>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</si>
  <si>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</si>
  <si>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</si>
  <si>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</si>
  <si>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</si>
  <si>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</si>
  <si>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</si>
  <si>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</si>
  <si>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</si>
  <si>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</si>
  <si>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</si>
  <si>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</si>
  <si>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</si>
  <si>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</si>
  <si>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</si>
  <si>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</si>
  <si>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</si>
  <si>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</si>
  <si>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</si>
  <si>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</si>
  <si>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</si>
  <si>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</si>
  <si>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</si>
  <si>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</si>
  <si>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</si>
  <si>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</si>
  <si>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</si>
  <si>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</si>
  <si>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</si>
  <si>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</si>
  <si>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</si>
  <si>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</si>
  <si>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</si>
  <si>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</si>
  <si>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</si>
  <si>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</si>
  <si>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</si>
  <si>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</si>
  <si>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</si>
  <si>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</si>
  <si>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</si>
  <si>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</si>
  <si>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</si>
  <si>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</si>
  <si>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</si>
  <si>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</si>
  <si>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</si>
  <si>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</si>
  <si>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</si>
  <si>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</si>
  <si>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</si>
  <si>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</si>
  <si>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</si>
  <si>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</si>
  <si>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</si>
  <si>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</si>
  <si>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</si>
  <si>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</si>
  <si>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</si>
  <si>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</si>
  <si>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</si>
  <si>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</si>
  <si>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</si>
  <si>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</si>
  <si>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</si>
  <si>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</si>
  <si>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</si>
  <si>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</si>
  <si>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</si>
  <si>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</si>
  <si>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</si>
  <si>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</si>
  <si>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</si>
  <si>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</si>
  <si>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</si>
  <si>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</si>
  <si>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</si>
  <si>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</si>
  <si>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</si>
  <si>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</si>
  <si>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</si>
  <si>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</si>
  <si>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</si>
  <si>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</si>
  <si>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</si>
  <si>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</si>
  <si>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</si>
  <si>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</si>
  <si>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</si>
  <si>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</si>
  <si>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</si>
  <si>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</si>
  <si>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</si>
  <si>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</si>
  <si>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</si>
  <si>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</si>
  <si>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</si>
  <si>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</si>
  <si>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</si>
  <si>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</si>
  <si>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</si>
  <si>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</si>
  <si>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</si>
  <si>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</si>
  <si>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</si>
  <si>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</si>
  <si>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</si>
  <si>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</si>
  <si>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</si>
  <si>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</si>
  <si>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</si>
  <si>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</si>
  <si>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</si>
  <si>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</si>
  <si>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</si>
  <si>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</si>
  <si>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</si>
  <si>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</si>
  <si>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</si>
  <si>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</si>
  <si>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</si>
  <si>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</si>
  <si>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</si>
  <si>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</si>
  <si>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</si>
  <si>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</si>
  <si>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</si>
  <si>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</si>
  <si>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</si>
  <si>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</si>
  <si>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</si>
  <si>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</si>
  <si>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</si>
  <si>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</si>
  <si>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</si>
  <si>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</si>
  <si>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</si>
  <si>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</si>
  <si>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</si>
  <si>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</si>
  <si>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</si>
  <si>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</si>
  <si>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</si>
  <si>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</si>
  <si>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</si>
  <si>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</si>
  <si>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</si>
  <si>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</si>
  <si>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</si>
  <si>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</si>
  <si>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</si>
  <si>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</si>
  <si>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</si>
  <si>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</si>
  <si>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</si>
  <si>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</si>
  <si>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</si>
  <si>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</si>
  <si>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</si>
  <si>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</si>
  <si>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</si>
  <si>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</si>
  <si>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</si>
  <si>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</si>
  <si>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</si>
  <si>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</si>
  <si>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</si>
  <si>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</si>
  <si>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</si>
  <si>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</si>
  <si>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</si>
  <si>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</si>
  <si>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</si>
  <si>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</si>
  <si>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</si>
  <si>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</si>
  <si>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</si>
  <si>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</si>
  <si>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</si>
  <si>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</si>
  <si>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</si>
  <si>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</si>
  <si>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</si>
  <si>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</si>
  <si>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</si>
  <si>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</si>
  <si>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</si>
  <si>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</si>
  <si>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</si>
  <si>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</si>
  <si>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</si>
  <si>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</si>
  <si>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</si>
  <si>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</si>
  <si>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</si>
  <si>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</si>
  <si>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</si>
  <si>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</si>
  <si>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</si>
  <si>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</si>
  <si>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</si>
  <si>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</si>
  <si>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</si>
  <si>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</si>
  <si>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</si>
  <si>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</si>
  <si>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</si>
  <si>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</si>
  <si>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</si>
  <si>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</si>
  <si>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</si>
  <si>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</si>
  <si>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</si>
  <si>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</si>
  <si>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</si>
  <si>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</si>
  <si>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</si>
  <si>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</si>
  <si>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</si>
  <si>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</si>
  <si>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</si>
  <si>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</si>
  <si>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</si>
  <si>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</si>
  <si>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</si>
  <si>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</si>
  <si>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</si>
  <si>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</si>
  <si>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</si>
  <si>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</si>
  <si>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</si>
  <si>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</si>
  <si>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</si>
  <si>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</si>
  <si>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</si>
  <si>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</si>
  <si>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</si>
  <si>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</si>
  <si>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</si>
  <si>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</si>
  <si>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</si>
  <si>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</si>
  <si>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</si>
  <si>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</si>
  <si>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</si>
  <si>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</si>
  <si>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</si>
  <si>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</si>
  <si>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</si>
  <si>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</si>
  <si>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</si>
  <si>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</si>
  <si>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</si>
  <si>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</si>
  <si>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</si>
  <si>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</si>
  <si>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</si>
  <si>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</si>
  <si>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</si>
  <si>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</si>
  <si>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</si>
  <si>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</si>
  <si>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</si>
  <si>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</si>
  <si>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</si>
  <si>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</si>
  <si>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</si>
  <si>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</si>
  <si>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</si>
  <si>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</si>
  <si>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</si>
  <si>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</si>
  <si>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</si>
  <si>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</si>
  <si>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</si>
  <si>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</si>
  <si>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</si>
  <si>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</si>
  <si>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</si>
  <si>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</si>
  <si>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</si>
  <si>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</si>
  <si>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</si>
  <si>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</si>
  <si>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</si>
  <si>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</si>
  <si>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</si>
  <si>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</si>
  <si>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</si>
  <si>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</si>
  <si>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</si>
  <si>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</si>
  <si>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</si>
  <si>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</si>
  <si>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</si>
  <si>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</si>
  <si>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</si>
  <si>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</si>
  <si>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</si>
  <si>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</si>
  <si>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</si>
  <si>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</si>
  <si>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</si>
  <si>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</si>
  <si>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</si>
  <si>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</si>
  <si>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</si>
  <si>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</si>
  <si>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</si>
  <si>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</si>
  <si>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</si>
  <si>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</si>
  <si>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</si>
  <si>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</si>
  <si>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</si>
  <si>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</si>
  <si>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</si>
  <si>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</si>
  <si>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</si>
  <si>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</si>
  <si>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</si>
  <si>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</si>
  <si>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</si>
  <si>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</si>
  <si>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</si>
  <si>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</si>
  <si>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</si>
  <si>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</si>
  <si>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</si>
  <si>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</si>
  <si>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</si>
  <si>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</si>
  <si>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</si>
  <si>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</si>
  <si>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</si>
  <si>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</si>
  <si>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</si>
  <si>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</si>
  <si>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</si>
  <si>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</si>
  <si>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</si>
  <si>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</si>
  <si>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</si>
  <si>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</si>
  <si>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</si>
  <si>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</si>
  <si>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</si>
  <si>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</si>
  <si>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</si>
  <si>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</si>
  <si>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</si>
  <si>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</si>
  <si>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</si>
  <si>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</si>
  <si>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</si>
  <si>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</si>
  <si>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</si>
  <si>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</si>
  <si>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</si>
  <si>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</si>
  <si>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</si>
  <si>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</si>
  <si>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</si>
  <si>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</si>
  <si>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</si>
  <si>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</si>
  <si>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</si>
  <si>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</si>
  <si>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</si>
  <si>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</si>
  <si>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</si>
  <si>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</si>
  <si>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</si>
  <si>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</si>
  <si>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</si>
  <si>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</si>
  <si>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</si>
  <si>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</si>
  <si>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</si>
  <si>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</si>
  <si>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</si>
  <si>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</si>
  <si>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</si>
  <si>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</si>
  <si>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</si>
  <si>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</si>
  <si>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</si>
  <si>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</si>
  <si>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</si>
  <si>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</si>
  <si>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</si>
  <si>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</si>
  <si>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</si>
  <si>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</si>
  <si>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</si>
  <si>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</si>
  <si>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</si>
  <si>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</si>
  <si>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</si>
  <si>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</si>
  <si>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</si>
  <si>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</si>
  <si>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</si>
  <si>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</si>
  <si>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</si>
  <si>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</si>
  <si>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</si>
  <si>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</si>
  <si>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</si>
  <si>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</si>
  <si>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</si>
  <si>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</si>
  <si>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</si>
  <si>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</si>
  <si>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</si>
  <si>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</si>
  <si>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</si>
  <si>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</si>
  <si>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</si>
  <si>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</si>
  <si>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</si>
  <si>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</si>
  <si>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</si>
  <si>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</si>
  <si>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</si>
  <si>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</si>
  <si>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</si>
  <si>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</si>
  <si>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</si>
  <si>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</si>
  <si>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</si>
  <si>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</si>
  <si>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</si>
  <si>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</si>
  <si>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</si>
  <si>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</si>
  <si>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</si>
  <si>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</si>
  <si>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</si>
  <si>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</si>
  <si>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</si>
  <si>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</si>
  <si>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</si>
  <si>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</si>
  <si>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</si>
  <si>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</si>
  <si>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</si>
  <si>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</si>
  <si>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</si>
  <si>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</si>
  <si>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</si>
  <si>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</si>
  <si>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</si>
  <si>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</si>
  <si>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</si>
  <si>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</si>
  <si>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</si>
  <si>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</si>
  <si>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</si>
  <si>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</si>
  <si>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</si>
  <si>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</si>
  <si>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</si>
  <si>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</si>
  <si>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</si>
  <si>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</si>
  <si>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</si>
  <si>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</si>
  <si>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</si>
  <si>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</si>
  <si>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</si>
  <si>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</si>
  <si>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</si>
  <si>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</si>
  <si>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</si>
  <si>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</si>
  <si>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</si>
  <si>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</si>
  <si>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</si>
  <si>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</si>
  <si>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</si>
  <si>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</si>
  <si>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</si>
  <si>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</si>
  <si>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</si>
  <si>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</si>
  <si>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</si>
  <si>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</si>
  <si>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</si>
  <si>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</si>
  <si>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</si>
  <si>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</si>
  <si>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</si>
  <si>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</si>
  <si>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</si>
  <si>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</si>
  <si>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</si>
  <si>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</si>
  <si>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</si>
  <si>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</si>
  <si>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</si>
  <si>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</si>
  <si>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</si>
  <si>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</si>
  <si>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</si>
  <si>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</si>
  <si>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</si>
  <si>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</si>
  <si>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</si>
  <si>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</si>
  <si>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</si>
  <si>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</si>
  <si>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</si>
  <si>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</si>
  <si>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</si>
  <si>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</si>
  <si>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</si>
  <si>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</si>
  <si>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</si>
  <si>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</si>
  <si>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</si>
  <si>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</si>
  <si>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</si>
  <si>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</si>
  <si>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</si>
  <si>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</si>
  <si>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</si>
  <si>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</si>
  <si>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</si>
  <si>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</si>
  <si>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</si>
  <si>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</si>
  <si>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</si>
  <si>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</si>
  <si>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</si>
  <si>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</si>
  <si>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</si>
  <si>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</si>
  <si>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</si>
  <si>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</si>
  <si>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</si>
  <si>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</si>
  <si>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</si>
  <si>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</si>
  <si>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</si>
  <si>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</si>
  <si>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</si>
  <si>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</si>
  <si>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</si>
  <si>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</si>
  <si>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</si>
  <si>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</si>
  <si>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</si>
  <si>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</si>
  <si>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</si>
  <si>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</si>
  <si>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</si>
  <si>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</si>
  <si>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</si>
  <si>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</si>
  <si>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</si>
  <si>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</si>
  <si>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</si>
  <si>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</si>
  <si>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</si>
  <si>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</si>
  <si>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</si>
  <si>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</si>
  <si>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</si>
  <si>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</si>
  <si>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</si>
  <si>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</si>
  <si>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</si>
  <si>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</si>
  <si>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</si>
  <si>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</si>
  <si>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</si>
  <si>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</si>
  <si>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</si>
  <si>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</si>
  <si>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</si>
  <si>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</si>
  <si>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</si>
  <si>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</si>
  <si>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</si>
  <si>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</si>
  <si>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</si>
  <si>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</si>
  <si>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</si>
  <si>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</si>
  <si>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</si>
  <si>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</si>
  <si>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</si>
  <si>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</si>
  <si>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</si>
  <si>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</si>
  <si>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</si>
  <si>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</si>
  <si>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</si>
  <si>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</si>
  <si>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</si>
  <si>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</si>
  <si>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</si>
  <si>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</si>
  <si>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</si>
  <si>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</si>
  <si>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</si>
  <si>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</si>
  <si>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</si>
  <si>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</si>
  <si>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</si>
  <si>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</si>
  <si>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</si>
  <si>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</si>
  <si>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</si>
  <si>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</si>
  <si>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</si>
  <si>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</si>
  <si>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</si>
  <si>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</si>
  <si>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</si>
  <si>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</si>
  <si>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</si>
  <si>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</si>
  <si>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</si>
  <si>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</si>
  <si>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</si>
  <si>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</si>
  <si>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</si>
  <si>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</si>
  <si>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</si>
  <si>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</si>
  <si>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</si>
  <si>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</si>
  <si>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</si>
  <si>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</si>
  <si>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</si>
  <si>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</si>
  <si>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</si>
  <si>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</si>
  <si>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</si>
  <si>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</si>
  <si>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</si>
  <si>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</si>
  <si>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</si>
  <si>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</si>
  <si>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</si>
  <si>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</si>
  <si>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</si>
  <si>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</si>
  <si>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</si>
  <si>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</si>
  <si>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</si>
  <si>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</si>
  <si>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</si>
  <si>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</si>
  <si>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</si>
  <si>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</si>
  <si>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</si>
  <si>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</si>
  <si>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</si>
  <si>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</si>
  <si>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</si>
  <si>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</si>
  <si>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</si>
  <si>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</si>
  <si>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</si>
  <si>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</si>
  <si>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</si>
  <si>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</si>
  <si>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</si>
  <si>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</si>
  <si>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</si>
  <si>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</si>
  <si>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</si>
  <si>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</si>
  <si>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</si>
  <si>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</si>
  <si>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</si>
  <si>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</si>
  <si>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</si>
  <si>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</si>
  <si>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</si>
  <si>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</si>
  <si>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</si>
  <si>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</si>
  <si>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</si>
  <si>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</si>
  <si>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</si>
  <si>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</si>
  <si>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</si>
  <si>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</si>
  <si>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</si>
  <si>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</si>
  <si>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</si>
  <si>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</si>
  <si>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</si>
  <si>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</si>
  <si>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</si>
  <si>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</si>
  <si>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</si>
  <si>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</si>
  <si>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</si>
  <si>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</si>
  <si>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</si>
  <si>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</si>
  <si>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</si>
  <si>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</si>
  <si>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</si>
  <si>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</si>
  <si>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</si>
  <si>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</si>
  <si>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</si>
  <si>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</si>
  <si>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</si>
  <si>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</si>
  <si>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</si>
  <si>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</si>
  <si>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</si>
  <si>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</si>
  <si>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</si>
  <si>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</si>
  <si>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</si>
  <si>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</si>
  <si>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</si>
  <si>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</si>
  <si>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</si>
  <si>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</si>
  <si>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</si>
  <si>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</si>
  <si>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</si>
  <si>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</si>
  <si>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</si>
  <si>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</si>
  <si>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</si>
  <si>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</si>
  <si>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</si>
  <si>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</si>
  <si>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</si>
  <si>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</si>
  <si>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</si>
  <si>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</si>
  <si>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</si>
  <si>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</si>
  <si>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</si>
  <si>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</si>
  <si>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</si>
  <si>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</si>
  <si>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</si>
  <si>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</si>
  <si>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</si>
  <si>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</si>
  <si>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</si>
  <si>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</si>
  <si>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</si>
  <si>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</si>
  <si>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</si>
  <si>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</si>
  <si>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</si>
  <si>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</si>
  <si>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</si>
  <si>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</si>
  <si>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</si>
  <si>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</si>
  <si>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</si>
  <si>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</si>
  <si>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</si>
  <si>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</si>
  <si>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</si>
  <si>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</si>
  <si>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</si>
  <si>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</si>
  <si>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</si>
  <si>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</si>
  <si>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</si>
  <si>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</si>
  <si>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</si>
  <si>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</si>
  <si>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</si>
  <si>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</si>
  <si>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</si>
  <si>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</si>
  <si>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</si>
  <si>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</si>
  <si>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</si>
  <si>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</si>
  <si>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</si>
  <si>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</si>
  <si>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</si>
  <si>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</si>
  <si>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</si>
  <si>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</si>
  <si>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</si>
  <si>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</si>
  <si>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</si>
  <si>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</si>
  <si>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</si>
  <si>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</si>
  <si>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</si>
  <si>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</si>
  <si>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</si>
  <si>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</si>
  <si>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</si>
  <si>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</si>
  <si>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</si>
  <si>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</si>
  <si>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</si>
  <si>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</si>
  <si>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</si>
  <si>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</si>
  <si>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</si>
  <si>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</si>
  <si>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</si>
  <si>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</si>
  <si>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</si>
  <si>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</si>
  <si>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</si>
  <si>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</si>
  <si>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</si>
  <si>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</si>
  <si>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</si>
  <si>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</si>
  <si>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</si>
  <si>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</si>
  <si>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</si>
  <si>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</si>
  <si>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</si>
  <si>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</si>
  <si>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</si>
  <si>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</si>
  <si>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</si>
  <si>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</si>
  <si>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</si>
  <si>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</si>
  <si>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</si>
  <si>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</si>
  <si>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</si>
  <si>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</si>
  <si>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</si>
  <si>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</si>
  <si>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</si>
  <si>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</si>
  <si>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</si>
  <si>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</si>
  <si>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</si>
  <si>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</si>
  <si>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</si>
  <si>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</si>
  <si>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</si>
  <si>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</si>
  <si>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</si>
  <si>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</si>
  <si>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</si>
  <si>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</si>
  <si>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</si>
  <si>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</si>
  <si>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</si>
  <si>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</si>
  <si>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</si>
  <si>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</si>
  <si>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</si>
  <si>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</si>
  <si>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</si>
  <si>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</si>
  <si>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</si>
  <si>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</si>
  <si>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</si>
  <si>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</si>
  <si>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</si>
  <si>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</si>
  <si>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</si>
  <si>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</si>
  <si>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</si>
  <si>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</si>
  <si>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</si>
  <si>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</si>
  <si>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</si>
  <si>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</si>
  <si>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</si>
  <si>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</si>
  <si>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</si>
  <si>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</si>
  <si>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</si>
  <si>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</si>
  <si>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</si>
  <si>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</si>
  <si>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</si>
  <si>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</si>
  <si>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</si>
  <si>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</si>
  <si>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</si>
  <si>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</si>
  <si>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</si>
  <si>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</si>
  <si>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</si>
  <si>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</si>
  <si>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</si>
  <si>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</si>
  <si>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</si>
  <si>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</si>
  <si>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</si>
  <si>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</si>
  <si>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</si>
  <si>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</si>
  <si>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</si>
  <si>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</si>
  <si>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</si>
  <si>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</si>
  <si>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</si>
  <si>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</si>
  <si>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</si>
  <si>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</si>
  <si>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</si>
  <si>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</si>
  <si>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</si>
  <si>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</si>
  <si>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</si>
  <si>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</si>
  <si>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</si>
  <si>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</si>
  <si>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</si>
  <si>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</si>
  <si>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</si>
  <si>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</si>
  <si>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</si>
  <si>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</si>
  <si>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</si>
  <si>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</si>
  <si>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</si>
  <si>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</si>
  <si>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</si>
  <si>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</si>
  <si>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</si>
  <si>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</si>
  <si>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</si>
  <si>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</si>
  <si>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</si>
  <si>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</si>
  <si>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</si>
  <si>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</si>
  <si>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</si>
  <si>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</si>
  <si>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</si>
  <si>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</si>
  <si>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</si>
  <si>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</si>
  <si>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</si>
  <si>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</si>
  <si>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</si>
  <si>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</si>
  <si>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</si>
  <si>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</si>
  <si>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</si>
  <si>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</si>
  <si>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</si>
  <si>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</si>
  <si>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</si>
  <si>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</si>
  <si>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</si>
  <si>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</si>
  <si>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</si>
  <si>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</si>
  <si>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</si>
  <si>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</si>
  <si>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</si>
  <si>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</si>
  <si>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</si>
  <si>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</si>
  <si>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</si>
  <si>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</si>
  <si>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</si>
  <si>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</si>
  <si>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</si>
  <si>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</si>
  <si>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</si>
  <si>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</si>
  <si>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</si>
  <si>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</si>
  <si>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</si>
  <si>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</si>
  <si>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</si>
  <si>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</si>
  <si>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</si>
  <si>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</si>
  <si>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</si>
  <si>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</si>
  <si>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</si>
  <si>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</si>
  <si>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</si>
  <si>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</si>
  <si>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</si>
  <si>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</si>
  <si>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</si>
  <si>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</si>
  <si>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</si>
  <si>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</si>
  <si>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</si>
  <si>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</si>
  <si>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</si>
  <si>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</si>
  <si>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</si>
  <si>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</si>
  <si>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</si>
  <si>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</si>
  <si>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</si>
  <si>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</si>
  <si>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</si>
  <si>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</si>
  <si>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</si>
  <si>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</si>
  <si>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</si>
  <si>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</si>
  <si>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</si>
  <si>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</si>
  <si>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</si>
  <si>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</si>
  <si>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</si>
  <si>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</si>
  <si>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</si>
  <si>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</si>
  <si>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</si>
  <si>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</si>
  <si>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</si>
  <si>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</si>
  <si>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</si>
  <si>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</si>
  <si>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</si>
  <si>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</si>
  <si>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</si>
  <si>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</si>
  <si>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</si>
  <si>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</si>
  <si>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</si>
  <si>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</si>
  <si>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</si>
  <si>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</si>
  <si>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</si>
  <si>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</si>
  <si>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</si>
  <si>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</si>
  <si>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</si>
  <si>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</si>
  <si>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</si>
  <si>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</si>
  <si>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</si>
  <si>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</si>
  <si>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</si>
  <si>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</si>
  <si>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</si>
  <si>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</si>
  <si>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</si>
  <si>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</si>
  <si>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</si>
  <si>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</si>
  <si>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</si>
  <si>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</si>
  <si>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</si>
  <si>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</si>
  <si>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</si>
  <si>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</si>
  <si>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</si>
  <si>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</si>
  <si>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</si>
  <si>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</si>
  <si>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</si>
  <si>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</si>
  <si>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</si>
  <si>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</si>
  <si>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</si>
  <si>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</si>
  <si>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</si>
  <si>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</si>
  <si>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</si>
  <si>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</si>
  <si>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</si>
  <si>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</si>
  <si>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</si>
  <si>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</si>
  <si>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</si>
  <si>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</si>
  <si>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</si>
  <si>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</si>
  <si>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</si>
  <si>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</si>
  <si>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</si>
  <si>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</si>
  <si>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</si>
  <si>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</si>
  <si>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</si>
  <si>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</si>
  <si>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</si>
  <si>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</si>
  <si>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</si>
  <si>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</si>
  <si>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</si>
  <si>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</si>
  <si>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</si>
  <si>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</si>
  <si>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</si>
  <si>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</si>
  <si>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</si>
  <si>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</si>
  <si>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</si>
  <si>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</si>
  <si>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</si>
  <si>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</si>
  <si>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</si>
  <si>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</si>
  <si>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</si>
  <si>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</si>
  <si>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</si>
  <si>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</si>
  <si>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</si>
  <si>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</si>
  <si>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</si>
  <si>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</si>
  <si>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</si>
  <si>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</si>
  <si>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</si>
  <si>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</si>
  <si>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</si>
  <si>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</si>
  <si>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</si>
  <si>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</si>
  <si>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</si>
  <si>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</si>
  <si>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</si>
  <si>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</si>
  <si>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</si>
  <si>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</si>
  <si>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</si>
  <si>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</si>
  <si>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</si>
  <si>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</si>
  <si>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</si>
  <si>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</si>
  <si>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</si>
  <si>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</si>
  <si>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</si>
  <si>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</si>
  <si>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</si>
  <si>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</si>
  <si>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</si>
  <si>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</si>
  <si>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</si>
  <si>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</si>
  <si>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</si>
  <si>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</si>
  <si>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</si>
  <si>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</si>
  <si>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</si>
  <si>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</si>
  <si>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</si>
  <si>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</si>
  <si>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</si>
  <si>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</si>
  <si>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</si>
  <si>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</si>
  <si>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</si>
  <si>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</si>
  <si>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</si>
  <si>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</si>
  <si>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</si>
  <si>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</si>
  <si>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</si>
  <si>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</si>
  <si>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</si>
  <si>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</si>
  <si>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</si>
  <si>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</si>
  <si>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</si>
  <si>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</si>
  <si>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</si>
  <si>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</si>
  <si>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</si>
  <si>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</si>
  <si>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</si>
  <si>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</si>
  <si>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</si>
  <si>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</si>
  <si>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</si>
  <si>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</si>
  <si>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</si>
  <si>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</si>
  <si>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</si>
  <si>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</si>
  <si>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</si>
  <si>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</si>
  <si>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</si>
  <si>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</si>
  <si>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</si>
  <si>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</si>
  <si>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</si>
  <si>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</si>
  <si>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</si>
  <si>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</si>
  <si>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</si>
  <si>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</si>
  <si>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</si>
  <si>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</si>
  <si>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</si>
  <si>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</si>
  <si>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</si>
  <si>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</si>
  <si>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</si>
  <si>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</si>
  <si>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</si>
  <si>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</si>
  <si>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</si>
  <si>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</si>
  <si>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</si>
  <si>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</si>
  <si>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</si>
  <si>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</si>
  <si>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</si>
  <si>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</si>
  <si>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</si>
  <si>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</si>
  <si>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</si>
  <si>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</si>
  <si>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</si>
  <si>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</si>
  <si>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</si>
  <si>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</si>
  <si>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</si>
  <si>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</si>
  <si>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</si>
  <si>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</si>
  <si>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</si>
  <si>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</si>
  <si>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</si>
  <si>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</si>
  <si>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</si>
  <si>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</si>
  <si>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</si>
  <si>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</si>
  <si>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</si>
  <si>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</si>
  <si>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</si>
  <si>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</si>
  <si>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</si>
  <si>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</si>
  <si>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</si>
  <si>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</si>
  <si>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</si>
  <si>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</si>
  <si>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</si>
  <si>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</si>
  <si>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</si>
  <si>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</si>
  <si>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</si>
  <si>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</si>
  <si>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</si>
  <si>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</si>
  <si>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</si>
  <si>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</si>
  <si>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</si>
  <si>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</si>
  <si>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</si>
  <si>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</si>
  <si>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</si>
  <si>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</si>
  <si>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</si>
  <si>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</si>
  <si>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</si>
  <si>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</si>
  <si>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</si>
  <si>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</si>
  <si>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</si>
  <si>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</si>
  <si>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</si>
  <si>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</si>
  <si>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</si>
  <si>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</si>
  <si>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</si>
  <si>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</si>
  <si>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</si>
  <si>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</si>
  <si>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</si>
  <si>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</si>
  <si>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</si>
  <si>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</si>
  <si>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</si>
  <si>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</si>
  <si>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</si>
  <si>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</si>
  <si>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</si>
  <si>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</si>
  <si>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</si>
  <si>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</si>
  <si>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</si>
  <si>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</si>
  <si>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</si>
  <si>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</si>
  <si>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</si>
  <si>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</si>
  <si>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</si>
  <si>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</si>
  <si>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</si>
  <si>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</si>
  <si>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</si>
  <si>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</si>
  <si>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</si>
  <si>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</si>
  <si>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</si>
  <si>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</si>
  <si>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</si>
  <si>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</si>
  <si>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</si>
  <si>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</si>
  <si>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</si>
  <si>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</si>
  <si>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</si>
  <si>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</si>
  <si>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</si>
  <si>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</si>
  <si>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</si>
  <si>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</si>
  <si>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</si>
  <si>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</si>
  <si>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</si>
  <si>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</si>
  <si>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</si>
  <si>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</si>
  <si>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</si>
  <si>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</si>
  <si>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</si>
  <si>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</si>
  <si>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</si>
  <si>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</si>
  <si>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</si>
  <si>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</si>
  <si>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</si>
  <si>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</si>
  <si>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</si>
  <si>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</si>
  <si>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</si>
  <si>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</si>
  <si>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</si>
  <si>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</si>
  <si>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</si>
  <si>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</si>
  <si>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</si>
  <si>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</si>
  <si>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</si>
  <si>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</si>
  <si>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</si>
  <si>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</si>
  <si>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</si>
  <si>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</si>
  <si>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</si>
  <si>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</si>
  <si>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</si>
  <si>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</si>
  <si>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</si>
  <si>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</si>
  <si>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</si>
  <si>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</si>
  <si>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</si>
  <si>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</si>
  <si>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</si>
  <si>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</si>
  <si>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</si>
  <si>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</si>
  <si>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</si>
  <si>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</si>
  <si>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</si>
  <si>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</si>
  <si>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</si>
  <si>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</si>
  <si>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</si>
  <si>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</si>
  <si>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</si>
  <si>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</si>
  <si>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</si>
  <si>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</si>
  <si>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</si>
  <si>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</si>
  <si>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</si>
  <si>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</si>
  <si>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</si>
  <si>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</si>
  <si>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</si>
  <si>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</si>
  <si>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</si>
  <si>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</si>
  <si>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</si>
  <si>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</si>
  <si>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</si>
  <si>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</si>
  <si>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</si>
  <si>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</si>
  <si>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</si>
  <si>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</si>
  <si>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</si>
  <si>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</si>
  <si>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</si>
  <si>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</si>
  <si>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</si>
  <si>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</si>
  <si>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</si>
  <si>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</si>
  <si>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</si>
  <si>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</si>
  <si>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</si>
  <si>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</si>
  <si>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</si>
  <si>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</si>
  <si>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</si>
  <si>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</si>
  <si>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</si>
  <si>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</si>
  <si>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</si>
  <si>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</si>
  <si>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</si>
  <si>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</si>
  <si>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</si>
  <si>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</si>
  <si>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</si>
  <si>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</si>
  <si>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</si>
  <si>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</si>
  <si>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</si>
  <si>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</si>
  <si>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</si>
  <si>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</si>
  <si>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</si>
  <si>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</si>
  <si>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</si>
  <si>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</si>
  <si>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</si>
  <si>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</si>
  <si>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</si>
  <si>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</si>
  <si>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</si>
  <si>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</si>
  <si>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</si>
  <si>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</si>
  <si>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</si>
  <si>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</si>
  <si>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</si>
  <si>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</si>
  <si>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</si>
  <si>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</si>
  <si>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</si>
  <si>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</si>
  <si>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</si>
  <si>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</si>
  <si>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</si>
  <si>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</si>
  <si>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</si>
  <si>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</si>
  <si>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</si>
  <si>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</si>
  <si>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</si>
  <si>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</si>
  <si>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</si>
  <si>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</si>
  <si>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</si>
  <si>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</si>
  <si>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</si>
  <si>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</si>
  <si>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</si>
  <si>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</si>
  <si>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</si>
  <si>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</si>
  <si>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</si>
  <si>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</si>
  <si>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</si>
  <si>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</si>
  <si>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</si>
  <si>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</si>
  <si>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</si>
  <si>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</si>
  <si>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</si>
  <si>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</si>
  <si>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</si>
  <si>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</si>
  <si>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</si>
  <si>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</si>
  <si>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</si>
  <si>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</si>
  <si>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</si>
  <si>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</si>
  <si>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</si>
  <si>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</si>
  <si>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</si>
  <si>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</si>
  <si>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</si>
  <si>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</si>
  <si>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</si>
  <si>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</si>
  <si>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</si>
  <si>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</si>
  <si>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</si>
  <si>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</si>
  <si>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</si>
  <si>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</si>
  <si>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</si>
  <si>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</si>
  <si>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</si>
  <si>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</si>
  <si>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</si>
  <si>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</si>
  <si>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</si>
  <si>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</si>
  <si>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</si>
  <si>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</si>
  <si>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</si>
  <si>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</si>
  <si>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</si>
  <si>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</si>
  <si>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</si>
  <si>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</si>
  <si>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</si>
  <si>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</si>
  <si>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</si>
  <si>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</si>
  <si>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</si>
  <si>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</si>
  <si>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</si>
  <si>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</si>
  <si>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</si>
  <si>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</si>
  <si>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</si>
  <si>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</si>
  <si>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</si>
  <si>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</si>
  <si>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</si>
  <si>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</si>
  <si>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</si>
  <si>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</si>
  <si>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</si>
  <si>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</si>
  <si>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</si>
  <si>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</si>
  <si>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</si>
  <si>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</si>
  <si>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</si>
  <si>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</si>
  <si>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</si>
  <si>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</si>
  <si>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</si>
  <si>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</si>
  <si>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</si>
  <si>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</si>
  <si>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</si>
  <si>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</si>
  <si>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</si>
  <si>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</si>
  <si>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</si>
  <si>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</si>
  <si>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</si>
  <si>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</si>
  <si>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</si>
  <si>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</si>
  <si>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</si>
  <si>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</si>
  <si>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</si>
  <si>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</si>
  <si>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</si>
  <si>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</si>
  <si>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</si>
  <si>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</si>
  <si>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</si>
  <si>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</si>
  <si>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</si>
  <si>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</si>
  <si>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</si>
  <si>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</si>
  <si>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</si>
  <si>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</si>
  <si>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</si>
  <si>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</si>
  <si>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</si>
  <si>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</si>
  <si>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</si>
  <si>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</si>
  <si>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</si>
  <si>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</si>
  <si>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</si>
  <si>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</si>
  <si>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</si>
  <si>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</si>
  <si>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</si>
  <si>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</si>
  <si>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</si>
  <si>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</si>
  <si>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</si>
  <si>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</si>
  <si>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</si>
  <si>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</si>
  <si>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</si>
  <si>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</si>
  <si>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</si>
  <si>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</si>
  <si>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</si>
  <si>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</si>
  <si>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</si>
  <si>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</si>
  <si>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</si>
  <si>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</si>
  <si>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</si>
  <si>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</si>
  <si>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</si>
  <si>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</si>
  <si>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</si>
  <si>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</si>
  <si>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</si>
  <si>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</si>
  <si>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</si>
  <si>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</si>
  <si>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</si>
  <si>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</si>
  <si>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</si>
  <si>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</si>
  <si>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</si>
  <si>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</si>
  <si>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</si>
  <si>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</si>
  <si>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</si>
  <si>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</si>
  <si>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</si>
  <si>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</si>
  <si>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</si>
  <si>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</si>
  <si>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</si>
  <si>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</si>
  <si>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</si>
  <si>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</si>
  <si>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</si>
  <si>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</si>
  <si>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</si>
  <si>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</si>
  <si>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</si>
  <si>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</si>
  <si>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</si>
  <si>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</si>
  <si>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</si>
  <si>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</si>
  <si>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</si>
  <si>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</si>
  <si>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</si>
  <si>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</si>
  <si>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</si>
  <si>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</si>
  <si>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</si>
  <si>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</si>
  <si>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</si>
  <si>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</si>
  <si>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</si>
  <si>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</si>
  <si>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</si>
  <si>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</si>
  <si>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</si>
  <si>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</si>
  <si>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</si>
  <si>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</si>
  <si>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</si>
  <si>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</si>
  <si>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</si>
  <si>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</si>
  <si>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</si>
  <si>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</si>
  <si>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</si>
  <si>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</si>
  <si>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</si>
  <si>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</si>
  <si>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</si>
  <si>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</si>
  <si>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</si>
  <si>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</si>
  <si>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</si>
  <si>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</si>
  <si>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</si>
  <si>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</si>
  <si>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</si>
  <si>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</si>
  <si>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</si>
  <si>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</si>
  <si>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</si>
  <si>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</si>
  <si>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</si>
  <si>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</si>
  <si>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</si>
  <si>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</si>
  <si>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</si>
  <si>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</si>
  <si>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</si>
  <si>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</si>
  <si>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</si>
  <si>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</si>
  <si>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</si>
  <si>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</si>
  <si>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</si>
  <si>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</si>
  <si>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</si>
  <si>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</si>
  <si>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</si>
  <si>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</si>
  <si>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</si>
  <si>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</si>
  <si>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</si>
  <si>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</si>
  <si>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</si>
  <si>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</si>
  <si>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</si>
  <si>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</si>
  <si>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</si>
  <si>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</si>
  <si>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</si>
  <si>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</si>
  <si>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</si>
  <si>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</si>
  <si>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</si>
  <si>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</si>
  <si>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</si>
  <si>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</si>
  <si>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</si>
  <si>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</si>
  <si>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</si>
  <si>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</si>
  <si>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</si>
  <si>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</si>
  <si>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</si>
  <si>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</si>
  <si>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</si>
  <si>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</si>
  <si>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</si>
  <si>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</si>
  <si>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</si>
  <si>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</si>
  <si>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</si>
  <si>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</si>
  <si>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</si>
  <si>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</si>
  <si>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</si>
  <si>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</si>
  <si>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</si>
  <si>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</si>
  <si>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</si>
  <si>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</si>
  <si>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</si>
  <si>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</si>
  <si>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</si>
  <si>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</si>
  <si>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</si>
  <si>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</si>
  <si>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</si>
  <si>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</si>
  <si>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</si>
  <si>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</si>
  <si>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</si>
  <si>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</si>
  <si>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</si>
  <si>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</si>
  <si>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</si>
  <si>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</si>
  <si>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</si>
  <si>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</si>
  <si>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</si>
  <si>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</si>
  <si>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</si>
  <si>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</si>
  <si>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</si>
  <si>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</si>
  <si>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</si>
  <si>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</si>
  <si>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</si>
  <si>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</si>
  <si>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</si>
  <si>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</si>
  <si>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</si>
  <si>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</si>
  <si>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</si>
  <si>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</si>
  <si>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</si>
  <si>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</si>
  <si>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</si>
  <si>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</si>
  <si>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</si>
  <si>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</si>
  <si>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</si>
  <si>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</si>
  <si>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</si>
  <si>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</si>
  <si>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</si>
  <si>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</si>
  <si>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</si>
  <si>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</si>
  <si>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</si>
  <si>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</si>
  <si>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</si>
  <si>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</si>
  <si>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</si>
  <si>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</si>
  <si>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</si>
  <si>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</si>
  <si>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</si>
  <si>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</si>
  <si>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</si>
  <si>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</si>
  <si>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</si>
  <si>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</si>
  <si>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</si>
  <si>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</si>
  <si>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</si>
  <si>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</si>
  <si>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</si>
  <si>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</si>
  <si>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</si>
  <si>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</si>
  <si>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</si>
  <si>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</si>
  <si>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</si>
  <si>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</si>
  <si>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</si>
  <si>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</si>
  <si>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</si>
  <si>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</si>
  <si>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</si>
  <si>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</si>
  <si>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</si>
  <si>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</si>
  <si>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</si>
  <si>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</si>
  <si>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</si>
  <si>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</si>
  <si>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</si>
  <si>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</si>
  <si>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</si>
  <si>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</si>
  <si>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</si>
  <si>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</si>
  <si>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</si>
  <si>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</si>
  <si>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</si>
  <si>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</si>
  <si>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</si>
  <si>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</si>
  <si>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</si>
  <si>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</si>
  <si>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</si>
  <si>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</si>
  <si>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</si>
  <si>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</si>
  <si>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</si>
  <si>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</si>
  <si>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</si>
  <si>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</si>
  <si>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</si>
  <si>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</si>
  <si>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</si>
  <si>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</si>
  <si>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</si>
  <si>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</si>
  <si>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</si>
  <si>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</si>
  <si>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</si>
  <si>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</si>
  <si>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</si>
  <si>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</si>
  <si>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</si>
  <si>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</si>
  <si>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</si>
  <si>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</si>
  <si>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</si>
  <si>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</si>
  <si>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</si>
  <si>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</si>
  <si>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</si>
  <si>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</si>
  <si>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</si>
  <si>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</si>
  <si>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</si>
  <si>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</si>
  <si>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</si>
  <si>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</si>
  <si>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</si>
  <si>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</si>
  <si>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</si>
  <si>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</si>
  <si>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</si>
  <si>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</si>
  <si>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</si>
  <si>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</si>
  <si>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</si>
  <si>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</si>
  <si>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</si>
  <si>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</si>
  <si>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</si>
  <si>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</si>
  <si>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</si>
  <si>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</si>
  <si>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</si>
  <si>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</si>
  <si>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</si>
  <si>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</si>
  <si>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</si>
  <si>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</si>
  <si>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</si>
  <si>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</si>
  <si>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</si>
  <si>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</si>
  <si>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</si>
  <si>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</si>
  <si>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</si>
  <si>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</si>
  <si>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</si>
  <si>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</si>
  <si>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</si>
  <si>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</si>
  <si>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</si>
  <si>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</si>
  <si>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</si>
  <si>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</si>
  <si>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</si>
  <si>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</si>
  <si>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</si>
  <si>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</si>
  <si>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</si>
  <si>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</si>
  <si>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</si>
  <si>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</si>
  <si>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</si>
  <si>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</si>
  <si>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</si>
  <si>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</si>
  <si>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</si>
  <si>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</si>
  <si>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</si>
  <si>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</si>
  <si>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</si>
  <si>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</si>
  <si>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</si>
  <si>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</si>
  <si>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</si>
  <si>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</si>
  <si>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</si>
  <si>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</si>
  <si>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</si>
  <si>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</si>
  <si>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</si>
  <si>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</si>
  <si>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</si>
  <si>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</si>
  <si>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</si>
  <si>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</si>
  <si>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</si>
  <si>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</si>
  <si>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</si>
  <si>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</si>
  <si>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</si>
  <si>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</si>
  <si>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</si>
  <si>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</si>
  <si>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</si>
  <si>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</si>
  <si>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</si>
  <si>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</si>
  <si>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</si>
  <si>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</si>
  <si>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</si>
  <si>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</si>
  <si>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</si>
  <si>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</si>
  <si>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</si>
  <si>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</si>
  <si>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</si>
  <si>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</si>
  <si>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</si>
  <si>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</si>
  <si>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</si>
  <si>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</si>
  <si>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</si>
  <si>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</si>
  <si>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</si>
  <si>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</si>
  <si>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</si>
  <si>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</si>
  <si>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</si>
  <si>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</si>
  <si>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</si>
  <si>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</si>
  <si>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</si>
  <si>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</si>
  <si>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</si>
  <si>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</si>
  <si>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</si>
  <si>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</si>
  <si>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</si>
  <si>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</si>
  <si>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</si>
  <si>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</si>
  <si>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</si>
  <si>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</si>
  <si>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</si>
  <si>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</si>
  <si>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</si>
  <si>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</si>
  <si>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</si>
  <si>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</si>
  <si>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</si>
  <si>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</si>
  <si>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</si>
  <si>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</si>
  <si>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</si>
  <si>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</si>
  <si>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</si>
  <si>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</si>
  <si>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</si>
  <si>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</si>
  <si>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</si>
  <si>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</si>
  <si>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</si>
  <si>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</si>
  <si>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</si>
  <si>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</si>
  <si>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</si>
  <si>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</si>
  <si>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</si>
  <si>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</si>
  <si>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</si>
  <si>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</si>
  <si>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</si>
  <si>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</si>
  <si>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</si>
  <si>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</si>
  <si>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</si>
  <si>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</si>
  <si>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</si>
  <si>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</si>
  <si>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</si>
  <si>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</si>
  <si>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</si>
  <si>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</si>
  <si>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</si>
  <si>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</si>
  <si>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</si>
  <si>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</si>
  <si>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</si>
  <si>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</si>
  <si>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</si>
  <si>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</si>
  <si>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</si>
  <si>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</si>
  <si>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</si>
  <si>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</si>
  <si>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</si>
  <si>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</si>
  <si>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</si>
  <si>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</si>
  <si>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</si>
  <si>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</si>
  <si>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</si>
  <si>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</si>
  <si>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</si>
  <si>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</si>
  <si>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</si>
  <si>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</si>
  <si>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</si>
  <si>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</si>
  <si>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</si>
  <si>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</si>
  <si>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</si>
  <si>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</si>
  <si>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</si>
  <si>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</si>
  <si>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</si>
  <si>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</si>
  <si>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</si>
  <si>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</si>
  <si>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</si>
  <si>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</si>
  <si>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</si>
  <si>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</si>
  <si>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</si>
  <si>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</si>
  <si>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</si>
  <si>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</si>
  <si>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</si>
  <si>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</si>
  <si>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</si>
  <si>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</si>
  <si>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</si>
  <si>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</si>
  <si>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</si>
  <si>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</si>
  <si>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</si>
  <si>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</si>
  <si>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</si>
  <si>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</si>
  <si>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</si>
  <si>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</si>
  <si>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</si>
  <si>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</si>
  <si>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</si>
  <si>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</si>
  <si>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</si>
  <si>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</si>
  <si>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</si>
  <si>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</si>
  <si>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</si>
  <si>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</si>
  <si>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</si>
  <si>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</si>
  <si>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</si>
  <si>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</si>
  <si>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</si>
  <si>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</si>
  <si>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</si>
  <si>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</si>
  <si>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</si>
  <si>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</si>
  <si>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</si>
  <si>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</si>
  <si>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</si>
  <si>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</si>
  <si>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</si>
  <si>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</si>
  <si>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</si>
  <si>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</si>
  <si>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</si>
  <si>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</si>
  <si>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</si>
  <si>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</si>
  <si>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</si>
  <si>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</si>
  <si>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</si>
  <si>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</si>
  <si>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</si>
  <si>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</si>
  <si>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</si>
  <si>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</si>
  <si>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</si>
  <si>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</si>
  <si>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</si>
  <si>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</si>
  <si>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</si>
  <si>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</si>
  <si>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</si>
  <si>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</si>
  <si>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</si>
  <si>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</si>
  <si>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</si>
  <si>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</si>
  <si>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</si>
  <si>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</si>
  <si>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</si>
  <si>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</si>
  <si>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</si>
  <si>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</si>
  <si>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</si>
  <si>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</si>
  <si>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</si>
  <si>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</si>
  <si>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</si>
  <si>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</si>
  <si>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</si>
  <si>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</si>
  <si>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</si>
  <si>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</si>
  <si>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</si>
  <si>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</si>
  <si>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</si>
  <si>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</si>
  <si>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</si>
  <si>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</si>
  <si>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</si>
  <si>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</si>
  <si>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</si>
  <si>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</si>
  <si>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</si>
  <si>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</si>
  <si>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</si>
  <si>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</si>
  <si>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</si>
  <si>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</si>
  <si>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</si>
  <si>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</si>
  <si>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</si>
  <si>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</si>
  <si>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</si>
  <si>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</si>
  <si>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</si>
  <si>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</si>
  <si>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</si>
  <si>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</si>
  <si>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</si>
  <si>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</si>
  <si>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</si>
  <si>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</si>
  <si>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</si>
  <si>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</si>
  <si>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</si>
  <si>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</si>
  <si>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</si>
  <si>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</si>
  <si>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</si>
  <si>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</si>
  <si>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</si>
  <si>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</si>
  <si>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</si>
  <si>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</si>
  <si>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</si>
  <si>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</si>
  <si>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</si>
  <si>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</si>
  <si>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</si>
  <si>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</si>
  <si>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</si>
  <si>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</si>
  <si>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</si>
  <si>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</si>
  <si>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</si>
  <si>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</si>
  <si>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</si>
  <si>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</si>
  <si>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</si>
  <si>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</si>
  <si>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</si>
  <si>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</si>
  <si>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</si>
  <si>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</si>
  <si>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</si>
  <si>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</si>
  <si>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</si>
  <si>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</si>
  <si>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</si>
  <si>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</si>
  <si>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</si>
  <si>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</si>
  <si>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</si>
  <si>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</si>
  <si>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</si>
  <si>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</si>
  <si>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</si>
  <si>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</si>
  <si>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</si>
  <si>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</si>
  <si>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</si>
  <si>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</si>
  <si>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</si>
  <si>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</si>
  <si>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</si>
  <si>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</si>
  <si>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</si>
  <si>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</si>
  <si>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</si>
  <si>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</si>
  <si>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</si>
  <si>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</si>
  <si>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</si>
  <si>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</si>
  <si>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</si>
  <si>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</si>
  <si>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</si>
  <si>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</si>
  <si>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</si>
  <si>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</si>
  <si>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</si>
  <si>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</si>
  <si>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</si>
  <si>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</si>
  <si>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</si>
  <si>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</si>
  <si>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</si>
  <si>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</si>
  <si>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</si>
  <si>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</si>
  <si>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</si>
  <si>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</si>
  <si>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</si>
  <si>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</si>
  <si>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</si>
  <si>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</si>
  <si>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</si>
  <si>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</si>
  <si>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</si>
  <si>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</si>
  <si>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</si>
  <si>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</si>
  <si>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</si>
  <si>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</si>
  <si>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</si>
  <si>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</si>
  <si>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</si>
  <si>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</si>
  <si>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</si>
  <si>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</si>
  <si>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</si>
  <si>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</si>
  <si>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</si>
  <si>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</si>
  <si>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</si>
  <si>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</si>
  <si>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</si>
  <si>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</si>
  <si>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</si>
  <si>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</si>
  <si>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</si>
  <si>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</si>
  <si>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</si>
  <si>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</si>
  <si>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</si>
  <si>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</si>
  <si>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</si>
  <si>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</si>
  <si>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</si>
  <si>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</si>
  <si>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</si>
  <si>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</si>
  <si>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</si>
  <si>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</si>
  <si>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</si>
  <si>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</si>
  <si>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</si>
  <si>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</si>
  <si>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</si>
  <si>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</si>
  <si>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</si>
  <si>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</si>
  <si>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</si>
  <si>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</si>
  <si>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</si>
  <si>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</si>
  <si>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</si>
  <si>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</si>
  <si>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</si>
  <si>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</si>
  <si>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</si>
  <si>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</si>
  <si>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</si>
  <si>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</si>
  <si>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</si>
  <si>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</si>
  <si>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</si>
  <si>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</si>
  <si>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</si>
  <si>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</si>
  <si>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</si>
  <si>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</si>
  <si>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</si>
  <si>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</si>
  <si>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</si>
  <si>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</si>
  <si>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</si>
  <si>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</si>
  <si>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</si>
  <si>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</si>
  <si>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</si>
  <si>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</si>
  <si>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</si>
  <si>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</si>
  <si>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</si>
  <si>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</si>
  <si>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</si>
  <si>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</si>
  <si>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</si>
  <si>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</si>
  <si>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</si>
  <si>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</si>
  <si>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</si>
  <si>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</si>
  <si>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</si>
  <si>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</si>
  <si>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</si>
  <si>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</si>
  <si>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</si>
  <si>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</si>
  <si>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</si>
  <si>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</si>
  <si>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</si>
  <si>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</si>
  <si>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</si>
  <si>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</si>
  <si>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</si>
  <si>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</si>
  <si>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</si>
  <si>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</si>
  <si>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</si>
  <si>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</si>
  <si>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</si>
  <si>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</si>
  <si>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</si>
  <si>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</si>
  <si>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</si>
  <si>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</si>
  <si>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</si>
  <si>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</si>
  <si>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</si>
  <si>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</si>
  <si>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</si>
  <si>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</si>
  <si>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</si>
  <si>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</si>
  <si>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</si>
  <si>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</si>
  <si>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</si>
  <si>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</si>
  <si>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</si>
  <si>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</si>
  <si>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</si>
  <si>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</si>
  <si>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</si>
  <si>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</si>
  <si>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</si>
  <si>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</si>
  <si>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</si>
  <si>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</si>
  <si>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</si>
  <si>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</si>
  <si>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</si>
  <si>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</si>
  <si>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</si>
  <si>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</si>
  <si>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</si>
  <si>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</si>
  <si>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</si>
  <si>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</si>
  <si>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</si>
  <si>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</si>
  <si>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</si>
  <si>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</si>
  <si>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</si>
  <si>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</si>
  <si>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</si>
  <si>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</si>
  <si>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</si>
  <si>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</si>
  <si>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</si>
  <si>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</si>
  <si>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</si>
  <si>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</si>
  <si>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</si>
  <si>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</si>
  <si>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</si>
  <si>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</si>
  <si>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</si>
  <si>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</si>
  <si>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</si>
  <si>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</si>
  <si>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</si>
  <si>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</si>
  <si>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</si>
  <si>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</si>
  <si>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</si>
  <si>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</si>
  <si>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</si>
  <si>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</si>
  <si>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</si>
  <si>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</si>
  <si>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</si>
  <si>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</si>
  <si>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</si>
  <si>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</si>
  <si>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</si>
  <si>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</si>
  <si>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</si>
  <si>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</si>
  <si>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</si>
  <si>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</si>
  <si>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</si>
  <si>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</si>
  <si>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</si>
  <si>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</si>
  <si>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</si>
  <si>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</si>
  <si>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</si>
  <si>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</si>
  <si>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</si>
  <si>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</si>
  <si>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</si>
  <si>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</si>
  <si>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</si>
  <si>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</si>
  <si>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</si>
  <si>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</si>
  <si>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</si>
  <si>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</si>
  <si>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</si>
  <si>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</si>
  <si>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</si>
  <si>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</si>
  <si>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</si>
  <si>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</si>
  <si>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</si>
  <si>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</si>
  <si>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</si>
  <si>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</si>
  <si>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</si>
  <si>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</si>
  <si>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</si>
  <si>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</si>
  <si>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</si>
  <si>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</si>
  <si>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</si>
  <si>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</si>
  <si>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</si>
  <si>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</si>
  <si>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</si>
  <si>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</si>
  <si>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</si>
  <si>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</si>
  <si>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</si>
  <si>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</si>
  <si>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</si>
  <si>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</si>
  <si>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</si>
  <si>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</si>
  <si>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</si>
  <si>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</si>
  <si>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</si>
  <si>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</si>
  <si>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</si>
  <si>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</si>
  <si>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</si>
  <si>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</si>
  <si>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</si>
  <si>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</si>
  <si>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</si>
  <si>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</si>
  <si>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</si>
  <si>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</si>
  <si>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</si>
  <si>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</si>
  <si>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</si>
  <si>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</si>
  <si>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</si>
  <si>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</si>
  <si>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</si>
  <si>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</si>
  <si>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</si>
  <si>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</si>
  <si>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</si>
  <si>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</si>
  <si>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</si>
  <si>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</si>
  <si>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</si>
  <si>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</si>
  <si>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</si>
  <si>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</si>
  <si>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</si>
  <si>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</si>
  <si>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</si>
  <si>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</si>
  <si>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</si>
  <si>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</si>
  <si>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</si>
  <si>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</si>
  <si>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</si>
  <si>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</si>
  <si>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</si>
  <si>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</si>
  <si>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</si>
  <si>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</si>
  <si>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</si>
  <si>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</si>
  <si>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</si>
  <si>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</si>
  <si>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</si>
  <si>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</si>
  <si>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</si>
  <si>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</si>
  <si>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</si>
  <si>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</si>
  <si>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</si>
  <si>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</si>
  <si>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</si>
  <si>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</si>
  <si>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</si>
  <si>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</si>
  <si>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</si>
  <si>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</si>
  <si>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</si>
  <si>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</si>
  <si>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</si>
  <si>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</si>
  <si>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</si>
  <si>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</si>
  <si>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</si>
  <si>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</si>
  <si>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</si>
  <si>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</si>
  <si>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</si>
  <si>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</si>
  <si>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</si>
  <si>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</si>
  <si>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</si>
  <si>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</si>
  <si>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</si>
  <si>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</si>
  <si>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</si>
  <si>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</si>
  <si>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</si>
  <si>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</si>
  <si>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</si>
  <si>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</si>
  <si>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</si>
  <si>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</si>
  <si>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</si>
  <si>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</si>
  <si>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</si>
  <si>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</si>
  <si>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</si>
  <si>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</si>
  <si>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</si>
  <si>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</si>
  <si>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</si>
  <si>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</si>
  <si>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</si>
  <si>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</si>
  <si>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</si>
  <si>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</si>
  <si>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</si>
  <si>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</si>
  <si>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</si>
  <si>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</si>
  <si>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</si>
  <si>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</si>
  <si>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</si>
  <si>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</si>
  <si>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</si>
  <si>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</si>
  <si>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</si>
  <si>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</si>
  <si>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</si>
  <si>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</si>
  <si>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</si>
  <si>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</si>
  <si>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</si>
  <si>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</si>
  <si>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</si>
  <si>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</si>
  <si>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</si>
  <si>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</si>
  <si>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</si>
  <si>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</si>
  <si>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</si>
  <si>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</si>
  <si>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</si>
  <si>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</si>
  <si>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</si>
  <si>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</si>
  <si>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</si>
  <si>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</si>
  <si>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</si>
  <si>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</si>
  <si>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</si>
  <si>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</si>
  <si>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</si>
  <si>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</si>
  <si>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</si>
  <si>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</si>
  <si>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</si>
  <si>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</si>
  <si>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</si>
  <si>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</si>
  <si>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</si>
  <si>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</si>
  <si>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</si>
  <si>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</si>
  <si>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</si>
  <si>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</si>
  <si>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</si>
  <si>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</si>
  <si>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</si>
  <si>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</si>
  <si>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</si>
  <si>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</si>
  <si>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</si>
  <si>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</si>
  <si>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</si>
  <si>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</si>
  <si>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</si>
  <si>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</si>
  <si>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</si>
  <si>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</si>
  <si>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</si>
  <si>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</si>
  <si>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</si>
  <si>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</si>
  <si>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</si>
  <si>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</si>
  <si>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</si>
  <si>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</si>
  <si>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</si>
  <si>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</si>
  <si>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</si>
  <si>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</si>
  <si>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</si>
  <si>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</si>
  <si>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</si>
  <si>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</si>
  <si>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</si>
  <si>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</si>
  <si>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</si>
  <si>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</si>
  <si>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</si>
  <si>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</si>
  <si>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</si>
  <si>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</si>
  <si>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</si>
  <si>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</si>
  <si>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</si>
  <si>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</si>
  <si>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</si>
  <si>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</si>
  <si>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</si>
  <si>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</si>
  <si>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</si>
  <si>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</si>
  <si>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</si>
  <si>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</si>
  <si>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</si>
  <si>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</si>
  <si>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</si>
  <si>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</si>
  <si>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</si>
  <si>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</si>
  <si>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</si>
  <si>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</si>
  <si>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</si>
  <si>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</si>
  <si>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</si>
  <si>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</si>
  <si>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</si>
  <si>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</si>
  <si>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</si>
  <si>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</si>
  <si>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</si>
  <si>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</si>
  <si>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</si>
  <si>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</si>
  <si>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</si>
  <si>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</si>
  <si>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</si>
  <si>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</si>
  <si>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</si>
  <si>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</si>
  <si>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</si>
  <si>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</si>
  <si>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</si>
  <si>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</si>
  <si>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</si>
  <si>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</si>
  <si>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</si>
  <si>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</si>
  <si>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</si>
  <si>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</si>
  <si>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</si>
  <si>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</si>
  <si>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</si>
  <si>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</si>
  <si>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</si>
  <si>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</si>
  <si>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</si>
  <si>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</si>
  <si>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</si>
  <si>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</si>
  <si>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</si>
  <si>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</si>
  <si>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</si>
  <si>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</si>
  <si>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</si>
  <si>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</si>
  <si>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</si>
  <si>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</si>
  <si>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</si>
  <si>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</si>
  <si>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</si>
  <si>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</si>
  <si>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</si>
  <si>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</si>
  <si>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</si>
  <si>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</si>
  <si>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</si>
  <si>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</si>
  <si>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</si>
  <si>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</si>
  <si>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</si>
  <si>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</si>
  <si>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</si>
  <si>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</si>
  <si>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</si>
  <si>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</si>
  <si>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</si>
  <si>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</si>
  <si>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</si>
  <si>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</si>
  <si>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</si>
  <si>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</si>
  <si>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</si>
  <si>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</si>
  <si>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</si>
  <si>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</si>
  <si>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</si>
  <si>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</si>
  <si>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</si>
  <si>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</si>
  <si>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</si>
  <si>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</si>
  <si>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</si>
  <si>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</si>
  <si>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</si>
  <si>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</si>
  <si>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</si>
  <si>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</si>
  <si>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</si>
  <si>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</si>
  <si>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</si>
  <si>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</si>
  <si>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</si>
  <si>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</si>
  <si>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</si>
  <si>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</si>
  <si>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</si>
  <si>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</si>
  <si>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</si>
  <si>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</si>
  <si>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</si>
  <si>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</si>
  <si>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</si>
  <si>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</si>
  <si>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</si>
  <si>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</si>
  <si>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</si>
  <si>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</si>
  <si>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</si>
  <si>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</si>
  <si>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</si>
  <si>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</si>
  <si>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</si>
  <si>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</si>
  <si>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</si>
  <si>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</si>
  <si>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</si>
  <si>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</si>
  <si>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</si>
  <si>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</si>
  <si>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</si>
  <si>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</si>
  <si>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</si>
  <si>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</si>
  <si>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</si>
  <si>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</si>
  <si>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</si>
  <si>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</si>
  <si>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</si>
  <si>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</si>
  <si>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</si>
  <si>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</si>
  <si>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</si>
  <si>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</si>
  <si>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</si>
  <si>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</si>
  <si>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</si>
  <si>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</si>
  <si>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</si>
  <si>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</si>
  <si>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</si>
  <si>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</si>
  <si>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</si>
  <si>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</si>
  <si>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</si>
  <si>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</si>
  <si>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</si>
  <si>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</si>
  <si>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</si>
  <si>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</si>
  <si>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</si>
  <si>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</si>
  <si>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</si>
  <si>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</si>
  <si>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</si>
  <si>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</si>
  <si>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</si>
  <si>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</si>
  <si>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</si>
  <si>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</si>
  <si>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</si>
  <si>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</si>
  <si>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</si>
  <si>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</si>
  <si>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</si>
  <si>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</si>
  <si>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</si>
  <si>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</si>
  <si>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</si>
  <si>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</si>
  <si>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</si>
  <si>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</si>
  <si>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</si>
  <si>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</si>
  <si>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</si>
  <si>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</si>
  <si>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</si>
  <si>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</si>
  <si>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</si>
  <si>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</si>
  <si>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</si>
  <si>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</si>
  <si>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</si>
  <si>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</si>
  <si>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</si>
  <si>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</si>
  <si>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</si>
  <si>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</si>
  <si>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</si>
  <si>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</si>
  <si>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</si>
  <si>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</si>
  <si>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</si>
  <si>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</si>
  <si>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</si>
  <si>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</si>
  <si>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</si>
  <si>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</si>
  <si>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</si>
  <si>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</si>
  <si>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</si>
  <si>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</si>
  <si>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</si>
  <si>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</si>
  <si>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</si>
  <si>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</si>
  <si>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</si>
  <si>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</si>
  <si>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</si>
  <si>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</si>
  <si>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</si>
  <si>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</si>
  <si>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</si>
  <si>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</si>
  <si>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</si>
  <si>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</si>
  <si>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</si>
  <si>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</si>
  <si>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</si>
  <si>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</si>
  <si>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</si>
  <si>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</si>
  <si>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</si>
  <si>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</si>
  <si>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</si>
  <si>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</si>
  <si>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</si>
  <si>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</si>
  <si>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</si>
  <si>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</si>
  <si>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</si>
  <si>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</si>
  <si>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</si>
  <si>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</si>
  <si>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</si>
  <si>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</si>
  <si>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</si>
  <si>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</si>
  <si>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</si>
  <si>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</si>
  <si>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</si>
  <si>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</si>
  <si>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</si>
  <si>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</si>
  <si>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</si>
  <si>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</si>
  <si>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</si>
  <si>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</si>
  <si>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</si>
  <si>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</si>
  <si>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</si>
  <si>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</si>
  <si>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</si>
  <si>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</si>
  <si>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</si>
  <si>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</si>
  <si>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</si>
  <si>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</si>
  <si>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</si>
  <si>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</si>
  <si>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</si>
  <si>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</si>
  <si>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</si>
  <si>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</si>
  <si>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</si>
  <si>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</si>
  <si>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</si>
  <si>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</si>
  <si>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</si>
  <si>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</si>
  <si>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</si>
  <si>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</si>
  <si>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</si>
  <si>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</si>
  <si>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</si>
  <si>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</si>
  <si>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</si>
  <si>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</si>
  <si>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</si>
  <si>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</si>
  <si>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</si>
  <si>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</si>
  <si>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</si>
  <si>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</si>
  <si>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</si>
  <si>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</si>
  <si>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</si>
  <si>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</si>
  <si>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</si>
  <si>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</si>
  <si>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</si>
  <si>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</si>
  <si>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</si>
  <si>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</si>
  <si>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</si>
  <si>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</si>
  <si>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</si>
  <si>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</si>
  <si>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</si>
  <si>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</si>
  <si>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</si>
  <si>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</si>
  <si>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</si>
  <si>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</si>
  <si>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</si>
  <si>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</si>
  <si>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</si>
  <si>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</si>
  <si>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</si>
  <si>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</si>
  <si>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</si>
  <si>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</si>
  <si>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</si>
  <si>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</si>
  <si>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</si>
  <si>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</si>
  <si>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</si>
  <si>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</si>
  <si>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</si>
  <si>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</si>
  <si>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</si>
  <si>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</si>
  <si>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</si>
  <si>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</si>
  <si>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</si>
  <si>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</si>
  <si>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</si>
  <si>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</si>
  <si>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</si>
  <si>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</si>
  <si>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</si>
  <si>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</si>
  <si>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</si>
  <si>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</si>
  <si>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</si>
  <si>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</si>
  <si>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</si>
  <si>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</si>
  <si>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</si>
  <si>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</si>
  <si>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</si>
  <si>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</si>
  <si>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</si>
  <si>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</si>
  <si>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</si>
  <si>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</si>
  <si>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</si>
  <si>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</si>
  <si>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</si>
  <si>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</si>
  <si>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</si>
  <si>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</si>
  <si>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</si>
  <si>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</si>
  <si>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</si>
  <si>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</si>
  <si>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</si>
  <si>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</si>
  <si>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</si>
  <si>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</si>
  <si>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</si>
  <si>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</si>
  <si>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</si>
  <si>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</si>
  <si>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</si>
  <si>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</si>
  <si>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</si>
  <si>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</si>
  <si>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</si>
  <si>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</si>
  <si>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</si>
  <si>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</si>
  <si>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</si>
  <si>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</si>
  <si>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</si>
  <si>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</si>
  <si>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</si>
  <si>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</si>
  <si>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</si>
  <si>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</si>
  <si>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</si>
  <si>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</si>
  <si>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</si>
  <si>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</si>
  <si>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</si>
  <si>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</si>
  <si>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</si>
  <si>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</si>
  <si>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</si>
  <si>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</si>
  <si>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</si>
  <si>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</si>
  <si>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</si>
  <si>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</si>
  <si>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</si>
  <si>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</si>
  <si>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</si>
  <si>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</si>
  <si>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</si>
  <si>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</si>
  <si>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</si>
  <si>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</si>
  <si>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</si>
  <si>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</si>
  <si>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</si>
  <si>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</si>
  <si>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</si>
  <si>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</si>
  <si>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</si>
  <si>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</si>
  <si>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</si>
  <si>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</si>
  <si>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</si>
  <si>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</si>
  <si>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</si>
  <si>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</si>
  <si>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</si>
  <si>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</si>
  <si>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</si>
  <si>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</si>
  <si>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</si>
  <si>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</si>
  <si>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</si>
  <si>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</si>
  <si>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</si>
  <si>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</si>
  <si>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</si>
  <si>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</si>
  <si>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</si>
  <si>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</si>
  <si>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</si>
  <si>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</si>
  <si>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</si>
  <si>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</si>
  <si>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</si>
  <si>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</si>
  <si>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</si>
  <si>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</si>
  <si>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</si>
  <si>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</si>
  <si>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</si>
  <si>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</si>
  <si>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</si>
  <si>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</si>
  <si>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</si>
  <si>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</si>
  <si>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</si>
  <si>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</si>
  <si>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</si>
  <si>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</si>
  <si>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</si>
  <si>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</si>
  <si>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</si>
  <si>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</si>
  <si>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</si>
  <si>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</si>
  <si>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</si>
  <si>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</si>
  <si>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</si>
  <si>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</si>
  <si>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</si>
  <si>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</si>
  <si>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</si>
  <si>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</si>
  <si>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</si>
  <si>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</si>
  <si>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</si>
  <si>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</si>
  <si>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</si>
  <si>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</si>
  <si>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</si>
  <si>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</si>
  <si>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</si>
  <si>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</si>
  <si>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</si>
  <si>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</si>
  <si>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</si>
  <si>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</si>
  <si>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</si>
  <si>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</si>
  <si>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</si>
  <si>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</si>
  <si>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</si>
  <si>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</si>
  <si>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</si>
  <si>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</si>
  <si>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</si>
  <si>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</si>
  <si>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</si>
  <si>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</si>
  <si>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</si>
  <si>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</si>
  <si>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</si>
  <si>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</si>
  <si>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</si>
  <si>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</si>
  <si>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</si>
  <si>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</si>
  <si>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</si>
  <si>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</si>
  <si>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</si>
  <si>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</si>
  <si>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</si>
  <si>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</si>
  <si>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</si>
  <si>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</si>
  <si>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</si>
  <si>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</si>
  <si>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</si>
  <si>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</si>
  <si>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</si>
  <si>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</si>
  <si>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</si>
  <si>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</si>
  <si>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</si>
  <si>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</si>
  <si>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</si>
  <si>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</si>
  <si>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</si>
  <si>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</si>
  <si>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</si>
  <si>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</si>
  <si>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</si>
  <si>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</si>
  <si>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</si>
  <si>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</si>
  <si>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</si>
  <si>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</si>
  <si>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</si>
  <si>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</si>
  <si>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</si>
  <si>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</si>
  <si>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</si>
  <si>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</si>
  <si>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</si>
  <si>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</si>
  <si>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</si>
  <si>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</si>
  <si>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</si>
  <si>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</si>
  <si>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</si>
  <si>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</si>
  <si>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</si>
  <si>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</si>
  <si>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</si>
  <si>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</si>
  <si>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</si>
  <si>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</si>
  <si>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</si>
  <si>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</si>
  <si>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</si>
  <si>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</si>
  <si>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</si>
  <si>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</si>
  <si>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</si>
  <si>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</si>
  <si>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</si>
  <si>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</si>
  <si>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</si>
  <si>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</si>
  <si>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</si>
  <si>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</si>
  <si>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</si>
  <si>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</si>
  <si>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</si>
  <si>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</si>
  <si>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</si>
  <si>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</si>
  <si>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</si>
  <si>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</si>
  <si>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</si>
  <si>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</si>
  <si>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</si>
  <si>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</si>
  <si>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</si>
  <si>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</si>
  <si>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</si>
  <si>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</si>
  <si>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</si>
  <si>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</si>
  <si>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</si>
  <si>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</si>
  <si>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</si>
  <si>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</si>
  <si>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</si>
  <si>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</si>
  <si>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</si>
  <si>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</si>
  <si>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</si>
  <si>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</si>
  <si>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</si>
  <si>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</si>
  <si>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</si>
  <si>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</si>
  <si>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</si>
  <si>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</si>
  <si>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</si>
  <si>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</si>
  <si>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</si>
  <si>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</si>
  <si>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</si>
  <si>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</si>
  <si>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</si>
  <si>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</si>
  <si>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</si>
  <si>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</si>
  <si>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</si>
  <si>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</si>
  <si>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</si>
  <si>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</si>
  <si>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</si>
  <si>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</si>
  <si>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</si>
  <si>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</si>
  <si>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</si>
  <si>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</si>
  <si>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</si>
  <si>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</si>
  <si>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</si>
  <si>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</si>
  <si>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</si>
  <si>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</si>
  <si>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</si>
  <si>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</si>
  <si>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</si>
  <si>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</si>
  <si>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</si>
  <si>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</si>
  <si>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</si>
  <si>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</si>
  <si>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</si>
  <si>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</si>
  <si>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</si>
  <si>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</si>
  <si>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</si>
  <si>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</si>
  <si>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</si>
  <si>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</si>
  <si>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</si>
  <si>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</si>
  <si>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</si>
  <si>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</si>
  <si>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</si>
  <si>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</si>
  <si>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</si>
  <si>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</si>
  <si>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</si>
  <si>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</si>
  <si>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</si>
  <si>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</si>
  <si>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</si>
  <si>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</si>
  <si>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</si>
  <si>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</si>
  <si>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</si>
  <si>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</si>
  <si>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</si>
  <si>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</si>
  <si>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</si>
  <si>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</si>
  <si>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</si>
  <si>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</si>
  <si>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</si>
  <si>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</si>
  <si>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</si>
  <si>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</si>
  <si>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</si>
  <si>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</si>
  <si>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</si>
  <si>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</si>
  <si>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</si>
  <si>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</si>
  <si>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</si>
  <si>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</si>
  <si>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</si>
  <si>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</si>
  <si>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</si>
  <si>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</si>
  <si>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</si>
  <si>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</si>
  <si>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</si>
  <si>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</si>
  <si>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</si>
  <si>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</si>
  <si>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</si>
  <si>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</si>
  <si>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</si>
  <si>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</si>
  <si>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</si>
  <si>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</si>
  <si>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</si>
  <si>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</si>
  <si>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</si>
  <si>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</si>
  <si>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</si>
  <si>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</si>
  <si>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</si>
  <si>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</si>
  <si>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</si>
  <si>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</si>
  <si>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</si>
  <si>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</si>
  <si>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</si>
  <si>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</si>
  <si>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</si>
  <si>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</si>
  <si>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</si>
  <si>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</si>
  <si>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</si>
  <si>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</si>
  <si>
    <t>31a</t>
  </si>
  <si>
    <t>31b</t>
  </si>
  <si>
    <t>279351311</t>
  </si>
  <si>
    <t>Zřízení jednostranného bednění základových zdí</t>
  </si>
  <si>
    <t>279351312</t>
  </si>
  <si>
    <t>Odstranění jednostranného bednění základových zdí</t>
  </si>
  <si>
    <t>"žb stěna tl_250" 2*16,7*0,8</t>
  </si>
  <si>
    <t>"žb stěna tl_250" 2*(226,55-48,56)</t>
  </si>
  <si>
    <t>26a</t>
  </si>
  <si>
    <t>26b</t>
  </si>
  <si>
    <t>"žb stěna tl_250" 2*2*(16,75+17,08)*0,7</t>
  </si>
  <si>
    <t>"žb stěna tl_250" 192,8-94,724/2</t>
  </si>
  <si>
    <t>87a</t>
  </si>
  <si>
    <t>87b</t>
  </si>
  <si>
    <t>Tenkovrstvá minerální zrnitá omítka tl. 1,0 mm včetně penetrace vnějších stěn</t>
  </si>
  <si>
    <t>622381001</t>
  </si>
  <si>
    <t>Poznámka k položce:
Skladba W02 - bílý odstín RAL 9016</t>
  </si>
  <si>
    <t>6223</t>
  </si>
  <si>
    <t>Strukturovaná střídavě jemné a hrubé probarvené omítky o odstínu tmavším než okolní plocha zrnitost do 1mm šíře pruhů cca 50 mm</t>
  </si>
  <si>
    <t>Poznámka k položce:
Skladba W03 -  barva RAL 7045</t>
  </si>
  <si>
    <t>69a</t>
  </si>
  <si>
    <t>69b</t>
  </si>
  <si>
    <t>622251001</t>
  </si>
  <si>
    <t>82a</t>
  </si>
  <si>
    <t>82b</t>
  </si>
  <si>
    <t>781774254</t>
  </si>
  <si>
    <t>82c</t>
  </si>
  <si>
    <t xml:space="preserve">Fasádní obklad keramický 300x600mm, tl. 9mm, barva šedá, vč. nerezových rohových profilů </t>
  </si>
  <si>
    <t>152,94*1,10 'Přepočtené koeficientem množství</t>
  </si>
  <si>
    <t>65a</t>
  </si>
  <si>
    <t>65b</t>
  </si>
  <si>
    <t>65c</t>
  </si>
  <si>
    <t>199,92*1,10 'Přepočtené koeficientem množství</t>
  </si>
  <si>
    <t>Příplatek k cenám kontaktního zateplení vnějších stěn za montáž pod keramický obklad (W01)</t>
  </si>
  <si>
    <t>Montáž obkladů vnějších z dlaždic velkoformátových hladkých keramických do 6 ks/m2 lepených flexibilním lepidlem (W01)</t>
  </si>
  <si>
    <t>W01</t>
  </si>
  <si>
    <t>713111127</t>
  </si>
  <si>
    <t>Montáž izolace tepelné spodem stropů lepením celoplošně rohoží, pásů, dílců, desek</t>
  </si>
  <si>
    <t>327,47*1,02 'Přepočtené koeficientem množství</t>
  </si>
  <si>
    <t>128b</t>
  </si>
  <si>
    <t>3,156*1,02 'Přepočtené koeficientem množství</t>
  </si>
  <si>
    <t>128a</t>
  </si>
  <si>
    <t>713131141</t>
  </si>
  <si>
    <t xml:space="preserve">Montáž izolace tepelné stěn a základů lepením celoplošně rohoží, pásů, dílců, desek </t>
  </si>
  <si>
    <t>Poznámka k položce:
Tepelná izolace atik</t>
  </si>
  <si>
    <t>EPS tl. 100mm</t>
  </si>
  <si>
    <r>
      <t xml:space="preserve">Izolace proti zemní vlhkosti nopovou fólií s textilií </t>
    </r>
    <r>
      <rPr>
        <strike/>
        <sz val="9"/>
        <rFont val="Arial CE"/>
        <family val="2"/>
        <charset val="238"/>
      </rPr>
      <t>vodorovná</t>
    </r>
    <r>
      <rPr>
        <sz val="9"/>
        <rFont val="Arial CE"/>
        <family val="2"/>
        <charset val="238"/>
      </rPr>
      <t>, nopek v 8,0 mm, tl do 0,6 mm</t>
    </r>
  </si>
  <si>
    <t>geotextilie netkaná 300g/m2</t>
  </si>
  <si>
    <t>geotextilie netkaná 300 g/m2</t>
  </si>
  <si>
    <t>Bezprašný nátěr podhledů 1.PP</t>
  </si>
  <si>
    <t>Bezprašný nátěr podhledu 1.PP</t>
  </si>
  <si>
    <t>Penetrační polyuretanový nátěr hladkých betonových podlah (bezprašný nátěr)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</si>
</sst>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9"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
      <strike/>
      <sz val="8"/>
      <color rgb="FF800080"/>
      <name val="Arial CE"/>
      <family val="2"/>
      <charset val="238"/>
    </font>
    <font>
      <strike/>
      <sz val="8"/>
      <color rgb="FFFF0000"/>
      <name val="Arial CE"/>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0" fontId="0" fillId="0" borderId="0" xfId="0" applyFont="1" applyAlignment="1">
      <alignment vertical="center"/>
    </xf>
    <xf numFmtId="0" fontId="9"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52" fillId="5" borderId="0" xfId="0" applyFont="1" applyFill="1" applyAlignment="1" applyProtection="1">
      <alignment vertical="center"/>
    </xf>
    <xf numFmtId="167" fontId="52" fillId="5" borderId="0" xfId="0" applyNumberFormat="1" applyFont="1" applyFill="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horizontal="left" vertical="center" wrapText="1"/>
    </xf>
    <xf numFmtId="0" fontId="10" fillId="5" borderId="0" xfId="0" applyFont="1" applyFill="1" applyAlignment="1" applyProtection="1">
      <alignment vertical="center"/>
    </xf>
    <xf numFmtId="167" fontId="10" fillId="5" borderId="0" xfId="0" applyNumberFormat="1" applyFont="1" applyFill="1" applyAlignme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pplyProtection="1">
      <alignment vertical="center"/>
    </xf>
    <xf numFmtId="0" fontId="0" fillId="0" borderId="0" xfId="0" applyFont="1" applyAlignment="1">
      <alignment vertical="center"/>
    </xf>
    <xf numFmtId="0" fontId="56" fillId="0" borderId="0" xfId="0" applyFont="1" applyAlignment="1" applyProtection="1">
      <alignment vertical="center" wrapText="1"/>
    </xf>
    <xf numFmtId="0" fontId="57" fillId="0" borderId="0" xfId="0" applyFont="1" applyAlignment="1" applyProtection="1">
      <alignment horizontal="left" vertical="center"/>
    </xf>
    <xf numFmtId="0" fontId="57" fillId="0" borderId="0" xfId="0" applyFont="1" applyAlignment="1" applyProtection="1">
      <alignment horizontal="left" vertical="center" wrapText="1"/>
    </xf>
    <xf numFmtId="0" fontId="57" fillId="0" borderId="0" xfId="0" applyFont="1" applyAlignment="1" applyProtection="1">
      <alignment vertical="center"/>
    </xf>
    <xf numFmtId="0" fontId="52" fillId="0" borderId="0" xfId="0" applyFont="1" applyAlignment="1" applyProtection="1">
      <alignment horizontal="left" vertical="center" wrapText="1"/>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0" fontId="58" fillId="0" borderId="0" xfId="0" applyFont="1" applyAlignment="1" applyProtection="1">
      <alignment vertical="center"/>
    </xf>
    <xf numFmtId="167" fontId="58" fillId="0" borderId="0" xfId="0" applyNumberFormat="1" applyFont="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zoomScale="80" zoomScaleNormal="80" workbookViewId="0">
      <selection activeCell="AN9" sqref="AN9"/>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94"/>
      <c r="AS2" s="394"/>
      <c r="AT2" s="394"/>
      <c r="AU2" s="394"/>
      <c r="AV2" s="394"/>
      <c r="AW2" s="394"/>
      <c r="AX2" s="394"/>
      <c r="AY2" s="394"/>
      <c r="AZ2" s="394"/>
      <c r="BA2" s="394"/>
      <c r="BB2" s="394"/>
      <c r="BC2" s="394"/>
      <c r="BD2" s="394"/>
      <c r="BE2" s="394"/>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409" t="s">
        <v>14</v>
      </c>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22"/>
      <c r="AQ5" s="22"/>
      <c r="AR5" s="20"/>
      <c r="BE5" s="395" t="s">
        <v>15</v>
      </c>
      <c r="BS5" s="17" t="s">
        <v>6</v>
      </c>
    </row>
    <row r="6" spans="1:74" s="1" customFormat="1" ht="36.950000000000003" customHeight="1" x14ac:dyDescent="0.2">
      <c r="B6" s="21"/>
      <c r="C6" s="22"/>
      <c r="D6" s="28" t="s">
        <v>16</v>
      </c>
      <c r="E6" s="22"/>
      <c r="F6" s="22"/>
      <c r="G6" s="22"/>
      <c r="H6" s="22"/>
      <c r="I6" s="22"/>
      <c r="J6" s="22"/>
      <c r="K6" s="411" t="s">
        <v>17</v>
      </c>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22"/>
      <c r="AQ6" s="22"/>
      <c r="AR6" s="20"/>
      <c r="BE6" s="396"/>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96"/>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43775</v>
      </c>
      <c r="AO8" s="22"/>
      <c r="AP8" s="22"/>
      <c r="AQ8" s="22"/>
      <c r="AR8" s="20"/>
      <c r="BE8" s="396"/>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96"/>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96"/>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96"/>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96"/>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96"/>
      <c r="BS13" s="17" t="s">
        <v>6</v>
      </c>
    </row>
    <row r="14" spans="1:74" ht="12.75" x14ac:dyDescent="0.2">
      <c r="B14" s="21"/>
      <c r="C14" s="22"/>
      <c r="D14" s="22"/>
      <c r="E14" s="412" t="s">
        <v>28</v>
      </c>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29" t="s">
        <v>26</v>
      </c>
      <c r="AL14" s="22"/>
      <c r="AM14" s="22"/>
      <c r="AN14" s="31" t="s">
        <v>28</v>
      </c>
      <c r="AO14" s="22"/>
      <c r="AP14" s="22"/>
      <c r="AQ14" s="22"/>
      <c r="AR14" s="20"/>
      <c r="BE14" s="396"/>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96"/>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96"/>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96"/>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96"/>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96"/>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96"/>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96"/>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96"/>
    </row>
    <row r="23" spans="1:71" s="1" customFormat="1" ht="16.5" customHeight="1" x14ac:dyDescent="0.2">
      <c r="B23" s="21"/>
      <c r="C23" s="22"/>
      <c r="D23" s="22"/>
      <c r="E23" s="414" t="s">
        <v>1</v>
      </c>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22"/>
      <c r="AP23" s="22"/>
      <c r="AQ23" s="22"/>
      <c r="AR23" s="20"/>
      <c r="BE23" s="396"/>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96"/>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96"/>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417">
        <f>ROUND(AG94,2)</f>
        <v>0</v>
      </c>
      <c r="AL26" s="418"/>
      <c r="AM26" s="418"/>
      <c r="AN26" s="418"/>
      <c r="AO26" s="418"/>
      <c r="AP26" s="36"/>
      <c r="AQ26" s="36"/>
      <c r="AR26" s="39"/>
      <c r="BE26" s="396"/>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96"/>
    </row>
    <row r="28" spans="1:71" s="2" customFormat="1" ht="12.75" x14ac:dyDescent="0.2">
      <c r="A28" s="34"/>
      <c r="B28" s="35"/>
      <c r="C28" s="36"/>
      <c r="D28" s="36"/>
      <c r="E28" s="36"/>
      <c r="F28" s="36"/>
      <c r="G28" s="36"/>
      <c r="H28" s="36"/>
      <c r="I28" s="36"/>
      <c r="J28" s="36"/>
      <c r="K28" s="36"/>
      <c r="L28" s="415" t="s">
        <v>35</v>
      </c>
      <c r="M28" s="415"/>
      <c r="N28" s="415"/>
      <c r="O28" s="415"/>
      <c r="P28" s="415"/>
      <c r="Q28" s="36"/>
      <c r="R28" s="36"/>
      <c r="S28" s="36"/>
      <c r="T28" s="36"/>
      <c r="U28" s="36"/>
      <c r="V28" s="36"/>
      <c r="W28" s="415" t="s">
        <v>36</v>
      </c>
      <c r="X28" s="415"/>
      <c r="Y28" s="415"/>
      <c r="Z28" s="415"/>
      <c r="AA28" s="415"/>
      <c r="AB28" s="415"/>
      <c r="AC28" s="415"/>
      <c r="AD28" s="415"/>
      <c r="AE28" s="415"/>
      <c r="AF28" s="36"/>
      <c r="AG28" s="36"/>
      <c r="AH28" s="36"/>
      <c r="AI28" s="36"/>
      <c r="AJ28" s="36"/>
      <c r="AK28" s="415" t="s">
        <v>37</v>
      </c>
      <c r="AL28" s="415"/>
      <c r="AM28" s="415"/>
      <c r="AN28" s="415"/>
      <c r="AO28" s="415"/>
      <c r="AP28" s="36"/>
      <c r="AQ28" s="36"/>
      <c r="AR28" s="39"/>
      <c r="BE28" s="396"/>
    </row>
    <row r="29" spans="1:71" s="3" customFormat="1" ht="14.45" customHeight="1" x14ac:dyDescent="0.2">
      <c r="B29" s="40"/>
      <c r="C29" s="41"/>
      <c r="D29" s="29" t="s">
        <v>38</v>
      </c>
      <c r="E29" s="41"/>
      <c r="F29" s="29" t="s">
        <v>39</v>
      </c>
      <c r="G29" s="41"/>
      <c r="H29" s="41"/>
      <c r="I29" s="41"/>
      <c r="J29" s="41"/>
      <c r="K29" s="41"/>
      <c r="L29" s="416">
        <v>0.21</v>
      </c>
      <c r="M29" s="389"/>
      <c r="N29" s="389"/>
      <c r="O29" s="389"/>
      <c r="P29" s="389"/>
      <c r="Q29" s="41"/>
      <c r="R29" s="41"/>
      <c r="S29" s="41"/>
      <c r="T29" s="41"/>
      <c r="U29" s="41"/>
      <c r="V29" s="41"/>
      <c r="W29" s="388">
        <f>ROUND(AZ94, 2)</f>
        <v>0</v>
      </c>
      <c r="X29" s="389"/>
      <c r="Y29" s="389"/>
      <c r="Z29" s="389"/>
      <c r="AA29" s="389"/>
      <c r="AB29" s="389"/>
      <c r="AC29" s="389"/>
      <c r="AD29" s="389"/>
      <c r="AE29" s="389"/>
      <c r="AF29" s="41"/>
      <c r="AG29" s="41"/>
      <c r="AH29" s="41"/>
      <c r="AI29" s="41"/>
      <c r="AJ29" s="41"/>
      <c r="AK29" s="388">
        <f>ROUND(AV94, 2)</f>
        <v>0</v>
      </c>
      <c r="AL29" s="389"/>
      <c r="AM29" s="389"/>
      <c r="AN29" s="389"/>
      <c r="AO29" s="389"/>
      <c r="AP29" s="41"/>
      <c r="AQ29" s="41"/>
      <c r="AR29" s="42"/>
      <c r="BE29" s="397"/>
    </row>
    <row r="30" spans="1:71" s="3" customFormat="1" ht="14.45" customHeight="1" x14ac:dyDescent="0.2">
      <c r="B30" s="40"/>
      <c r="C30" s="41"/>
      <c r="D30" s="41"/>
      <c r="E30" s="41"/>
      <c r="F30" s="29" t="s">
        <v>40</v>
      </c>
      <c r="G30" s="41"/>
      <c r="H30" s="41"/>
      <c r="I30" s="41"/>
      <c r="J30" s="41"/>
      <c r="K30" s="41"/>
      <c r="L30" s="416">
        <v>0.15</v>
      </c>
      <c r="M30" s="389"/>
      <c r="N30" s="389"/>
      <c r="O30" s="389"/>
      <c r="P30" s="389"/>
      <c r="Q30" s="41"/>
      <c r="R30" s="41"/>
      <c r="S30" s="41"/>
      <c r="T30" s="41"/>
      <c r="U30" s="41"/>
      <c r="V30" s="41"/>
      <c r="W30" s="388">
        <f>ROUND(BA94, 2)</f>
        <v>0</v>
      </c>
      <c r="X30" s="389"/>
      <c r="Y30" s="389"/>
      <c r="Z30" s="389"/>
      <c r="AA30" s="389"/>
      <c r="AB30" s="389"/>
      <c r="AC30" s="389"/>
      <c r="AD30" s="389"/>
      <c r="AE30" s="389"/>
      <c r="AF30" s="41"/>
      <c r="AG30" s="41"/>
      <c r="AH30" s="41"/>
      <c r="AI30" s="41"/>
      <c r="AJ30" s="41"/>
      <c r="AK30" s="388">
        <f>ROUND(AW94, 2)</f>
        <v>0</v>
      </c>
      <c r="AL30" s="389"/>
      <c r="AM30" s="389"/>
      <c r="AN30" s="389"/>
      <c r="AO30" s="389"/>
      <c r="AP30" s="41"/>
      <c r="AQ30" s="41"/>
      <c r="AR30" s="42"/>
      <c r="BE30" s="397"/>
    </row>
    <row r="31" spans="1:71" s="3" customFormat="1" ht="14.45" hidden="1" customHeight="1" x14ac:dyDescent="0.2">
      <c r="B31" s="40"/>
      <c r="C31" s="41"/>
      <c r="D31" s="41"/>
      <c r="E31" s="41"/>
      <c r="F31" s="29" t="s">
        <v>41</v>
      </c>
      <c r="G31" s="41"/>
      <c r="H31" s="41"/>
      <c r="I31" s="41"/>
      <c r="J31" s="41"/>
      <c r="K31" s="41"/>
      <c r="L31" s="416">
        <v>0.21</v>
      </c>
      <c r="M31" s="389"/>
      <c r="N31" s="389"/>
      <c r="O31" s="389"/>
      <c r="P31" s="389"/>
      <c r="Q31" s="41"/>
      <c r="R31" s="41"/>
      <c r="S31" s="41"/>
      <c r="T31" s="41"/>
      <c r="U31" s="41"/>
      <c r="V31" s="41"/>
      <c r="W31" s="388">
        <f>ROUND(BB94, 2)</f>
        <v>0</v>
      </c>
      <c r="X31" s="389"/>
      <c r="Y31" s="389"/>
      <c r="Z31" s="389"/>
      <c r="AA31" s="389"/>
      <c r="AB31" s="389"/>
      <c r="AC31" s="389"/>
      <c r="AD31" s="389"/>
      <c r="AE31" s="389"/>
      <c r="AF31" s="41"/>
      <c r="AG31" s="41"/>
      <c r="AH31" s="41"/>
      <c r="AI31" s="41"/>
      <c r="AJ31" s="41"/>
      <c r="AK31" s="388">
        <v>0</v>
      </c>
      <c r="AL31" s="389"/>
      <c r="AM31" s="389"/>
      <c r="AN31" s="389"/>
      <c r="AO31" s="389"/>
      <c r="AP31" s="41"/>
      <c r="AQ31" s="41"/>
      <c r="AR31" s="42"/>
      <c r="BE31" s="397"/>
    </row>
    <row r="32" spans="1:71" s="3" customFormat="1" ht="14.45" hidden="1" customHeight="1" x14ac:dyDescent="0.2">
      <c r="B32" s="40"/>
      <c r="C32" s="41"/>
      <c r="D32" s="41"/>
      <c r="E32" s="41"/>
      <c r="F32" s="29" t="s">
        <v>42</v>
      </c>
      <c r="G32" s="41"/>
      <c r="H32" s="41"/>
      <c r="I32" s="41"/>
      <c r="J32" s="41"/>
      <c r="K32" s="41"/>
      <c r="L32" s="416">
        <v>0.15</v>
      </c>
      <c r="M32" s="389"/>
      <c r="N32" s="389"/>
      <c r="O32" s="389"/>
      <c r="P32" s="389"/>
      <c r="Q32" s="41"/>
      <c r="R32" s="41"/>
      <c r="S32" s="41"/>
      <c r="T32" s="41"/>
      <c r="U32" s="41"/>
      <c r="V32" s="41"/>
      <c r="W32" s="388">
        <f>ROUND(BC94, 2)</f>
        <v>0</v>
      </c>
      <c r="X32" s="389"/>
      <c r="Y32" s="389"/>
      <c r="Z32" s="389"/>
      <c r="AA32" s="389"/>
      <c r="AB32" s="389"/>
      <c r="AC32" s="389"/>
      <c r="AD32" s="389"/>
      <c r="AE32" s="389"/>
      <c r="AF32" s="41"/>
      <c r="AG32" s="41"/>
      <c r="AH32" s="41"/>
      <c r="AI32" s="41"/>
      <c r="AJ32" s="41"/>
      <c r="AK32" s="388">
        <v>0</v>
      </c>
      <c r="AL32" s="389"/>
      <c r="AM32" s="389"/>
      <c r="AN32" s="389"/>
      <c r="AO32" s="389"/>
      <c r="AP32" s="41"/>
      <c r="AQ32" s="41"/>
      <c r="AR32" s="42"/>
      <c r="BE32" s="397"/>
    </row>
    <row r="33" spans="1:57" s="3" customFormat="1" ht="14.45" hidden="1" customHeight="1" x14ac:dyDescent="0.2">
      <c r="B33" s="40"/>
      <c r="C33" s="41"/>
      <c r="D33" s="41"/>
      <c r="E33" s="41"/>
      <c r="F33" s="29" t="s">
        <v>43</v>
      </c>
      <c r="G33" s="41"/>
      <c r="H33" s="41"/>
      <c r="I33" s="41"/>
      <c r="J33" s="41"/>
      <c r="K33" s="41"/>
      <c r="L33" s="416">
        <v>0</v>
      </c>
      <c r="M33" s="389"/>
      <c r="N33" s="389"/>
      <c r="O33" s="389"/>
      <c r="P33" s="389"/>
      <c r="Q33" s="41"/>
      <c r="R33" s="41"/>
      <c r="S33" s="41"/>
      <c r="T33" s="41"/>
      <c r="U33" s="41"/>
      <c r="V33" s="41"/>
      <c r="W33" s="388">
        <f>ROUND(BD94, 2)</f>
        <v>0</v>
      </c>
      <c r="X33" s="389"/>
      <c r="Y33" s="389"/>
      <c r="Z33" s="389"/>
      <c r="AA33" s="389"/>
      <c r="AB33" s="389"/>
      <c r="AC33" s="389"/>
      <c r="AD33" s="389"/>
      <c r="AE33" s="389"/>
      <c r="AF33" s="41"/>
      <c r="AG33" s="41"/>
      <c r="AH33" s="41"/>
      <c r="AI33" s="41"/>
      <c r="AJ33" s="41"/>
      <c r="AK33" s="388">
        <v>0</v>
      </c>
      <c r="AL33" s="389"/>
      <c r="AM33" s="389"/>
      <c r="AN33" s="389"/>
      <c r="AO33" s="389"/>
      <c r="AP33" s="41"/>
      <c r="AQ33" s="41"/>
      <c r="AR33" s="42"/>
      <c r="BE33" s="397"/>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96"/>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90" t="s">
        <v>46</v>
      </c>
      <c r="Y35" s="391"/>
      <c r="Z35" s="391"/>
      <c r="AA35" s="391"/>
      <c r="AB35" s="391"/>
      <c r="AC35" s="45"/>
      <c r="AD35" s="45"/>
      <c r="AE35" s="45"/>
      <c r="AF35" s="45"/>
      <c r="AG35" s="45"/>
      <c r="AH35" s="45"/>
      <c r="AI35" s="45"/>
      <c r="AJ35" s="45"/>
      <c r="AK35" s="392">
        <f>SUM(AK26:AK33)</f>
        <v>0</v>
      </c>
      <c r="AL35" s="391"/>
      <c r="AM35" s="391"/>
      <c r="AN35" s="391"/>
      <c r="AO35" s="393"/>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406" t="str">
        <f>K6</f>
        <v>Poliklinika Lanškroun</v>
      </c>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408">
        <f>IF(AN8= "","",AN8)</f>
        <v>43775</v>
      </c>
      <c r="AN87" s="408"/>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404" t="str">
        <f>IF(E17="","",E17)</f>
        <v xml:space="preserve"> </v>
      </c>
      <c r="AN89" s="405"/>
      <c r="AO89" s="405"/>
      <c r="AP89" s="405"/>
      <c r="AQ89" s="36"/>
      <c r="AR89" s="39"/>
      <c r="AS89" s="398" t="s">
        <v>54</v>
      </c>
      <c r="AT89" s="399"/>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404" t="str">
        <f>IF(E20="","",E20)</f>
        <v>Obermeyer Helika a.s.</v>
      </c>
      <c r="AN90" s="405"/>
      <c r="AO90" s="405"/>
      <c r="AP90" s="405"/>
      <c r="AQ90" s="36"/>
      <c r="AR90" s="39"/>
      <c r="AS90" s="400"/>
      <c r="AT90" s="401"/>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402"/>
      <c r="AT91" s="403"/>
      <c r="AU91" s="71"/>
      <c r="AV91" s="71"/>
      <c r="AW91" s="71"/>
      <c r="AX91" s="71"/>
      <c r="AY91" s="71"/>
      <c r="AZ91" s="71"/>
      <c r="BA91" s="71"/>
      <c r="BB91" s="71"/>
      <c r="BC91" s="71"/>
      <c r="BD91" s="72"/>
      <c r="BE91" s="34"/>
    </row>
    <row r="92" spans="1:91" s="2" customFormat="1" ht="29.25" customHeight="1" x14ac:dyDescent="0.2">
      <c r="A92" s="34"/>
      <c r="B92" s="35"/>
      <c r="C92" s="433" t="s">
        <v>55</v>
      </c>
      <c r="D92" s="422"/>
      <c r="E92" s="422"/>
      <c r="F92" s="422"/>
      <c r="G92" s="422"/>
      <c r="H92" s="73"/>
      <c r="I92" s="421" t="s">
        <v>56</v>
      </c>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4" t="s">
        <v>57</v>
      </c>
      <c r="AH92" s="422"/>
      <c r="AI92" s="422"/>
      <c r="AJ92" s="422"/>
      <c r="AK92" s="422"/>
      <c r="AL92" s="422"/>
      <c r="AM92" s="422"/>
      <c r="AN92" s="421" t="s">
        <v>58</v>
      </c>
      <c r="AO92" s="422"/>
      <c r="AP92" s="423"/>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28">
        <f>ROUND(AG95+AG96+AG98+AG110+AG120,2)</f>
        <v>0</v>
      </c>
      <c r="AH94" s="428"/>
      <c r="AI94" s="428"/>
      <c r="AJ94" s="428"/>
      <c r="AK94" s="428"/>
      <c r="AL94" s="428"/>
      <c r="AM94" s="428"/>
      <c r="AN94" s="429">
        <f t="shared" ref="AN94:AN128" si="0">SUM(AG94,AT94)</f>
        <v>0</v>
      </c>
      <c r="AO94" s="429"/>
      <c r="AP94" s="429"/>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32" t="s">
        <v>79</v>
      </c>
      <c r="E95" s="432"/>
      <c r="F95" s="432"/>
      <c r="G95" s="432"/>
      <c r="H95" s="432"/>
      <c r="I95" s="96"/>
      <c r="J95" s="432" t="s">
        <v>80</v>
      </c>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25">
        <f>'000 - VRN - Vedlejší a os...'!J30</f>
        <v>0</v>
      </c>
      <c r="AH95" s="426"/>
      <c r="AI95" s="426"/>
      <c r="AJ95" s="426"/>
      <c r="AK95" s="426"/>
      <c r="AL95" s="426"/>
      <c r="AM95" s="426"/>
      <c r="AN95" s="425">
        <f t="shared" si="0"/>
        <v>0</v>
      </c>
      <c r="AO95" s="426"/>
      <c r="AP95" s="426"/>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32" t="s">
        <v>85</v>
      </c>
      <c r="E96" s="432"/>
      <c r="F96" s="432"/>
      <c r="G96" s="432"/>
      <c r="H96" s="432"/>
      <c r="I96" s="96"/>
      <c r="J96" s="432" t="s">
        <v>17</v>
      </c>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27">
        <f>ROUND(AG97,2)</f>
        <v>0</v>
      </c>
      <c r="AH96" s="426"/>
      <c r="AI96" s="426"/>
      <c r="AJ96" s="426"/>
      <c r="AK96" s="426"/>
      <c r="AL96" s="426"/>
      <c r="AM96" s="426"/>
      <c r="AN96" s="425">
        <f t="shared" si="0"/>
        <v>0</v>
      </c>
      <c r="AO96" s="426"/>
      <c r="AP96" s="426"/>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431" t="s">
        <v>87</v>
      </c>
      <c r="F97" s="431"/>
      <c r="G97" s="431"/>
      <c r="H97" s="431"/>
      <c r="I97" s="431"/>
      <c r="J97" s="104"/>
      <c r="K97" s="431" t="s">
        <v>88</v>
      </c>
      <c r="L97" s="431"/>
      <c r="M97" s="431"/>
      <c r="N97" s="431"/>
      <c r="O97" s="431"/>
      <c r="P97" s="431"/>
      <c r="Q97" s="431"/>
      <c r="R97" s="431"/>
      <c r="S97" s="431"/>
      <c r="T97" s="431"/>
      <c r="U97" s="431"/>
      <c r="V97" s="431"/>
      <c r="W97" s="431"/>
      <c r="X97" s="431"/>
      <c r="Y97" s="431"/>
      <c r="Z97" s="431"/>
      <c r="AA97" s="431"/>
      <c r="AB97" s="431"/>
      <c r="AC97" s="431"/>
      <c r="AD97" s="431"/>
      <c r="AE97" s="431"/>
      <c r="AF97" s="431"/>
      <c r="AG97" s="419">
        <f>'F0_D.100 - Architektonick...'!J32</f>
        <v>0</v>
      </c>
      <c r="AH97" s="420"/>
      <c r="AI97" s="420"/>
      <c r="AJ97" s="420"/>
      <c r="AK97" s="420"/>
      <c r="AL97" s="420"/>
      <c r="AM97" s="420"/>
      <c r="AN97" s="419">
        <f t="shared" si="0"/>
        <v>0</v>
      </c>
      <c r="AO97" s="420"/>
      <c r="AP97" s="420"/>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32" t="s">
        <v>91</v>
      </c>
      <c r="E98" s="432"/>
      <c r="F98" s="432"/>
      <c r="G98" s="432"/>
      <c r="H98" s="432"/>
      <c r="I98" s="96"/>
      <c r="J98" s="432" t="s">
        <v>17</v>
      </c>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27">
        <f>ROUND(SUM(AG99:AG109),2)</f>
        <v>0</v>
      </c>
      <c r="AH98" s="426"/>
      <c r="AI98" s="426"/>
      <c r="AJ98" s="426"/>
      <c r="AK98" s="426"/>
      <c r="AL98" s="426"/>
      <c r="AM98" s="426"/>
      <c r="AN98" s="425">
        <f t="shared" si="0"/>
        <v>0</v>
      </c>
      <c r="AO98" s="426"/>
      <c r="AP98" s="426"/>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431" t="s">
        <v>93</v>
      </c>
      <c r="F99" s="431"/>
      <c r="G99" s="431"/>
      <c r="H99" s="431"/>
      <c r="I99" s="431"/>
      <c r="J99" s="104"/>
      <c r="K99" s="431" t="s">
        <v>88</v>
      </c>
      <c r="L99" s="431"/>
      <c r="M99" s="431"/>
      <c r="N99" s="431"/>
      <c r="O99" s="431"/>
      <c r="P99" s="431"/>
      <c r="Q99" s="431"/>
      <c r="R99" s="431"/>
      <c r="S99" s="431"/>
      <c r="T99" s="431"/>
      <c r="U99" s="431"/>
      <c r="V99" s="431"/>
      <c r="W99" s="431"/>
      <c r="X99" s="431"/>
      <c r="Y99" s="431"/>
      <c r="Z99" s="431"/>
      <c r="AA99" s="431"/>
      <c r="AB99" s="431"/>
      <c r="AC99" s="431"/>
      <c r="AD99" s="431"/>
      <c r="AE99" s="431"/>
      <c r="AF99" s="431"/>
      <c r="AG99" s="419">
        <f>'F1_D.100 - Architektonick...'!J32</f>
        <v>0</v>
      </c>
      <c r="AH99" s="420"/>
      <c r="AI99" s="420"/>
      <c r="AJ99" s="420"/>
      <c r="AK99" s="420"/>
      <c r="AL99" s="420"/>
      <c r="AM99" s="420"/>
      <c r="AN99" s="419">
        <f t="shared" si="0"/>
        <v>0</v>
      </c>
      <c r="AO99" s="420"/>
      <c r="AP99" s="420"/>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431" t="s">
        <v>95</v>
      </c>
      <c r="F100" s="431"/>
      <c r="G100" s="431"/>
      <c r="H100" s="431"/>
      <c r="I100" s="431"/>
      <c r="J100" s="104"/>
      <c r="K100" s="431" t="s">
        <v>96</v>
      </c>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19">
        <f>'F1_D.400.01 - ZTI - Vodovod'!J32</f>
        <v>0</v>
      </c>
      <c r="AH100" s="420"/>
      <c r="AI100" s="420"/>
      <c r="AJ100" s="420"/>
      <c r="AK100" s="420"/>
      <c r="AL100" s="420"/>
      <c r="AM100" s="420"/>
      <c r="AN100" s="419">
        <f t="shared" si="0"/>
        <v>0</v>
      </c>
      <c r="AO100" s="420"/>
      <c r="AP100" s="420"/>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431" t="s">
        <v>98</v>
      </c>
      <c r="F101" s="431"/>
      <c r="G101" s="431"/>
      <c r="H101" s="431"/>
      <c r="I101" s="431"/>
      <c r="J101" s="104"/>
      <c r="K101" s="431" t="s">
        <v>99</v>
      </c>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19">
        <f>'F1_D.400.02 - ZTI - Kanal...'!J32</f>
        <v>0</v>
      </c>
      <c r="AH101" s="420"/>
      <c r="AI101" s="420"/>
      <c r="AJ101" s="420"/>
      <c r="AK101" s="420"/>
      <c r="AL101" s="420"/>
      <c r="AM101" s="420"/>
      <c r="AN101" s="419">
        <f t="shared" si="0"/>
        <v>0</v>
      </c>
      <c r="AO101" s="420"/>
      <c r="AP101" s="420"/>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431" t="s">
        <v>101</v>
      </c>
      <c r="F102" s="431"/>
      <c r="G102" s="431"/>
      <c r="H102" s="431"/>
      <c r="I102" s="431"/>
      <c r="J102" s="104"/>
      <c r="K102" s="431" t="s">
        <v>102</v>
      </c>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19">
        <f>'F1_D.400.03 - ZTI - Plyno...'!J32</f>
        <v>0</v>
      </c>
      <c r="AH102" s="420"/>
      <c r="AI102" s="420"/>
      <c r="AJ102" s="420"/>
      <c r="AK102" s="420"/>
      <c r="AL102" s="420"/>
      <c r="AM102" s="420"/>
      <c r="AN102" s="419">
        <f t="shared" si="0"/>
        <v>0</v>
      </c>
      <c r="AO102" s="420"/>
      <c r="AP102" s="420"/>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431" t="s">
        <v>104</v>
      </c>
      <c r="F103" s="431"/>
      <c r="G103" s="431"/>
      <c r="H103" s="431"/>
      <c r="I103" s="431"/>
      <c r="J103" s="104"/>
      <c r="K103" s="431" t="s">
        <v>105</v>
      </c>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19">
        <f>'F1_D.500 - Ústřední vytáp...'!J32</f>
        <v>0</v>
      </c>
      <c r="AH103" s="420"/>
      <c r="AI103" s="420"/>
      <c r="AJ103" s="420"/>
      <c r="AK103" s="420"/>
      <c r="AL103" s="420"/>
      <c r="AM103" s="420"/>
      <c r="AN103" s="419">
        <f t="shared" si="0"/>
        <v>0</v>
      </c>
      <c r="AO103" s="420"/>
      <c r="AP103" s="420"/>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431" t="s">
        <v>107</v>
      </c>
      <c r="F104" s="431"/>
      <c r="G104" s="431"/>
      <c r="H104" s="431"/>
      <c r="I104" s="431"/>
      <c r="J104" s="104"/>
      <c r="K104" s="431" t="s">
        <v>108</v>
      </c>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19">
        <f>'F1_D.550 - Vzduchotechnik...'!J32</f>
        <v>0</v>
      </c>
      <c r="AH104" s="420"/>
      <c r="AI104" s="420"/>
      <c r="AJ104" s="420"/>
      <c r="AK104" s="420"/>
      <c r="AL104" s="420"/>
      <c r="AM104" s="420"/>
      <c r="AN104" s="419">
        <f t="shared" si="0"/>
        <v>0</v>
      </c>
      <c r="AO104" s="420"/>
      <c r="AP104" s="420"/>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431" t="s">
        <v>110</v>
      </c>
      <c r="F105" s="431"/>
      <c r="G105" s="431"/>
      <c r="H105" s="431"/>
      <c r="I105" s="431"/>
      <c r="J105" s="104"/>
      <c r="K105" s="431" t="s">
        <v>111</v>
      </c>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19">
        <f>'F1_D.600 - Elektroinstala...'!J32</f>
        <v>0</v>
      </c>
      <c r="AH105" s="420"/>
      <c r="AI105" s="420"/>
      <c r="AJ105" s="420"/>
      <c r="AK105" s="420"/>
      <c r="AL105" s="420"/>
      <c r="AM105" s="420"/>
      <c r="AN105" s="419">
        <f t="shared" si="0"/>
        <v>0</v>
      </c>
      <c r="AO105" s="420"/>
      <c r="AP105" s="420"/>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431" t="s">
        <v>113</v>
      </c>
      <c r="F106" s="431"/>
      <c r="G106" s="431"/>
      <c r="H106" s="431"/>
      <c r="I106" s="431"/>
      <c r="J106" s="104"/>
      <c r="K106" s="431" t="s">
        <v>114</v>
      </c>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19">
        <f>'F1_D.700.1 - Elektroinsta...'!J32</f>
        <v>0</v>
      </c>
      <c r="AH106" s="420"/>
      <c r="AI106" s="420"/>
      <c r="AJ106" s="420"/>
      <c r="AK106" s="420"/>
      <c r="AL106" s="420"/>
      <c r="AM106" s="420"/>
      <c r="AN106" s="419">
        <f t="shared" si="0"/>
        <v>0</v>
      </c>
      <c r="AO106" s="420"/>
      <c r="AP106" s="420"/>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431" t="s">
        <v>116</v>
      </c>
      <c r="F107" s="431"/>
      <c r="G107" s="431"/>
      <c r="H107" s="431"/>
      <c r="I107" s="431"/>
      <c r="J107" s="104"/>
      <c r="K107" s="431" t="s">
        <v>114</v>
      </c>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19">
        <f>'F1_D.700.2 - Elektroinsta...'!J32</f>
        <v>0</v>
      </c>
      <c r="AH107" s="420"/>
      <c r="AI107" s="420"/>
      <c r="AJ107" s="420"/>
      <c r="AK107" s="420"/>
      <c r="AL107" s="420"/>
      <c r="AM107" s="420"/>
      <c r="AN107" s="419">
        <f t="shared" si="0"/>
        <v>0</v>
      </c>
      <c r="AO107" s="420"/>
      <c r="AP107" s="420"/>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431" t="s">
        <v>118</v>
      </c>
      <c r="F108" s="431"/>
      <c r="G108" s="431"/>
      <c r="H108" s="431"/>
      <c r="I108" s="431"/>
      <c r="J108" s="104"/>
      <c r="K108" s="431" t="s">
        <v>119</v>
      </c>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19">
        <f>'F1_D.800 - Měření a regulace'!J32</f>
        <v>0</v>
      </c>
      <c r="AH108" s="420"/>
      <c r="AI108" s="420"/>
      <c r="AJ108" s="420"/>
      <c r="AK108" s="420"/>
      <c r="AL108" s="420"/>
      <c r="AM108" s="420"/>
      <c r="AN108" s="419">
        <f t="shared" si="0"/>
        <v>0</v>
      </c>
      <c r="AO108" s="420"/>
      <c r="AP108" s="420"/>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431" t="s">
        <v>121</v>
      </c>
      <c r="F109" s="431"/>
      <c r="G109" s="431"/>
      <c r="H109" s="431"/>
      <c r="I109" s="431"/>
      <c r="J109" s="104"/>
      <c r="K109" s="431" t="s">
        <v>122</v>
      </c>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19">
        <f>'F1_D.950 - Interiérové a ...'!J32</f>
        <v>0</v>
      </c>
      <c r="AH109" s="420"/>
      <c r="AI109" s="420"/>
      <c r="AJ109" s="420"/>
      <c r="AK109" s="420"/>
      <c r="AL109" s="420"/>
      <c r="AM109" s="420"/>
      <c r="AN109" s="419">
        <f t="shared" si="0"/>
        <v>0</v>
      </c>
      <c r="AO109" s="420"/>
      <c r="AP109" s="420"/>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32" t="s">
        <v>124</v>
      </c>
      <c r="E110" s="432"/>
      <c r="F110" s="432"/>
      <c r="G110" s="432"/>
      <c r="H110" s="432"/>
      <c r="I110" s="96"/>
      <c r="J110" s="432" t="s">
        <v>17</v>
      </c>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27">
        <f>ROUND(SUM(AG111:AG119),2)</f>
        <v>0</v>
      </c>
      <c r="AH110" s="426"/>
      <c r="AI110" s="426"/>
      <c r="AJ110" s="426"/>
      <c r="AK110" s="426"/>
      <c r="AL110" s="426"/>
      <c r="AM110" s="426"/>
      <c r="AN110" s="425">
        <f t="shared" si="0"/>
        <v>0</v>
      </c>
      <c r="AO110" s="426"/>
      <c r="AP110" s="426"/>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431" t="s">
        <v>126</v>
      </c>
      <c r="F111" s="431"/>
      <c r="G111" s="431"/>
      <c r="H111" s="431"/>
      <c r="I111" s="431"/>
      <c r="J111" s="104"/>
      <c r="K111" s="431" t="s">
        <v>88</v>
      </c>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19">
        <f>'F2_D.100 - Architektonick...'!J32</f>
        <v>0</v>
      </c>
      <c r="AH111" s="420"/>
      <c r="AI111" s="420"/>
      <c r="AJ111" s="420"/>
      <c r="AK111" s="420"/>
      <c r="AL111" s="420"/>
      <c r="AM111" s="420"/>
      <c r="AN111" s="419">
        <f t="shared" si="0"/>
        <v>0</v>
      </c>
      <c r="AO111" s="420"/>
      <c r="AP111" s="420"/>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431" t="s">
        <v>128</v>
      </c>
      <c r="F112" s="431"/>
      <c r="G112" s="431"/>
      <c r="H112" s="431"/>
      <c r="I112" s="431"/>
      <c r="J112" s="104"/>
      <c r="K112" s="431" t="s">
        <v>96</v>
      </c>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19">
        <f>'F2_D.400.01 - ZTI - Vodovod'!J32</f>
        <v>0</v>
      </c>
      <c r="AH112" s="420"/>
      <c r="AI112" s="420"/>
      <c r="AJ112" s="420"/>
      <c r="AK112" s="420"/>
      <c r="AL112" s="420"/>
      <c r="AM112" s="420"/>
      <c r="AN112" s="419">
        <f t="shared" si="0"/>
        <v>0</v>
      </c>
      <c r="AO112" s="420"/>
      <c r="AP112" s="420"/>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431" t="s">
        <v>130</v>
      </c>
      <c r="F113" s="431"/>
      <c r="G113" s="431"/>
      <c r="H113" s="431"/>
      <c r="I113" s="431"/>
      <c r="J113" s="104"/>
      <c r="K113" s="431" t="s">
        <v>99</v>
      </c>
      <c r="L113" s="431"/>
      <c r="M113" s="431"/>
      <c r="N113" s="431"/>
      <c r="O113" s="431"/>
      <c r="P113" s="431"/>
      <c r="Q113" s="431"/>
      <c r="R113" s="431"/>
      <c r="S113" s="431"/>
      <c r="T113" s="431"/>
      <c r="U113" s="431"/>
      <c r="V113" s="431"/>
      <c r="W113" s="431"/>
      <c r="X113" s="431"/>
      <c r="Y113" s="431"/>
      <c r="Z113" s="431"/>
      <c r="AA113" s="431"/>
      <c r="AB113" s="431"/>
      <c r="AC113" s="431"/>
      <c r="AD113" s="431"/>
      <c r="AE113" s="431"/>
      <c r="AF113" s="431"/>
      <c r="AG113" s="419">
        <f>'F2_D.400.02 - ZTI - Kanal...'!J32</f>
        <v>0</v>
      </c>
      <c r="AH113" s="420"/>
      <c r="AI113" s="420"/>
      <c r="AJ113" s="420"/>
      <c r="AK113" s="420"/>
      <c r="AL113" s="420"/>
      <c r="AM113" s="420"/>
      <c r="AN113" s="419">
        <f t="shared" si="0"/>
        <v>0</v>
      </c>
      <c r="AO113" s="420"/>
      <c r="AP113" s="420"/>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431" t="s">
        <v>132</v>
      </c>
      <c r="F114" s="431"/>
      <c r="G114" s="431"/>
      <c r="H114" s="431"/>
      <c r="I114" s="431"/>
      <c r="J114" s="104"/>
      <c r="K114" s="431" t="s">
        <v>105</v>
      </c>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19">
        <f>'F2_D.500 - Ústřední vytáp...'!J32</f>
        <v>0</v>
      </c>
      <c r="AH114" s="420"/>
      <c r="AI114" s="420"/>
      <c r="AJ114" s="420"/>
      <c r="AK114" s="420"/>
      <c r="AL114" s="420"/>
      <c r="AM114" s="420"/>
      <c r="AN114" s="419">
        <f t="shared" si="0"/>
        <v>0</v>
      </c>
      <c r="AO114" s="420"/>
      <c r="AP114" s="420"/>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431" t="s">
        <v>134</v>
      </c>
      <c r="F115" s="431"/>
      <c r="G115" s="431"/>
      <c r="H115" s="431"/>
      <c r="I115" s="431"/>
      <c r="J115" s="104"/>
      <c r="K115" s="431" t="s">
        <v>108</v>
      </c>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19">
        <f>'F2_D.550 - Vzduchotechnik...'!J32</f>
        <v>0</v>
      </c>
      <c r="AH115" s="420"/>
      <c r="AI115" s="420"/>
      <c r="AJ115" s="420"/>
      <c r="AK115" s="420"/>
      <c r="AL115" s="420"/>
      <c r="AM115" s="420"/>
      <c r="AN115" s="419">
        <f t="shared" si="0"/>
        <v>0</v>
      </c>
      <c r="AO115" s="420"/>
      <c r="AP115" s="420"/>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431" t="s">
        <v>136</v>
      </c>
      <c r="F116" s="431"/>
      <c r="G116" s="431"/>
      <c r="H116" s="431"/>
      <c r="I116" s="431"/>
      <c r="J116" s="104"/>
      <c r="K116" s="431" t="s">
        <v>111</v>
      </c>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19">
        <f>'F2_D.600 - Elektroinstala...'!J32</f>
        <v>0</v>
      </c>
      <c r="AH116" s="420"/>
      <c r="AI116" s="420"/>
      <c r="AJ116" s="420"/>
      <c r="AK116" s="420"/>
      <c r="AL116" s="420"/>
      <c r="AM116" s="420"/>
      <c r="AN116" s="419">
        <f t="shared" si="0"/>
        <v>0</v>
      </c>
      <c r="AO116" s="420"/>
      <c r="AP116" s="420"/>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431" t="s">
        <v>138</v>
      </c>
      <c r="F117" s="431"/>
      <c r="G117" s="431"/>
      <c r="H117" s="431"/>
      <c r="I117" s="431"/>
      <c r="J117" s="104"/>
      <c r="K117" s="431" t="s">
        <v>114</v>
      </c>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19">
        <f>'F2_D.700.1 - Elektroinsta...'!J32</f>
        <v>0</v>
      </c>
      <c r="AH117" s="420"/>
      <c r="AI117" s="420"/>
      <c r="AJ117" s="420"/>
      <c r="AK117" s="420"/>
      <c r="AL117" s="420"/>
      <c r="AM117" s="420"/>
      <c r="AN117" s="419">
        <f t="shared" si="0"/>
        <v>0</v>
      </c>
      <c r="AO117" s="420"/>
      <c r="AP117" s="420"/>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431" t="s">
        <v>140</v>
      </c>
      <c r="F118" s="431"/>
      <c r="G118" s="431"/>
      <c r="H118" s="431"/>
      <c r="I118" s="431"/>
      <c r="J118" s="104"/>
      <c r="K118" s="431" t="s">
        <v>119</v>
      </c>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19">
        <f>'F2_D.800 - Měření a regulace'!J32</f>
        <v>0</v>
      </c>
      <c r="AH118" s="420"/>
      <c r="AI118" s="420"/>
      <c r="AJ118" s="420"/>
      <c r="AK118" s="420"/>
      <c r="AL118" s="420"/>
      <c r="AM118" s="420"/>
      <c r="AN118" s="419">
        <f t="shared" si="0"/>
        <v>0</v>
      </c>
      <c r="AO118" s="420"/>
      <c r="AP118" s="420"/>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431" t="s">
        <v>142</v>
      </c>
      <c r="F119" s="431"/>
      <c r="G119" s="431"/>
      <c r="H119" s="431"/>
      <c r="I119" s="431"/>
      <c r="J119" s="104"/>
      <c r="K119" s="431" t="s">
        <v>122</v>
      </c>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19">
        <f>'F2_D.950 - Interiérové a ...'!J32</f>
        <v>0</v>
      </c>
      <c r="AH119" s="420"/>
      <c r="AI119" s="420"/>
      <c r="AJ119" s="420"/>
      <c r="AK119" s="420"/>
      <c r="AL119" s="420"/>
      <c r="AM119" s="420"/>
      <c r="AN119" s="419">
        <f t="shared" si="0"/>
        <v>0</v>
      </c>
      <c r="AO119" s="420"/>
      <c r="AP119" s="420"/>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32" t="s">
        <v>144</v>
      </c>
      <c r="E120" s="432"/>
      <c r="F120" s="432"/>
      <c r="G120" s="432"/>
      <c r="H120" s="432"/>
      <c r="I120" s="96"/>
      <c r="J120" s="432" t="s">
        <v>145</v>
      </c>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27">
        <f>ROUND(SUM(AG121:AG128),2)</f>
        <v>0</v>
      </c>
      <c r="AH120" s="426"/>
      <c r="AI120" s="426"/>
      <c r="AJ120" s="426"/>
      <c r="AK120" s="426"/>
      <c r="AL120" s="426"/>
      <c r="AM120" s="426"/>
      <c r="AN120" s="425">
        <f t="shared" si="0"/>
        <v>0</v>
      </c>
      <c r="AO120" s="426"/>
      <c r="AP120" s="426"/>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431" t="s">
        <v>147</v>
      </c>
      <c r="F121" s="431"/>
      <c r="G121" s="431"/>
      <c r="H121" s="431"/>
      <c r="I121" s="431"/>
      <c r="J121" s="104"/>
      <c r="K121" s="431" t="s">
        <v>148</v>
      </c>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19">
        <f>'D.400 - Dočasná splašková...'!J32</f>
        <v>0</v>
      </c>
      <c r="AH121" s="420"/>
      <c r="AI121" s="420"/>
      <c r="AJ121" s="420"/>
      <c r="AK121" s="420"/>
      <c r="AL121" s="420"/>
      <c r="AM121" s="420"/>
      <c r="AN121" s="419">
        <f t="shared" si="0"/>
        <v>0</v>
      </c>
      <c r="AO121" s="420"/>
      <c r="AP121" s="420"/>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431" t="s">
        <v>150</v>
      </c>
      <c r="F122" s="431"/>
      <c r="G122" s="431"/>
      <c r="H122" s="431"/>
      <c r="I122" s="431"/>
      <c r="J122" s="104"/>
      <c r="K122" s="431" t="s">
        <v>151</v>
      </c>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19">
        <f>'D.600 - Elektroinstalace ...'!J32</f>
        <v>0</v>
      </c>
      <c r="AH122" s="420"/>
      <c r="AI122" s="420"/>
      <c r="AJ122" s="420"/>
      <c r="AK122" s="420"/>
      <c r="AL122" s="420"/>
      <c r="AM122" s="420"/>
      <c r="AN122" s="419">
        <f t="shared" si="0"/>
        <v>0</v>
      </c>
      <c r="AO122" s="420"/>
      <c r="AP122" s="420"/>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431" t="s">
        <v>153</v>
      </c>
      <c r="F123" s="431"/>
      <c r="G123" s="431"/>
      <c r="H123" s="431"/>
      <c r="I123" s="431"/>
      <c r="J123" s="104"/>
      <c r="K123" s="431" t="s">
        <v>154</v>
      </c>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19">
        <f>'D.601a - Komunikace areálové'!J32</f>
        <v>0</v>
      </c>
      <c r="AH123" s="420"/>
      <c r="AI123" s="420"/>
      <c r="AJ123" s="420"/>
      <c r="AK123" s="420"/>
      <c r="AL123" s="420"/>
      <c r="AM123" s="420"/>
      <c r="AN123" s="419">
        <f t="shared" si="0"/>
        <v>0</v>
      </c>
      <c r="AO123" s="420"/>
      <c r="AP123" s="420"/>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431" t="s">
        <v>156</v>
      </c>
      <c r="F124" s="431"/>
      <c r="G124" s="431"/>
      <c r="H124" s="431"/>
      <c r="I124" s="431"/>
      <c r="J124" s="104"/>
      <c r="K124" s="431" t="s">
        <v>157</v>
      </c>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19">
        <f>'D.601b - Komunikace mimo ...'!J32</f>
        <v>0</v>
      </c>
      <c r="AH124" s="420"/>
      <c r="AI124" s="420"/>
      <c r="AJ124" s="420"/>
      <c r="AK124" s="420"/>
      <c r="AL124" s="420"/>
      <c r="AM124" s="420"/>
      <c r="AN124" s="419">
        <f t="shared" si="0"/>
        <v>0</v>
      </c>
      <c r="AO124" s="420"/>
      <c r="AP124" s="420"/>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431" t="s">
        <v>159</v>
      </c>
      <c r="F125" s="431"/>
      <c r="G125" s="431"/>
      <c r="H125" s="431"/>
      <c r="I125" s="431"/>
      <c r="J125" s="104"/>
      <c r="K125" s="431" t="s">
        <v>160</v>
      </c>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19">
        <f>'D.901 - Sadové úpravy'!J32</f>
        <v>0</v>
      </c>
      <c r="AH125" s="420"/>
      <c r="AI125" s="420"/>
      <c r="AJ125" s="420"/>
      <c r="AK125" s="420"/>
      <c r="AL125" s="420"/>
      <c r="AM125" s="420"/>
      <c r="AN125" s="419">
        <f t="shared" si="0"/>
        <v>0</v>
      </c>
      <c r="AO125" s="420"/>
      <c r="AP125" s="420"/>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430" t="s">
        <v>162</v>
      </c>
      <c r="F126" s="430"/>
      <c r="G126" s="430"/>
      <c r="H126" s="430"/>
      <c r="I126" s="430"/>
      <c r="J126" s="278"/>
      <c r="K126" s="430" t="s">
        <v>163</v>
      </c>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19">
        <f>'DK - Dešťová kanalizace'!J32</f>
        <v>0</v>
      </c>
      <c r="AH126" s="420"/>
      <c r="AI126" s="420"/>
      <c r="AJ126" s="420"/>
      <c r="AK126" s="420"/>
      <c r="AL126" s="420"/>
      <c r="AM126" s="420"/>
      <c r="AN126" s="419">
        <f t="shared" si="0"/>
        <v>0</v>
      </c>
      <c r="AO126" s="420"/>
      <c r="AP126" s="420"/>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430" t="s">
        <v>165</v>
      </c>
      <c r="F127" s="430"/>
      <c r="G127" s="430"/>
      <c r="H127" s="430"/>
      <c r="I127" s="430"/>
      <c r="J127" s="278"/>
      <c r="K127" s="430" t="s">
        <v>166</v>
      </c>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19">
        <f>'VP - Vodovodní přípojka'!J32</f>
        <v>0</v>
      </c>
      <c r="AH127" s="420"/>
      <c r="AI127" s="420"/>
      <c r="AJ127" s="420"/>
      <c r="AK127" s="420"/>
      <c r="AL127" s="420"/>
      <c r="AM127" s="420"/>
      <c r="AN127" s="419">
        <f t="shared" si="0"/>
        <v>0</v>
      </c>
      <c r="AO127" s="420"/>
      <c r="AP127" s="420"/>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430" t="s">
        <v>168</v>
      </c>
      <c r="F128" s="430"/>
      <c r="G128" s="430"/>
      <c r="H128" s="430"/>
      <c r="I128" s="430"/>
      <c r="J128" s="278"/>
      <c r="K128" s="430" t="s">
        <v>5908</v>
      </c>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19">
        <f>'VS - Vsakovací objekt'!J32</f>
        <v>0</v>
      </c>
      <c r="AH128" s="420"/>
      <c r="AI128" s="420"/>
      <c r="AJ128" s="420"/>
      <c r="AK128" s="420"/>
      <c r="AL128" s="420"/>
      <c r="AM128" s="420"/>
      <c r="AN128" s="419">
        <f t="shared" si="0"/>
        <v>0</v>
      </c>
      <c r="AO128" s="420"/>
      <c r="AP128" s="420"/>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RSHcdcVZ0+BZAFkFN9P2BkrXISCEM+8nWWnjy3ktVggfqy8hqBKlAxB01efR+vP5hcrisIDjLQUJZW56UlZ/Ow==" saltValue="JvlloKdoXJT14E15O1kQIA==" spinCount="100000" sheet="1" formatColumns="0" formatRows="0"/>
  <mergeCells count="174">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C92:G92"/>
    <mergeCell ref="I92:AF92"/>
    <mergeCell ref="J95:AF95"/>
    <mergeCell ref="J96:AF96"/>
    <mergeCell ref="K97:AF97"/>
    <mergeCell ref="J98:AF98"/>
    <mergeCell ref="K99:AF99"/>
    <mergeCell ref="K100:AF100"/>
    <mergeCell ref="K101:AF101"/>
    <mergeCell ref="D95:H95"/>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topLeftCell="A95" workbookViewId="0">
      <selection activeCell="H104" sqref="H10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39" t="s">
        <v>172</v>
      </c>
      <c r="F9" s="440"/>
      <c r="G9" s="440"/>
      <c r="H9" s="440"/>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43775</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41" t="str">
        <f>'Rekapitulace stavby'!E14</f>
        <v>Vyplň údaj</v>
      </c>
      <c r="F18" s="442"/>
      <c r="G18" s="442"/>
      <c r="H18" s="442"/>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43" t="s">
        <v>1</v>
      </c>
      <c r="F27" s="443"/>
      <c r="G27" s="443"/>
      <c r="H27" s="443"/>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406" t="str">
        <f>E9</f>
        <v>000 - VRN - Vedlejší a ostatní rozpočtové náklady</v>
      </c>
      <c r="F87" s="434"/>
      <c r="G87" s="434"/>
      <c r="H87" s="434"/>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43775</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5" t="str">
        <f>E7</f>
        <v>Poliklinika Lanškroun</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06" t="str">
        <f>E9</f>
        <v>000 - VRN - Vedlejší a ostatní rozpočtové náklady</v>
      </c>
      <c r="F115" s="434"/>
      <c r="G115" s="434"/>
      <c r="H115" s="434"/>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43775</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335" t="s">
        <v>229</v>
      </c>
      <c r="F135" s="336" t="s">
        <v>230</v>
      </c>
      <c r="G135" s="337" t="s">
        <v>207</v>
      </c>
      <c r="H135" s="338">
        <v>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41"/>
      <c r="F136" s="379" t="s">
        <v>232</v>
      </c>
      <c r="G136" s="341"/>
      <c r="H136" s="341"/>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N5Pj6ph92URmP7XuyUaBEtiR5pxedmGNiETD9lsHbdJCd56jVfhbcv6qSgCVZ5f18RfcjDf0mGTDao1rK1n/Jw==" saltValue="e+xeKasNkiD51dkX267QfQ=="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84" workbookViewId="0">
      <selection activeCell="F165" sqref="F165"/>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271</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273</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271</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F0_D.100 - Architektonicko-stavební a konstrukční řešení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35" t="str">
        <f>E7</f>
        <v>Poliklinika Lanškroun</v>
      </c>
      <c r="F116" s="436"/>
      <c r="G116" s="436"/>
      <c r="H116" s="436"/>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35" t="s">
        <v>271</v>
      </c>
      <c r="F118" s="434"/>
      <c r="G118" s="434"/>
      <c r="H118" s="434"/>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406" t="str">
        <f>E11</f>
        <v>F0_D.100 - Architektonicko-stavební a konstrukční řešení</v>
      </c>
      <c r="F120" s="434"/>
      <c r="G120" s="434"/>
      <c r="H120" s="434"/>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43775</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5911</v>
      </c>
      <c r="D162" s="279" t="s">
        <v>204</v>
      </c>
      <c r="E162" s="280" t="s">
        <v>334</v>
      </c>
      <c r="F162" s="281" t="s">
        <v>5912</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5879</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5878</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algorithmName="SHA-512" hashValue="KQxfb7NU4gSO8/e96kH9cY5H9JDzgYPYWXMIPPEFsl/BS4Xk378RrE6pTWn7gBSNDsLSVxERNtkUWe6GfHS+8A==" saltValue="E8XSi2gK2bc8UmbZTJZsFg==" spinCount="100000" sheet="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6"/>
  <sheetViews>
    <sheetView showGridLines="0" tabSelected="1" topLeftCell="A1044" workbookViewId="0">
      <selection activeCell="F1070" sqref="F1070"/>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414</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ROUND((SUM(BE148:BE1085)),  2)</f>
        <v>0</v>
      </c>
      <c r="G35" s="34"/>
      <c r="H35" s="34"/>
      <c r="I35" s="133">
        <v>0.21</v>
      </c>
      <c r="J35" s="132">
        <f>ROUND(((SUM(BE148:BE1085))*I35),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ROUND((SUM(BF148:BF1085)),  2)</f>
        <v>0</v>
      </c>
      <c r="G36" s="34"/>
      <c r="H36" s="34"/>
      <c r="I36" s="133">
        <v>0.15</v>
      </c>
      <c r="J36" s="132">
        <f>ROUND(((SUM(BF148:BF1085))*I36),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F1_D.100 - Architektonicko-stavební a konstrukční řešení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J239</f>
        <v>0</v>
      </c>
      <c r="K102" s="104"/>
      <c r="L102" s="175"/>
    </row>
    <row r="103" spans="1:47" s="10" customFormat="1" ht="19.899999999999999" customHeight="1" x14ac:dyDescent="0.2">
      <c r="B103" s="170"/>
      <c r="C103" s="104"/>
      <c r="D103" s="171" t="s">
        <v>416</v>
      </c>
      <c r="E103" s="172"/>
      <c r="F103" s="172"/>
      <c r="G103" s="172"/>
      <c r="H103" s="172"/>
      <c r="I103" s="173"/>
      <c r="J103" s="174">
        <f>J321</f>
        <v>0</v>
      </c>
      <c r="K103" s="104"/>
      <c r="L103" s="175"/>
    </row>
    <row r="104" spans="1:47" s="10" customFormat="1" ht="19.899999999999999" customHeight="1" x14ac:dyDescent="0.2">
      <c r="B104" s="170"/>
      <c r="C104" s="104"/>
      <c r="D104" s="171" t="s">
        <v>417</v>
      </c>
      <c r="E104" s="172"/>
      <c r="F104" s="172"/>
      <c r="G104" s="172"/>
      <c r="H104" s="172"/>
      <c r="I104" s="173"/>
      <c r="J104" s="174">
        <f>J374</f>
        <v>0</v>
      </c>
      <c r="K104" s="104"/>
      <c r="L104" s="175"/>
    </row>
    <row r="105" spans="1:47" s="10" customFormat="1" ht="19.899999999999999" customHeight="1" x14ac:dyDescent="0.2">
      <c r="B105" s="170"/>
      <c r="C105" s="104"/>
      <c r="D105" s="171" t="s">
        <v>277</v>
      </c>
      <c r="E105" s="172"/>
      <c r="F105" s="172"/>
      <c r="G105" s="172"/>
      <c r="H105" s="172"/>
      <c r="I105" s="173"/>
      <c r="J105" s="174">
        <f>J441</f>
        <v>0</v>
      </c>
      <c r="K105" s="104"/>
      <c r="L105" s="175"/>
    </row>
    <row r="106" spans="1:47" s="10" customFormat="1" ht="19.899999999999999" customHeight="1" x14ac:dyDescent="0.2">
      <c r="B106" s="170"/>
      <c r="C106" s="104"/>
      <c r="D106" s="171" t="s">
        <v>278</v>
      </c>
      <c r="E106" s="172"/>
      <c r="F106" s="172"/>
      <c r="G106" s="172"/>
      <c r="H106" s="172"/>
      <c r="I106" s="173"/>
      <c r="J106" s="174">
        <f>J464</f>
        <v>0</v>
      </c>
      <c r="K106" s="104"/>
      <c r="L106" s="175"/>
    </row>
    <row r="107" spans="1:47" s="10" customFormat="1" ht="19.899999999999999" customHeight="1" x14ac:dyDescent="0.2">
      <c r="B107" s="170"/>
      <c r="C107" s="104"/>
      <c r="D107" s="171" t="s">
        <v>279</v>
      </c>
      <c r="E107" s="172"/>
      <c r="F107" s="172"/>
      <c r="G107" s="172"/>
      <c r="H107" s="172"/>
      <c r="I107" s="173"/>
      <c r="J107" s="174">
        <f>J470</f>
        <v>0</v>
      </c>
      <c r="K107" s="104"/>
      <c r="L107" s="175"/>
    </row>
    <row r="108" spans="1:47" s="9" customFormat="1" ht="24.95" customHeight="1" x14ac:dyDescent="0.2">
      <c r="B108" s="163"/>
      <c r="C108" s="164"/>
      <c r="D108" s="165" t="s">
        <v>280</v>
      </c>
      <c r="E108" s="166"/>
      <c r="F108" s="166"/>
      <c r="G108" s="166"/>
      <c r="H108" s="166"/>
      <c r="I108" s="167"/>
      <c r="J108" s="168">
        <f>J472</f>
        <v>0</v>
      </c>
      <c r="K108" s="164"/>
      <c r="L108" s="169"/>
    </row>
    <row r="109" spans="1:47" s="10" customFormat="1" ht="19.899999999999999" customHeight="1" x14ac:dyDescent="0.2">
      <c r="B109" s="170"/>
      <c r="C109" s="104"/>
      <c r="D109" s="171" t="s">
        <v>418</v>
      </c>
      <c r="E109" s="172"/>
      <c r="F109" s="172"/>
      <c r="G109" s="172"/>
      <c r="H109" s="172"/>
      <c r="I109" s="173"/>
      <c r="J109" s="174">
        <f>J473</f>
        <v>0</v>
      </c>
      <c r="K109" s="104"/>
      <c r="L109" s="175"/>
    </row>
    <row r="110" spans="1:47" s="10" customFormat="1" ht="19.899999999999999" customHeight="1" x14ac:dyDescent="0.2">
      <c r="B110" s="170"/>
      <c r="C110" s="104"/>
      <c r="D110" s="171" t="s">
        <v>419</v>
      </c>
      <c r="E110" s="172"/>
      <c r="F110" s="172"/>
      <c r="G110" s="172"/>
      <c r="H110" s="172"/>
      <c r="I110" s="173"/>
      <c r="J110" s="174">
        <f>J482</f>
        <v>0</v>
      </c>
      <c r="K110" s="104"/>
      <c r="L110" s="175"/>
    </row>
    <row r="111" spans="1:47" s="10" customFormat="1" ht="19.899999999999999" customHeight="1" x14ac:dyDescent="0.2">
      <c r="B111" s="170"/>
      <c r="C111" s="104"/>
      <c r="D111" s="171" t="s">
        <v>420</v>
      </c>
      <c r="E111" s="172"/>
      <c r="F111" s="172"/>
      <c r="G111" s="172"/>
      <c r="H111" s="172"/>
      <c r="I111" s="173"/>
      <c r="J111" s="174">
        <f>J510</f>
        <v>0</v>
      </c>
      <c r="K111" s="104"/>
      <c r="L111" s="175"/>
    </row>
    <row r="112" spans="1:47" s="10" customFormat="1" ht="19.899999999999999" customHeight="1" x14ac:dyDescent="0.2">
      <c r="B112" s="170"/>
      <c r="C112" s="104"/>
      <c r="D112" s="171" t="s">
        <v>421</v>
      </c>
      <c r="E112" s="172"/>
      <c r="F112" s="172"/>
      <c r="G112" s="172"/>
      <c r="H112" s="172"/>
      <c r="I112" s="173"/>
      <c r="J112" s="174">
        <f>J559</f>
        <v>0</v>
      </c>
      <c r="K112" s="104"/>
      <c r="L112" s="175"/>
    </row>
    <row r="113" spans="1:31" s="10" customFormat="1" ht="19.899999999999999" customHeight="1" x14ac:dyDescent="0.2">
      <c r="B113" s="170"/>
      <c r="C113" s="104"/>
      <c r="D113" s="171" t="s">
        <v>422</v>
      </c>
      <c r="E113" s="172"/>
      <c r="F113" s="172"/>
      <c r="G113" s="172"/>
      <c r="H113" s="172"/>
      <c r="I113" s="173"/>
      <c r="J113" s="174">
        <f>J565</f>
        <v>0</v>
      </c>
      <c r="K113" s="104"/>
      <c r="L113" s="175"/>
    </row>
    <row r="114" spans="1:31" s="10" customFormat="1" ht="19.899999999999999" customHeight="1" x14ac:dyDescent="0.2">
      <c r="B114" s="170"/>
      <c r="C114" s="104"/>
      <c r="D114" s="171" t="s">
        <v>423</v>
      </c>
      <c r="E114" s="172"/>
      <c r="F114" s="172"/>
      <c r="G114" s="172"/>
      <c r="H114" s="172"/>
      <c r="I114" s="173"/>
      <c r="J114" s="174">
        <f>J589</f>
        <v>0</v>
      </c>
      <c r="K114" s="104"/>
      <c r="L114" s="175"/>
    </row>
    <row r="115" spans="1:31" s="10" customFormat="1" ht="19.899999999999999" customHeight="1" x14ac:dyDescent="0.2">
      <c r="B115" s="170"/>
      <c r="C115" s="104"/>
      <c r="D115" s="171" t="s">
        <v>424</v>
      </c>
      <c r="E115" s="172"/>
      <c r="F115" s="172"/>
      <c r="G115" s="172"/>
      <c r="H115" s="172"/>
      <c r="I115" s="173"/>
      <c r="J115" s="174">
        <f>J614</f>
        <v>0</v>
      </c>
      <c r="K115" s="104"/>
      <c r="L115" s="175"/>
    </row>
    <row r="116" spans="1:31" s="10" customFormat="1" ht="19.899999999999999" customHeight="1" x14ac:dyDescent="0.2">
      <c r="B116" s="170"/>
      <c r="C116" s="104"/>
      <c r="D116" s="171" t="s">
        <v>281</v>
      </c>
      <c r="E116" s="172"/>
      <c r="F116" s="172"/>
      <c r="G116" s="172"/>
      <c r="H116" s="172"/>
      <c r="I116" s="173"/>
      <c r="J116" s="174">
        <f>J656</f>
        <v>0</v>
      </c>
      <c r="K116" s="104"/>
      <c r="L116" s="175"/>
    </row>
    <row r="117" spans="1:31" s="10" customFormat="1" ht="19.899999999999999" customHeight="1" x14ac:dyDescent="0.2">
      <c r="B117" s="170"/>
      <c r="C117" s="104"/>
      <c r="D117" s="171" t="s">
        <v>425</v>
      </c>
      <c r="E117" s="172"/>
      <c r="F117" s="172"/>
      <c r="G117" s="172"/>
      <c r="H117" s="172"/>
      <c r="I117" s="173"/>
      <c r="J117" s="174">
        <f>J661</f>
        <v>0</v>
      </c>
      <c r="K117" s="104"/>
      <c r="L117" s="175"/>
    </row>
    <row r="118" spans="1:31" s="10" customFormat="1" ht="19.899999999999999" customHeight="1" x14ac:dyDescent="0.2">
      <c r="B118" s="170"/>
      <c r="C118" s="104"/>
      <c r="D118" s="171" t="s">
        <v>426</v>
      </c>
      <c r="E118" s="172"/>
      <c r="F118" s="172"/>
      <c r="G118" s="172"/>
      <c r="H118" s="172"/>
      <c r="I118" s="173"/>
      <c r="J118" s="174">
        <f>J837</f>
        <v>0</v>
      </c>
      <c r="K118" s="104"/>
      <c r="L118" s="175"/>
    </row>
    <row r="119" spans="1:31" s="10" customFormat="1" ht="19.899999999999999" customHeight="1" x14ac:dyDescent="0.2">
      <c r="B119" s="170"/>
      <c r="C119" s="104"/>
      <c r="D119" s="171" t="s">
        <v>427</v>
      </c>
      <c r="E119" s="172"/>
      <c r="F119" s="172"/>
      <c r="G119" s="172"/>
      <c r="H119" s="172"/>
      <c r="I119" s="173"/>
      <c r="J119" s="174">
        <f>J952</f>
        <v>0</v>
      </c>
      <c r="K119" s="104"/>
      <c r="L119" s="175"/>
    </row>
    <row r="120" spans="1:31" s="10" customFormat="1" ht="19.899999999999999" customHeight="1" x14ac:dyDescent="0.2">
      <c r="B120" s="170"/>
      <c r="C120" s="104"/>
      <c r="D120" s="171" t="s">
        <v>428</v>
      </c>
      <c r="E120" s="172"/>
      <c r="F120" s="172"/>
      <c r="G120" s="172"/>
      <c r="H120" s="172"/>
      <c r="I120" s="173"/>
      <c r="J120" s="174">
        <f>J1025</f>
        <v>0</v>
      </c>
      <c r="K120" s="104"/>
      <c r="L120" s="175"/>
    </row>
    <row r="121" spans="1:31" s="10" customFormat="1" ht="19.899999999999999" customHeight="1" x14ac:dyDescent="0.2">
      <c r="B121" s="170"/>
      <c r="C121" s="104"/>
      <c r="D121" s="171" t="s">
        <v>429</v>
      </c>
      <c r="E121" s="172"/>
      <c r="F121" s="172"/>
      <c r="G121" s="172"/>
      <c r="H121" s="172"/>
      <c r="I121" s="173"/>
      <c r="J121" s="174">
        <f>J1040</f>
        <v>0</v>
      </c>
      <c r="K121" s="104"/>
      <c r="L121" s="175"/>
    </row>
    <row r="122" spans="1:31" s="10" customFormat="1" ht="19.899999999999999" customHeight="1" x14ac:dyDescent="0.2">
      <c r="B122" s="170"/>
      <c r="C122" s="104"/>
      <c r="D122" s="171" t="s">
        <v>430</v>
      </c>
      <c r="E122" s="172"/>
      <c r="F122" s="172"/>
      <c r="G122" s="172"/>
      <c r="H122" s="172"/>
      <c r="I122" s="173"/>
      <c r="J122" s="174">
        <f>J1043</f>
        <v>0</v>
      </c>
      <c r="K122" s="104"/>
      <c r="L122" s="175"/>
    </row>
    <row r="123" spans="1:31" s="10" customFormat="1" ht="19.899999999999999" customHeight="1" x14ac:dyDescent="0.2">
      <c r="B123" s="170"/>
      <c r="C123" s="104"/>
      <c r="D123" s="171" t="s">
        <v>431</v>
      </c>
      <c r="E123" s="172"/>
      <c r="F123" s="172"/>
      <c r="G123" s="172"/>
      <c r="H123" s="172"/>
      <c r="I123" s="173"/>
      <c r="J123" s="174">
        <f>J1059</f>
        <v>0</v>
      </c>
      <c r="K123" s="104"/>
      <c r="L123" s="175"/>
    </row>
    <row r="124" spans="1:31" s="10" customFormat="1" ht="19.899999999999999" customHeight="1" x14ac:dyDescent="0.2">
      <c r="B124" s="170"/>
      <c r="C124" s="104"/>
      <c r="D124" s="171" t="s">
        <v>432</v>
      </c>
      <c r="E124" s="172"/>
      <c r="F124" s="172"/>
      <c r="G124" s="172"/>
      <c r="H124" s="172"/>
      <c r="I124" s="173"/>
      <c r="J124" s="174">
        <f>J1063</f>
        <v>0</v>
      </c>
      <c r="K124" s="104"/>
      <c r="L124" s="175"/>
    </row>
    <row r="125" spans="1:31" s="9" customFormat="1" ht="24.95" customHeight="1" x14ac:dyDescent="0.2">
      <c r="B125" s="163"/>
      <c r="C125" s="164"/>
      <c r="D125" s="165" t="s">
        <v>433</v>
      </c>
      <c r="E125" s="166"/>
      <c r="F125" s="166"/>
      <c r="G125" s="166"/>
      <c r="H125" s="166"/>
      <c r="I125" s="167"/>
      <c r="J125" s="168">
        <f>J1081</f>
        <v>0</v>
      </c>
      <c r="K125" s="164"/>
      <c r="L125" s="169"/>
    </row>
    <row r="126" spans="1:31" s="10" customFormat="1" ht="19.899999999999999" customHeight="1" x14ac:dyDescent="0.2">
      <c r="B126" s="170"/>
      <c r="C126" s="104"/>
      <c r="D126" s="171" t="s">
        <v>434</v>
      </c>
      <c r="E126" s="172"/>
      <c r="F126" s="172"/>
      <c r="G126" s="172"/>
      <c r="H126" s="172"/>
      <c r="I126" s="173"/>
      <c r="J126" s="174">
        <f>J1082</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35" t="str">
        <f>E7</f>
        <v>Poliklinika Lanškroun</v>
      </c>
      <c r="F136" s="436"/>
      <c r="G136" s="436"/>
      <c r="H136" s="436"/>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35" t="s">
        <v>413</v>
      </c>
      <c r="F138" s="434"/>
      <c r="G138" s="434"/>
      <c r="H138" s="434"/>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406" t="str">
        <f>E11</f>
        <v>F1_D.100 - Architektonicko-stavební a konstrukční řešení</v>
      </c>
      <c r="F140" s="434"/>
      <c r="G140" s="434"/>
      <c r="H140" s="434"/>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43775</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P149+P472+P1081</f>
        <v>0</v>
      </c>
      <c r="Q148" s="79"/>
      <c r="R148" s="186">
        <f>R149+R472+R1081</f>
        <v>3425.9291008599998</v>
      </c>
      <c r="S148" s="79"/>
      <c r="T148" s="187">
        <f>T149+T472+T1081</f>
        <v>10.229400000000002</v>
      </c>
      <c r="U148" s="34"/>
      <c r="V148" s="34"/>
      <c r="W148" s="34"/>
      <c r="X148" s="34"/>
      <c r="Y148" s="34"/>
      <c r="Z148" s="34"/>
      <c r="AA148" s="34"/>
      <c r="AB148" s="34"/>
      <c r="AC148" s="34"/>
      <c r="AD148" s="34"/>
      <c r="AE148" s="34"/>
      <c r="AT148" s="17" t="s">
        <v>73</v>
      </c>
      <c r="AU148" s="17" t="s">
        <v>177</v>
      </c>
      <c r="BK148" s="188">
        <f>BK149+BK472+BK1081</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P150+P170+P239+P321+P374+P441+P464+P470</f>
        <v>0</v>
      </c>
      <c r="Q149" s="197"/>
      <c r="R149" s="198">
        <f>R150+R170+R239+R321+R374+R441+R464+R470</f>
        <v>3289.1854716499997</v>
      </c>
      <c r="S149" s="197"/>
      <c r="T149" s="199">
        <f>T150+T170+T239+T321+T374+T441+T464+T470</f>
        <v>10.229400000000002</v>
      </c>
      <c r="AR149" s="200" t="s">
        <v>82</v>
      </c>
      <c r="AT149" s="201" t="s">
        <v>73</v>
      </c>
      <c r="AU149" s="201" t="s">
        <v>74</v>
      </c>
      <c r="AY149" s="200" t="s">
        <v>201</v>
      </c>
      <c r="BK149" s="202">
        <f>BK150+BK170+BK239+BK321+BK374+BK441+BK464+BK470</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5880</v>
      </c>
      <c r="D165" s="279" t="s">
        <v>204</v>
      </c>
      <c r="E165" s="280" t="s">
        <v>5881</v>
      </c>
      <c r="F165" s="281" t="s">
        <v>5882</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SUM(P171:P238)</f>
        <v>0</v>
      </c>
      <c r="Q170" s="197"/>
      <c r="R170" s="198">
        <f>SUM(R171:R238)</f>
        <v>1285.2784651599998</v>
      </c>
      <c r="S170" s="197"/>
      <c r="T170" s="199">
        <f>SUM(T171:T238)</f>
        <v>8.8348000000000013</v>
      </c>
      <c r="AR170" s="200" t="s">
        <v>82</v>
      </c>
      <c r="AT170" s="201" t="s">
        <v>73</v>
      </c>
      <c r="AU170" s="201" t="s">
        <v>82</v>
      </c>
      <c r="AY170" s="200" t="s">
        <v>201</v>
      </c>
      <c r="BK170" s="202">
        <f>SUM(BK171:BK238)</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344" t="s">
        <v>5969</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477</v>
      </c>
    </row>
    <row r="174" spans="1:65" s="13" customFormat="1" x14ac:dyDescent="0.2">
      <c r="B174" s="227"/>
      <c r="C174" s="292"/>
      <c r="D174" s="219" t="s">
        <v>294</v>
      </c>
      <c r="E174" s="228"/>
      <c r="F174" s="230" t="s">
        <v>478</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479</v>
      </c>
      <c r="F175" s="207" t="s">
        <v>480</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481</v>
      </c>
    </row>
    <row r="176" spans="1:65" s="2" customFormat="1" ht="24" customHeight="1" x14ac:dyDescent="0.2">
      <c r="A176" s="34"/>
      <c r="B176" s="35"/>
      <c r="C176" s="290" t="s">
        <v>267</v>
      </c>
      <c r="D176" s="205" t="s">
        <v>204</v>
      </c>
      <c r="E176" s="206" t="s">
        <v>482</v>
      </c>
      <c r="F176" s="207" t="s">
        <v>483</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484</v>
      </c>
    </row>
    <row r="177" spans="1:65" s="2" customFormat="1" ht="24" customHeight="1" x14ac:dyDescent="0.2">
      <c r="A177" s="34"/>
      <c r="B177" s="35"/>
      <c r="C177" s="290" t="s">
        <v>269</v>
      </c>
      <c r="D177" s="205" t="s">
        <v>204</v>
      </c>
      <c r="E177" s="206" t="s">
        <v>485</v>
      </c>
      <c r="F177" s="207" t="s">
        <v>486</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487</v>
      </c>
    </row>
    <row r="178" spans="1:65" s="2" customFormat="1" ht="16.5" customHeight="1" x14ac:dyDescent="0.2">
      <c r="A178" s="34"/>
      <c r="B178" s="35"/>
      <c r="C178" s="291" t="s">
        <v>8</v>
      </c>
      <c r="D178" s="262" t="s">
        <v>442</v>
      </c>
      <c r="E178" s="263" t="s">
        <v>488</v>
      </c>
      <c r="F178" s="264" t="s">
        <v>489</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490</v>
      </c>
    </row>
    <row r="179" spans="1:65" s="13" customFormat="1" x14ac:dyDescent="0.2">
      <c r="B179" s="227"/>
      <c r="C179" s="292"/>
      <c r="D179" s="219" t="s">
        <v>294</v>
      </c>
      <c r="E179" s="229" t="s">
        <v>1</v>
      </c>
      <c r="F179" s="230" t="s">
        <v>491</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492</v>
      </c>
      <c r="F180" s="207" t="s">
        <v>493</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494</v>
      </c>
    </row>
    <row r="181" spans="1:65" s="2" customFormat="1" ht="24" customHeight="1" x14ac:dyDescent="0.2">
      <c r="A181" s="34"/>
      <c r="B181" s="35"/>
      <c r="C181" s="290" t="s">
        <v>369</v>
      </c>
      <c r="D181" s="205" t="s">
        <v>204</v>
      </c>
      <c r="E181" s="206" t="s">
        <v>495</v>
      </c>
      <c r="F181" s="207" t="s">
        <v>496</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497</v>
      </c>
    </row>
    <row r="182" spans="1:65" s="2" customFormat="1" ht="24" customHeight="1" x14ac:dyDescent="0.2">
      <c r="A182" s="34"/>
      <c r="B182" s="35"/>
      <c r="C182" s="290" t="s">
        <v>373</v>
      </c>
      <c r="D182" s="205" t="s">
        <v>204</v>
      </c>
      <c r="E182" s="206" t="s">
        <v>498</v>
      </c>
      <c r="F182" s="207" t="s">
        <v>499</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500</v>
      </c>
    </row>
    <row r="183" spans="1:65" s="15" customFormat="1" x14ac:dyDescent="0.2">
      <c r="B183" s="249"/>
      <c r="C183" s="295"/>
      <c r="D183" s="219" t="s">
        <v>294</v>
      </c>
      <c r="E183" s="251" t="s">
        <v>1</v>
      </c>
      <c r="F183" s="252" t="s">
        <v>501</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502</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503</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504</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505</v>
      </c>
      <c r="F188" s="207" t="s">
        <v>506</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507</v>
      </c>
    </row>
    <row r="189" spans="1:65" s="2" customFormat="1" ht="19.5" x14ac:dyDescent="0.2">
      <c r="A189" s="34"/>
      <c r="B189" s="35"/>
      <c r="D189" s="219" t="s">
        <v>210</v>
      </c>
      <c r="E189" s="36"/>
      <c r="F189" s="220" t="s">
        <v>508</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509</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510</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511</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512</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513</v>
      </c>
      <c r="F195" s="207" t="s">
        <v>514</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515</v>
      </c>
    </row>
    <row r="196" spans="1:65" s="2" customFormat="1" ht="19.5" x14ac:dyDescent="0.2">
      <c r="A196" s="34"/>
      <c r="B196" s="35"/>
      <c r="D196" s="219" t="s">
        <v>210</v>
      </c>
      <c r="E196" s="36"/>
      <c r="F196" s="220" t="s">
        <v>516</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517</v>
      </c>
      <c r="F197" s="207" t="s">
        <v>518</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519</v>
      </c>
    </row>
    <row r="198" spans="1:65" s="13" customFormat="1" x14ac:dyDescent="0.2">
      <c r="B198" s="227"/>
      <c r="C198" s="292"/>
      <c r="D198" s="219" t="s">
        <v>294</v>
      </c>
      <c r="E198" s="229" t="s">
        <v>1</v>
      </c>
      <c r="F198" s="230" t="s">
        <v>520</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521</v>
      </c>
      <c r="F199" s="207" t="s">
        <v>522</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523</v>
      </c>
    </row>
    <row r="200" spans="1:65" s="2" customFormat="1" ht="16.5" customHeight="1" x14ac:dyDescent="0.2">
      <c r="A200" s="34"/>
      <c r="B200" s="35"/>
      <c r="C200" s="290" t="s">
        <v>394</v>
      </c>
      <c r="D200" s="205" t="s">
        <v>204</v>
      </c>
      <c r="E200" s="206" t="s">
        <v>524</v>
      </c>
      <c r="F200" s="207" t="s">
        <v>525</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526</v>
      </c>
    </row>
    <row r="201" spans="1:65" s="2" customFormat="1" ht="24" customHeight="1" x14ac:dyDescent="0.2">
      <c r="A201" s="34"/>
      <c r="B201" s="35"/>
      <c r="C201" s="290" t="s">
        <v>402</v>
      </c>
      <c r="D201" s="205" t="s">
        <v>204</v>
      </c>
      <c r="E201" s="206" t="s">
        <v>527</v>
      </c>
      <c r="F201" s="207" t="s">
        <v>528</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529</v>
      </c>
    </row>
    <row r="202" spans="1:65" s="2" customFormat="1" ht="19.5" x14ac:dyDescent="0.2">
      <c r="A202" s="34"/>
      <c r="B202" s="35"/>
      <c r="D202" s="219" t="s">
        <v>210</v>
      </c>
      <c r="E202" s="36"/>
      <c r="F202" s="220" t="s">
        <v>530</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531</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532</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533</v>
      </c>
      <c r="F206" s="207" t="s">
        <v>534</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535</v>
      </c>
    </row>
    <row r="207" spans="1:65" s="13" customFormat="1" x14ac:dyDescent="0.2">
      <c r="B207" s="227"/>
      <c r="C207" s="292"/>
      <c r="D207" s="219" t="s">
        <v>294</v>
      </c>
      <c r="E207" s="229" t="s">
        <v>1</v>
      </c>
      <c r="F207" s="230" t="s">
        <v>536</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537</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538</v>
      </c>
      <c r="D210" s="205" t="s">
        <v>204</v>
      </c>
      <c r="E210" s="206" t="s">
        <v>539</v>
      </c>
      <c r="F210" s="207" t="s">
        <v>540</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541</v>
      </c>
    </row>
    <row r="211" spans="1:65" s="2" customFormat="1" ht="16.5" customHeight="1" x14ac:dyDescent="0.2">
      <c r="A211" s="34"/>
      <c r="B211" s="35"/>
      <c r="C211" s="290" t="s">
        <v>542</v>
      </c>
      <c r="D211" s="205" t="s">
        <v>204</v>
      </c>
      <c r="E211" s="206" t="s">
        <v>543</v>
      </c>
      <c r="F211" s="207" t="s">
        <v>544</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545</v>
      </c>
    </row>
    <row r="212" spans="1:65" s="2" customFormat="1" ht="24" customHeight="1" x14ac:dyDescent="0.2">
      <c r="A212" s="34"/>
      <c r="B212" s="35"/>
      <c r="C212" s="290" t="s">
        <v>546</v>
      </c>
      <c r="D212" s="205" t="s">
        <v>204</v>
      </c>
      <c r="E212" s="206" t="s">
        <v>547</v>
      </c>
      <c r="F212" s="207" t="s">
        <v>548</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549</v>
      </c>
    </row>
    <row r="213" spans="1:65" s="2" customFormat="1" ht="48.75" x14ac:dyDescent="0.2">
      <c r="A213" s="34"/>
      <c r="B213" s="35"/>
      <c r="D213" s="219" t="s">
        <v>210</v>
      </c>
      <c r="E213" s="36"/>
      <c r="F213" s="220" t="s">
        <v>550</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551</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552</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553</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554</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555</v>
      </c>
      <c r="D219" s="205" t="s">
        <v>204</v>
      </c>
      <c r="E219" s="206" t="s">
        <v>556</v>
      </c>
      <c r="F219" s="207" t="s">
        <v>557</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558</v>
      </c>
    </row>
    <row r="220" spans="1:65" s="2" customFormat="1" ht="19.5" x14ac:dyDescent="0.2">
      <c r="A220" s="34"/>
      <c r="B220" s="35"/>
      <c r="D220" s="219" t="s">
        <v>210</v>
      </c>
      <c r="E220" s="36"/>
      <c r="F220" s="220" t="s">
        <v>559</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560</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561</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562</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563</v>
      </c>
      <c r="D225" s="205" t="s">
        <v>204</v>
      </c>
      <c r="E225" s="206" t="s">
        <v>564</v>
      </c>
      <c r="F225" s="357" t="s">
        <v>565</v>
      </c>
      <c r="G225" s="358" t="s">
        <v>309</v>
      </c>
      <c r="H225" s="283">
        <f>H230</f>
        <v>680.3</v>
      </c>
      <c r="I225" s="210"/>
      <c r="J225" s="211">
        <f>ROUND(I225*H225,2)</f>
        <v>0</v>
      </c>
      <c r="K225" s="212"/>
      <c r="L225" s="39"/>
      <c r="M225" s="213" t="s">
        <v>1</v>
      </c>
      <c r="N225" s="214" t="s">
        <v>39</v>
      </c>
      <c r="O225" s="71"/>
      <c r="P225" s="215">
        <f>O225*H225</f>
        <v>0</v>
      </c>
      <c r="Q225" s="215">
        <v>2.7499999999999998E-3</v>
      </c>
      <c r="R225" s="215">
        <f>Q225*H225</f>
        <v>1.8708249999999997</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566</v>
      </c>
    </row>
    <row r="226" spans="1:65" s="15" customFormat="1" x14ac:dyDescent="0.2">
      <c r="B226" s="249"/>
      <c r="C226" s="295"/>
      <c r="D226" s="219" t="s">
        <v>294</v>
      </c>
      <c r="E226" s="251" t="s">
        <v>1</v>
      </c>
      <c r="F226" s="350" t="s">
        <v>560</v>
      </c>
      <c r="G226" s="369"/>
      <c r="H226" s="368"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347" t="s">
        <v>5928</v>
      </c>
      <c r="G227" s="348"/>
      <c r="H227" s="349">
        <f>2*(226.55-48.56)</f>
        <v>355.98</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324" t="s">
        <v>567</v>
      </c>
      <c r="G228" s="348"/>
      <c r="H228" s="349">
        <v>0</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568</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f>SUM(H227:H229)</f>
        <v>680.3</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569</v>
      </c>
      <c r="D231" s="205" t="s">
        <v>204</v>
      </c>
      <c r="E231" s="206" t="s">
        <v>570</v>
      </c>
      <c r="F231" s="207" t="s">
        <v>571</v>
      </c>
      <c r="G231" s="208" t="s">
        <v>309</v>
      </c>
      <c r="H231" s="283">
        <f>H225</f>
        <v>680.3</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572</v>
      </c>
    </row>
    <row r="232" spans="1:65" s="2" customFormat="1" ht="16.5" customHeight="1" x14ac:dyDescent="0.2">
      <c r="A232" s="363"/>
      <c r="B232" s="35"/>
      <c r="C232" s="345" t="s">
        <v>5921</v>
      </c>
      <c r="D232" s="279" t="s">
        <v>204</v>
      </c>
      <c r="E232" s="280" t="s">
        <v>5923</v>
      </c>
      <c r="F232" s="281" t="s">
        <v>5924</v>
      </c>
      <c r="G232" s="282" t="s">
        <v>309</v>
      </c>
      <c r="H232" s="283">
        <f>H236</f>
        <v>48.56</v>
      </c>
      <c r="I232" s="210"/>
      <c r="J232" s="211">
        <f>ROUND(I232*H232,2)</f>
        <v>0</v>
      </c>
      <c r="K232" s="212"/>
      <c r="L232" s="39"/>
      <c r="M232" s="213" t="s">
        <v>1</v>
      </c>
      <c r="N232" s="214" t="s">
        <v>39</v>
      </c>
      <c r="O232" s="71"/>
      <c r="P232" s="215">
        <f>O232*H232</f>
        <v>0</v>
      </c>
      <c r="Q232" s="215">
        <v>2.7499999999999998E-3</v>
      </c>
      <c r="R232" s="215">
        <f>Q232*H232</f>
        <v>0.13353999999999999</v>
      </c>
      <c r="S232" s="215">
        <v>0</v>
      </c>
      <c r="T232" s="216">
        <f>S232*H232</f>
        <v>0</v>
      </c>
      <c r="U232" s="363"/>
      <c r="V232" s="363"/>
      <c r="W232" s="363"/>
      <c r="X232" s="363"/>
      <c r="Y232" s="363"/>
      <c r="Z232" s="363"/>
      <c r="AA232" s="363"/>
      <c r="AB232" s="363"/>
      <c r="AC232" s="363"/>
      <c r="AD232" s="363"/>
      <c r="AE232" s="363"/>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566</v>
      </c>
    </row>
    <row r="233" spans="1:65" s="15" customFormat="1" x14ac:dyDescent="0.2">
      <c r="B233" s="249"/>
      <c r="C233" s="295"/>
      <c r="D233" s="219" t="s">
        <v>294</v>
      </c>
      <c r="E233" s="368" t="s">
        <v>1</v>
      </c>
      <c r="F233" s="350" t="s">
        <v>560</v>
      </c>
      <c r="G233" s="369"/>
      <c r="H233" s="368" t="s">
        <v>1</v>
      </c>
      <c r="I233" s="253"/>
      <c r="J233" s="250"/>
      <c r="K233" s="250"/>
      <c r="L233" s="254"/>
      <c r="M233" s="255"/>
      <c r="N233" s="256"/>
      <c r="O233" s="256"/>
      <c r="P233" s="256"/>
      <c r="Q233" s="256"/>
      <c r="R233" s="256"/>
      <c r="S233" s="256"/>
      <c r="T233" s="257"/>
      <c r="AT233" s="258" t="s">
        <v>294</v>
      </c>
      <c r="AU233" s="258" t="s">
        <v>84</v>
      </c>
      <c r="AV233" s="15" t="s">
        <v>82</v>
      </c>
      <c r="AW233" s="15" t="s">
        <v>30</v>
      </c>
      <c r="AX233" s="15" t="s">
        <v>74</v>
      </c>
      <c r="AY233" s="258" t="s">
        <v>201</v>
      </c>
    </row>
    <row r="234" spans="1:65" s="13" customFormat="1" x14ac:dyDescent="0.2">
      <c r="B234" s="227"/>
      <c r="C234" s="292"/>
      <c r="D234" s="219" t="s">
        <v>294</v>
      </c>
      <c r="E234" s="364" t="s">
        <v>1</v>
      </c>
      <c r="F234" s="347" t="s">
        <v>5927</v>
      </c>
      <c r="G234" s="348"/>
      <c r="H234" s="349">
        <f xml:space="preserve"> 2*16.7*0.8</f>
        <v>26.72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3" customFormat="1" x14ac:dyDescent="0.2">
      <c r="B235" s="227"/>
      <c r="C235" s="292"/>
      <c r="D235" s="219" t="s">
        <v>294</v>
      </c>
      <c r="E235" s="364" t="s">
        <v>1</v>
      </c>
      <c r="F235" s="347" t="s">
        <v>567</v>
      </c>
      <c r="G235" s="348"/>
      <c r="H235" s="349">
        <v>21.84</v>
      </c>
      <c r="I235" s="232"/>
      <c r="J235" s="228"/>
      <c r="K235" s="228"/>
      <c r="L235" s="233"/>
      <c r="M235" s="234"/>
      <c r="N235" s="235"/>
      <c r="O235" s="235"/>
      <c r="P235" s="235"/>
      <c r="Q235" s="235"/>
      <c r="R235" s="235"/>
      <c r="S235" s="235"/>
      <c r="T235" s="236"/>
      <c r="AT235" s="237" t="s">
        <v>294</v>
      </c>
      <c r="AU235" s="237" t="s">
        <v>84</v>
      </c>
      <c r="AV235" s="13" t="s">
        <v>84</v>
      </c>
      <c r="AW235" s="13" t="s">
        <v>30</v>
      </c>
      <c r="AX235" s="13" t="s">
        <v>74</v>
      </c>
      <c r="AY235" s="237" t="s">
        <v>201</v>
      </c>
    </row>
    <row r="236" spans="1:65" s="14" customFormat="1" x14ac:dyDescent="0.2">
      <c r="B236" s="238"/>
      <c r="C236" s="293"/>
      <c r="D236" s="219" t="s">
        <v>294</v>
      </c>
      <c r="E236" s="370" t="s">
        <v>1</v>
      </c>
      <c r="F236" s="371" t="s">
        <v>297</v>
      </c>
      <c r="G236" s="372"/>
      <c r="H236" s="373">
        <f>SUM(H234:H235)</f>
        <v>48.56</v>
      </c>
      <c r="I236" s="243"/>
      <c r="J236" s="239"/>
      <c r="K236" s="239"/>
      <c r="L236" s="244"/>
      <c r="M236" s="245"/>
      <c r="N236" s="246"/>
      <c r="O236" s="246"/>
      <c r="P236" s="246"/>
      <c r="Q236" s="246"/>
      <c r="R236" s="246"/>
      <c r="S236" s="246"/>
      <c r="T236" s="247"/>
      <c r="AT236" s="248" t="s">
        <v>294</v>
      </c>
      <c r="AU236" s="248" t="s">
        <v>84</v>
      </c>
      <c r="AV236" s="14" t="s">
        <v>214</v>
      </c>
      <c r="AW236" s="14" t="s">
        <v>30</v>
      </c>
      <c r="AX236" s="14" t="s">
        <v>82</v>
      </c>
      <c r="AY236" s="248" t="s">
        <v>201</v>
      </c>
    </row>
    <row r="237" spans="1:65" s="2" customFormat="1" ht="16.5" customHeight="1" x14ac:dyDescent="0.2">
      <c r="A237" s="363"/>
      <c r="B237" s="35"/>
      <c r="C237" s="345" t="s">
        <v>5922</v>
      </c>
      <c r="D237" s="279" t="s">
        <v>204</v>
      </c>
      <c r="E237" s="280" t="s">
        <v>5925</v>
      </c>
      <c r="F237" s="281" t="s">
        <v>5926</v>
      </c>
      <c r="G237" s="282" t="s">
        <v>309</v>
      </c>
      <c r="H237" s="283">
        <f>H232</f>
        <v>48.56</v>
      </c>
      <c r="I237" s="210"/>
      <c r="J237" s="211">
        <f>ROUND(I237*H237,2)</f>
        <v>0</v>
      </c>
      <c r="K237" s="212"/>
      <c r="L237" s="39"/>
      <c r="M237" s="213" t="s">
        <v>1</v>
      </c>
      <c r="N237" s="214" t="s">
        <v>39</v>
      </c>
      <c r="O237" s="71"/>
      <c r="P237" s="215">
        <f>O237*H237</f>
        <v>0</v>
      </c>
      <c r="Q237" s="215">
        <v>0</v>
      </c>
      <c r="R237" s="215">
        <f>Q237*H237</f>
        <v>0</v>
      </c>
      <c r="S237" s="215">
        <v>0</v>
      </c>
      <c r="T237" s="216">
        <f>S237*H237</f>
        <v>0</v>
      </c>
      <c r="U237" s="363"/>
      <c r="V237" s="363"/>
      <c r="W237" s="363"/>
      <c r="X237" s="363"/>
      <c r="Y237" s="363"/>
      <c r="Z237" s="363"/>
      <c r="AA237" s="363"/>
      <c r="AB237" s="363"/>
      <c r="AC237" s="363"/>
      <c r="AD237" s="363"/>
      <c r="AE237" s="363"/>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572</v>
      </c>
    </row>
    <row r="238" spans="1:65" s="2" customFormat="1" ht="24" customHeight="1" x14ac:dyDescent="0.2">
      <c r="A238" s="34"/>
      <c r="B238" s="35"/>
      <c r="C238" s="290" t="s">
        <v>573</v>
      </c>
      <c r="D238" s="205" t="s">
        <v>204</v>
      </c>
      <c r="E238" s="206" t="s">
        <v>574</v>
      </c>
      <c r="F238" s="207" t="s">
        <v>575</v>
      </c>
      <c r="G238" s="208" t="s">
        <v>351</v>
      </c>
      <c r="H238" s="209">
        <v>8.9220000000000006</v>
      </c>
      <c r="I238" s="210"/>
      <c r="J238" s="211">
        <f>ROUND(I238*H238,2)</f>
        <v>0</v>
      </c>
      <c r="K238" s="212"/>
      <c r="L238" s="39"/>
      <c r="M238" s="213" t="s">
        <v>1</v>
      </c>
      <c r="N238" s="214" t="s">
        <v>39</v>
      </c>
      <c r="O238" s="71"/>
      <c r="P238" s="215">
        <f>O238*H238</f>
        <v>0</v>
      </c>
      <c r="Q238" s="215">
        <v>1.05871</v>
      </c>
      <c r="R238" s="215">
        <f>Q238*H238</f>
        <v>9.4458106200000014</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576</v>
      </c>
    </row>
    <row r="239" spans="1:65" s="12" customFormat="1" ht="22.9" customHeight="1" x14ac:dyDescent="0.2">
      <c r="B239" s="189"/>
      <c r="C239" s="294"/>
      <c r="D239" s="191" t="s">
        <v>73</v>
      </c>
      <c r="E239" s="203" t="s">
        <v>216</v>
      </c>
      <c r="F239" s="203" t="s">
        <v>290</v>
      </c>
      <c r="G239" s="190"/>
      <c r="H239" s="190"/>
      <c r="I239" s="193"/>
      <c r="J239" s="204">
        <f>BK239</f>
        <v>0</v>
      </c>
      <c r="K239" s="190"/>
      <c r="L239" s="195"/>
      <c r="M239" s="196"/>
      <c r="N239" s="197"/>
      <c r="O239" s="197"/>
      <c r="P239" s="198">
        <f>SUM(P240:P320)</f>
        <v>0</v>
      </c>
      <c r="Q239" s="197"/>
      <c r="R239" s="198">
        <f>SUM(R240:R320)</f>
        <v>656.6523756900001</v>
      </c>
      <c r="S239" s="197"/>
      <c r="T239" s="199">
        <f>SUM(T240:T320)</f>
        <v>0</v>
      </c>
      <c r="AR239" s="200" t="s">
        <v>82</v>
      </c>
      <c r="AT239" s="201" t="s">
        <v>73</v>
      </c>
      <c r="AU239" s="201" t="s">
        <v>82</v>
      </c>
      <c r="AY239" s="200" t="s">
        <v>201</v>
      </c>
      <c r="BK239" s="202">
        <f>SUM(BK240:BK320)</f>
        <v>0</v>
      </c>
    </row>
    <row r="240" spans="1:65" s="2" customFormat="1" ht="24" customHeight="1" x14ac:dyDescent="0.2">
      <c r="A240" s="34"/>
      <c r="B240" s="35"/>
      <c r="C240" s="290" t="s">
        <v>577</v>
      </c>
      <c r="D240" s="205" t="s">
        <v>204</v>
      </c>
      <c r="E240" s="206" t="s">
        <v>578</v>
      </c>
      <c r="F240" s="207" t="s">
        <v>579</v>
      </c>
      <c r="G240" s="208" t="s">
        <v>309</v>
      </c>
      <c r="H240" s="209">
        <v>68.84</v>
      </c>
      <c r="I240" s="210"/>
      <c r="J240" s="211">
        <f>ROUND(I240*H240,2)</f>
        <v>0</v>
      </c>
      <c r="K240" s="212"/>
      <c r="L240" s="39"/>
      <c r="M240" s="213" t="s">
        <v>1</v>
      </c>
      <c r="N240" s="214" t="s">
        <v>39</v>
      </c>
      <c r="O240" s="71"/>
      <c r="P240" s="215">
        <f>O240*H240</f>
        <v>0</v>
      </c>
      <c r="Q240" s="215">
        <v>0.16697999999999999</v>
      </c>
      <c r="R240" s="215">
        <f>Q240*H240</f>
        <v>11.4949032</v>
      </c>
      <c r="S240" s="215">
        <v>0</v>
      </c>
      <c r="T240" s="216">
        <f>S240*H240</f>
        <v>0</v>
      </c>
      <c r="U240" s="34"/>
      <c r="V240" s="34"/>
      <c r="W240" s="34"/>
      <c r="X240" s="34"/>
      <c r="Y240" s="34"/>
      <c r="Z240" s="34"/>
      <c r="AA240" s="34"/>
      <c r="AB240" s="34"/>
      <c r="AC240" s="34"/>
      <c r="AD240" s="34"/>
      <c r="AE240" s="34"/>
      <c r="AR240" s="217" t="s">
        <v>214</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580</v>
      </c>
    </row>
    <row r="241" spans="1:65" s="2" customFormat="1" ht="24" customHeight="1" x14ac:dyDescent="0.2">
      <c r="A241" s="34"/>
      <c r="B241" s="35"/>
      <c r="C241" s="290" t="s">
        <v>581</v>
      </c>
      <c r="D241" s="205" t="s">
        <v>204</v>
      </c>
      <c r="E241" s="206" t="s">
        <v>582</v>
      </c>
      <c r="F241" s="207" t="s">
        <v>583</v>
      </c>
      <c r="G241" s="208" t="s">
        <v>309</v>
      </c>
      <c r="H241" s="209">
        <v>317.70999999999998</v>
      </c>
      <c r="I241" s="210"/>
      <c r="J241" s="211">
        <f>ROUND(I241*H241,2)</f>
        <v>0</v>
      </c>
      <c r="K241" s="212"/>
      <c r="L241" s="39"/>
      <c r="M241" s="213" t="s">
        <v>1</v>
      </c>
      <c r="N241" s="214" t="s">
        <v>39</v>
      </c>
      <c r="O241" s="71"/>
      <c r="P241" s="215">
        <f>O241*H241</f>
        <v>0</v>
      </c>
      <c r="Q241" s="215">
        <v>0.26032</v>
      </c>
      <c r="R241" s="215">
        <f>Q241*H241</f>
        <v>82.706267199999999</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584</v>
      </c>
    </row>
    <row r="242" spans="1:65" s="2" customFormat="1" ht="24" customHeight="1" x14ac:dyDescent="0.2">
      <c r="A242" s="34"/>
      <c r="B242" s="35"/>
      <c r="C242" s="290" t="s">
        <v>585</v>
      </c>
      <c r="D242" s="205" t="s">
        <v>204</v>
      </c>
      <c r="E242" s="206" t="s">
        <v>586</v>
      </c>
      <c r="F242" s="207" t="s">
        <v>587</v>
      </c>
      <c r="G242" s="208" t="s">
        <v>287</v>
      </c>
      <c r="H242" s="209">
        <v>18.64</v>
      </c>
      <c r="I242" s="210"/>
      <c r="J242" s="211">
        <f>ROUND(I242*H242,2)</f>
        <v>0</v>
      </c>
      <c r="K242" s="212"/>
      <c r="L242" s="39"/>
      <c r="M242" s="213" t="s">
        <v>1</v>
      </c>
      <c r="N242" s="214" t="s">
        <v>39</v>
      </c>
      <c r="O242" s="71"/>
      <c r="P242" s="215">
        <f>O242*H242</f>
        <v>0</v>
      </c>
      <c r="Q242" s="215">
        <v>2.45329</v>
      </c>
      <c r="R242" s="215">
        <f>Q242*H242</f>
        <v>45.729325600000003</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588</v>
      </c>
    </row>
    <row r="243" spans="1:65" s="2" customFormat="1" ht="19.5" x14ac:dyDescent="0.2">
      <c r="A243" s="34"/>
      <c r="B243" s="35"/>
      <c r="D243" s="219" t="s">
        <v>210</v>
      </c>
      <c r="E243" s="36"/>
      <c r="F243" s="220" t="s">
        <v>589</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5" customFormat="1" x14ac:dyDescent="0.2">
      <c r="B244" s="249"/>
      <c r="C244" s="295"/>
      <c r="D244" s="219" t="s">
        <v>294</v>
      </c>
      <c r="E244" s="251" t="s">
        <v>1</v>
      </c>
      <c r="F244" s="252" t="s">
        <v>560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590</v>
      </c>
      <c r="G245" s="228"/>
      <c r="H245" s="231">
        <v>4.21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591</v>
      </c>
      <c r="G246" s="228"/>
      <c r="H246" s="231">
        <v>14.43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4" customFormat="1" x14ac:dyDescent="0.2">
      <c r="B247" s="238"/>
      <c r="C247" s="293"/>
      <c r="D247" s="219" t="s">
        <v>294</v>
      </c>
      <c r="E247" s="240" t="s">
        <v>1</v>
      </c>
      <c r="F247" s="241" t="s">
        <v>297</v>
      </c>
      <c r="G247" s="239"/>
      <c r="H247" s="242">
        <v>18.64</v>
      </c>
      <c r="I247" s="243"/>
      <c r="J247" s="239"/>
      <c r="K247" s="239"/>
      <c r="L247" s="244"/>
      <c r="M247" s="245"/>
      <c r="N247" s="246"/>
      <c r="O247" s="246"/>
      <c r="P247" s="246"/>
      <c r="Q247" s="246"/>
      <c r="R247" s="246"/>
      <c r="S247" s="246"/>
      <c r="T247" s="247"/>
      <c r="AT247" s="248" t="s">
        <v>294</v>
      </c>
      <c r="AU247" s="248" t="s">
        <v>84</v>
      </c>
      <c r="AV247" s="14" t="s">
        <v>214</v>
      </c>
      <c r="AW247" s="14" t="s">
        <v>30</v>
      </c>
      <c r="AX247" s="14" t="s">
        <v>82</v>
      </c>
      <c r="AY247" s="248" t="s">
        <v>201</v>
      </c>
    </row>
    <row r="248" spans="1:65" s="2" customFormat="1" ht="24" customHeight="1" x14ac:dyDescent="0.2">
      <c r="A248" s="34"/>
      <c r="B248" s="35"/>
      <c r="C248" s="290" t="s">
        <v>592</v>
      </c>
      <c r="D248" s="205" t="s">
        <v>204</v>
      </c>
      <c r="E248" s="206" t="s">
        <v>593</v>
      </c>
      <c r="F248" s="207" t="s">
        <v>594</v>
      </c>
      <c r="G248" s="208" t="s">
        <v>309</v>
      </c>
      <c r="H248" s="209">
        <v>157.52000000000001</v>
      </c>
      <c r="I248" s="210"/>
      <c r="J248" s="211">
        <f>ROUND(I248*H248,2)</f>
        <v>0</v>
      </c>
      <c r="K248" s="212"/>
      <c r="L248" s="39"/>
      <c r="M248" s="213" t="s">
        <v>1</v>
      </c>
      <c r="N248" s="214" t="s">
        <v>39</v>
      </c>
      <c r="O248" s="71"/>
      <c r="P248" s="215">
        <f>O248*H248</f>
        <v>0</v>
      </c>
      <c r="Q248" s="215">
        <v>2.7499999999999998E-3</v>
      </c>
      <c r="R248" s="215">
        <f>Q248*H248</f>
        <v>0.43318000000000001</v>
      </c>
      <c r="S248" s="215">
        <v>0</v>
      </c>
      <c r="T248" s="216">
        <f>S248*H248</f>
        <v>0</v>
      </c>
      <c r="U248" s="34"/>
      <c r="V248" s="34"/>
      <c r="W248" s="34"/>
      <c r="X248" s="34"/>
      <c r="Y248" s="34"/>
      <c r="Z248" s="34"/>
      <c r="AA248" s="34"/>
      <c r="AB248" s="34"/>
      <c r="AC248" s="34"/>
      <c r="AD248" s="34"/>
      <c r="AE248" s="34"/>
      <c r="AR248" s="217" t="s">
        <v>214</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214</v>
      </c>
      <c r="BM248" s="217" t="s">
        <v>595</v>
      </c>
    </row>
    <row r="249" spans="1:65" s="15" customFormat="1" x14ac:dyDescent="0.2">
      <c r="B249" s="249"/>
      <c r="C249" s="295"/>
      <c r="D249" s="219" t="s">
        <v>294</v>
      </c>
      <c r="E249" s="251" t="s">
        <v>1</v>
      </c>
      <c r="F249" s="252" t="s">
        <v>560</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596</v>
      </c>
      <c r="G250" s="228"/>
      <c r="H250" s="231">
        <v>115.46</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597</v>
      </c>
      <c r="G251" s="228"/>
      <c r="H251" s="231">
        <v>42.06</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157.52000000000001</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24" customHeight="1" x14ac:dyDescent="0.2">
      <c r="A253" s="34"/>
      <c r="B253" s="35"/>
      <c r="C253" s="290" t="s">
        <v>598</v>
      </c>
      <c r="D253" s="205" t="s">
        <v>204</v>
      </c>
      <c r="E253" s="206" t="s">
        <v>599</v>
      </c>
      <c r="F253" s="207" t="s">
        <v>600</v>
      </c>
      <c r="G253" s="208" t="s">
        <v>309</v>
      </c>
      <c r="H253" s="209">
        <v>157.52000000000001</v>
      </c>
      <c r="I253" s="210"/>
      <c r="J253" s="211">
        <f t="shared" ref="J253:J260" si="0">ROUND(I253*H253,2)</f>
        <v>0</v>
      </c>
      <c r="K253" s="212"/>
      <c r="L253" s="39"/>
      <c r="M253" s="213" t="s">
        <v>1</v>
      </c>
      <c r="N253" s="214" t="s">
        <v>39</v>
      </c>
      <c r="O253" s="71"/>
      <c r="P253" s="215">
        <f t="shared" ref="P253:P260" si="1">O253*H253</f>
        <v>0</v>
      </c>
      <c r="Q253" s="215">
        <v>0</v>
      </c>
      <c r="R253" s="215">
        <f t="shared" ref="R253:R260" si="2">Q253*H253</f>
        <v>0</v>
      </c>
      <c r="S253" s="215">
        <v>0</v>
      </c>
      <c r="T253" s="216">
        <f t="shared" ref="T253:T260" si="3">S253*H253</f>
        <v>0</v>
      </c>
      <c r="U253" s="34"/>
      <c r="V253" s="34"/>
      <c r="W253" s="34"/>
      <c r="X253" s="34"/>
      <c r="Y253" s="34"/>
      <c r="Z253" s="34"/>
      <c r="AA253" s="34"/>
      <c r="AB253" s="34"/>
      <c r="AC253" s="34"/>
      <c r="AD253" s="34"/>
      <c r="AE253" s="34"/>
      <c r="AR253" s="217" t="s">
        <v>214</v>
      </c>
      <c r="AT253" s="217" t="s">
        <v>204</v>
      </c>
      <c r="AU253" s="217" t="s">
        <v>84</v>
      </c>
      <c r="AY253" s="17" t="s">
        <v>201</v>
      </c>
      <c r="BE253" s="218">
        <f t="shared" ref="BE253:BE260" si="4">IF(N253="základní",J253,0)</f>
        <v>0</v>
      </c>
      <c r="BF253" s="218">
        <f t="shared" ref="BF253:BF260" si="5">IF(N253="snížená",J253,0)</f>
        <v>0</v>
      </c>
      <c r="BG253" s="218">
        <f t="shared" ref="BG253:BG260" si="6">IF(N253="zákl. přenesená",J253,0)</f>
        <v>0</v>
      </c>
      <c r="BH253" s="218">
        <f t="shared" ref="BH253:BH260" si="7">IF(N253="sníž. přenesená",J253,0)</f>
        <v>0</v>
      </c>
      <c r="BI253" s="218">
        <f t="shared" ref="BI253:BI260" si="8">IF(N253="nulová",J253,0)</f>
        <v>0</v>
      </c>
      <c r="BJ253" s="17" t="s">
        <v>82</v>
      </c>
      <c r="BK253" s="218">
        <f t="shared" ref="BK253:BK260" si="9">ROUND(I253*H253,2)</f>
        <v>0</v>
      </c>
      <c r="BL253" s="17" t="s">
        <v>214</v>
      </c>
      <c r="BM253" s="217" t="s">
        <v>601</v>
      </c>
    </row>
    <row r="254" spans="1:65" s="2" customFormat="1" ht="16.5" customHeight="1" x14ac:dyDescent="0.2">
      <c r="A254" s="34"/>
      <c r="B254" s="35"/>
      <c r="C254" s="290" t="s">
        <v>602</v>
      </c>
      <c r="D254" s="205" t="s">
        <v>204</v>
      </c>
      <c r="E254" s="206" t="s">
        <v>603</v>
      </c>
      <c r="F254" s="207" t="s">
        <v>604</v>
      </c>
      <c r="G254" s="208" t="s">
        <v>351</v>
      </c>
      <c r="H254" s="209">
        <v>3.169</v>
      </c>
      <c r="I254" s="210"/>
      <c r="J254" s="211">
        <f t="shared" si="0"/>
        <v>0</v>
      </c>
      <c r="K254" s="212"/>
      <c r="L254" s="39"/>
      <c r="M254" s="213" t="s">
        <v>1</v>
      </c>
      <c r="N254" s="214" t="s">
        <v>39</v>
      </c>
      <c r="O254" s="71"/>
      <c r="P254" s="215">
        <f t="shared" si="1"/>
        <v>0</v>
      </c>
      <c r="Q254" s="215">
        <v>1.04881</v>
      </c>
      <c r="R254" s="215">
        <f t="shared" si="2"/>
        <v>3.3236788900000001</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605</v>
      </c>
    </row>
    <row r="255" spans="1:65" s="2" customFormat="1" ht="24" customHeight="1" x14ac:dyDescent="0.2">
      <c r="A255" s="34"/>
      <c r="B255" s="35"/>
      <c r="C255" s="290" t="s">
        <v>606</v>
      </c>
      <c r="D255" s="205" t="s">
        <v>204</v>
      </c>
      <c r="E255" s="206" t="s">
        <v>607</v>
      </c>
      <c r="F255" s="207" t="s">
        <v>608</v>
      </c>
      <c r="G255" s="208" t="s">
        <v>344</v>
      </c>
      <c r="H255" s="209">
        <v>1</v>
      </c>
      <c r="I255" s="210"/>
      <c r="J255" s="211">
        <f t="shared" si="0"/>
        <v>0</v>
      </c>
      <c r="K255" s="212"/>
      <c r="L255" s="39"/>
      <c r="M255" s="213" t="s">
        <v>1</v>
      </c>
      <c r="N255" s="214" t="s">
        <v>39</v>
      </c>
      <c r="O255" s="71"/>
      <c r="P255" s="215">
        <f t="shared" si="1"/>
        <v>0</v>
      </c>
      <c r="Q255" s="215">
        <v>3.6299999999999999E-2</v>
      </c>
      <c r="R255" s="215">
        <f t="shared" si="2"/>
        <v>3.6299999999999999E-2</v>
      </c>
      <c r="S255" s="215">
        <v>0</v>
      </c>
      <c r="T255" s="216">
        <f t="shared" si="3"/>
        <v>0</v>
      </c>
      <c r="U255" s="34"/>
      <c r="V255" s="34"/>
      <c r="W255" s="34"/>
      <c r="X255" s="34"/>
      <c r="Y255" s="34"/>
      <c r="Z255" s="34"/>
      <c r="AA255" s="34"/>
      <c r="AB255" s="34"/>
      <c r="AC255" s="34"/>
      <c r="AD255" s="34"/>
      <c r="AE255" s="34"/>
      <c r="AR255" s="217" t="s">
        <v>214</v>
      </c>
      <c r="AT255" s="217" t="s">
        <v>204</v>
      </c>
      <c r="AU255" s="217" t="s">
        <v>84</v>
      </c>
      <c r="AY255" s="17" t="s">
        <v>201</v>
      </c>
      <c r="BE255" s="218">
        <f t="shared" si="4"/>
        <v>0</v>
      </c>
      <c r="BF255" s="218">
        <f t="shared" si="5"/>
        <v>0</v>
      </c>
      <c r="BG255" s="218">
        <f t="shared" si="6"/>
        <v>0</v>
      </c>
      <c r="BH255" s="218">
        <f t="shared" si="7"/>
        <v>0</v>
      </c>
      <c r="BI255" s="218">
        <f t="shared" si="8"/>
        <v>0</v>
      </c>
      <c r="BJ255" s="17" t="s">
        <v>82</v>
      </c>
      <c r="BK255" s="218">
        <f t="shared" si="9"/>
        <v>0</v>
      </c>
      <c r="BL255" s="17" t="s">
        <v>214</v>
      </c>
      <c r="BM255" s="217" t="s">
        <v>609</v>
      </c>
    </row>
    <row r="256" spans="1:65" s="2" customFormat="1" ht="24" customHeight="1" x14ac:dyDescent="0.2">
      <c r="A256" s="34"/>
      <c r="B256" s="35"/>
      <c r="C256" s="290" t="s">
        <v>610</v>
      </c>
      <c r="D256" s="205" t="s">
        <v>204</v>
      </c>
      <c r="E256" s="206" t="s">
        <v>611</v>
      </c>
      <c r="F256" s="207" t="s">
        <v>612</v>
      </c>
      <c r="G256" s="208" t="s">
        <v>344</v>
      </c>
      <c r="H256" s="209">
        <v>1</v>
      </c>
      <c r="I256" s="210"/>
      <c r="J256" s="211">
        <f t="shared" si="0"/>
        <v>0</v>
      </c>
      <c r="K256" s="212"/>
      <c r="L256" s="39"/>
      <c r="M256" s="213" t="s">
        <v>1</v>
      </c>
      <c r="N256" s="214" t="s">
        <v>39</v>
      </c>
      <c r="O256" s="71"/>
      <c r="P256" s="215">
        <f t="shared" si="1"/>
        <v>0</v>
      </c>
      <c r="Q256" s="215">
        <v>7.3639999999999997E-2</v>
      </c>
      <c r="R256" s="215">
        <f t="shared" si="2"/>
        <v>7.3639999999999997E-2</v>
      </c>
      <c r="S256" s="215">
        <v>0</v>
      </c>
      <c r="T256" s="216">
        <f t="shared" si="3"/>
        <v>0</v>
      </c>
      <c r="U256" s="34"/>
      <c r="V256" s="34"/>
      <c r="W256" s="34"/>
      <c r="X256" s="34"/>
      <c r="Y256" s="34"/>
      <c r="Z256" s="34"/>
      <c r="AA256" s="34"/>
      <c r="AB256" s="34"/>
      <c r="AC256" s="34"/>
      <c r="AD256" s="34"/>
      <c r="AE256" s="34"/>
      <c r="AR256" s="217" t="s">
        <v>214</v>
      </c>
      <c r="AT256" s="217" t="s">
        <v>204</v>
      </c>
      <c r="AU256" s="217" t="s">
        <v>84</v>
      </c>
      <c r="AY256" s="17" t="s">
        <v>201</v>
      </c>
      <c r="BE256" s="218">
        <f t="shared" si="4"/>
        <v>0</v>
      </c>
      <c r="BF256" s="218">
        <f t="shared" si="5"/>
        <v>0</v>
      </c>
      <c r="BG256" s="218">
        <f t="shared" si="6"/>
        <v>0</v>
      </c>
      <c r="BH256" s="218">
        <f t="shared" si="7"/>
        <v>0</v>
      </c>
      <c r="BI256" s="218">
        <f t="shared" si="8"/>
        <v>0</v>
      </c>
      <c r="BJ256" s="17" t="s">
        <v>82</v>
      </c>
      <c r="BK256" s="218">
        <f t="shared" si="9"/>
        <v>0</v>
      </c>
      <c r="BL256" s="17" t="s">
        <v>214</v>
      </c>
      <c r="BM256" s="217" t="s">
        <v>613</v>
      </c>
    </row>
    <row r="257" spans="1:65" s="2" customFormat="1" ht="24" customHeight="1" x14ac:dyDescent="0.2">
      <c r="A257" s="34"/>
      <c r="B257" s="35"/>
      <c r="C257" s="290" t="s">
        <v>614</v>
      </c>
      <c r="D257" s="205" t="s">
        <v>204</v>
      </c>
      <c r="E257" s="206" t="s">
        <v>615</v>
      </c>
      <c r="F257" s="207" t="s">
        <v>616</v>
      </c>
      <c r="G257" s="208" t="s">
        <v>344</v>
      </c>
      <c r="H257" s="209">
        <v>2</v>
      </c>
      <c r="I257" s="210"/>
      <c r="J257" s="211">
        <f t="shared" si="0"/>
        <v>0</v>
      </c>
      <c r="K257" s="212"/>
      <c r="L257" s="39"/>
      <c r="M257" s="213" t="s">
        <v>1</v>
      </c>
      <c r="N257" s="214" t="s">
        <v>39</v>
      </c>
      <c r="O257" s="71"/>
      <c r="P257" s="215">
        <f t="shared" si="1"/>
        <v>0</v>
      </c>
      <c r="Q257" s="215">
        <v>4.9099999999999998E-2</v>
      </c>
      <c r="R257" s="215">
        <f t="shared" si="2"/>
        <v>9.8199999999999996E-2</v>
      </c>
      <c r="S257" s="215">
        <v>0</v>
      </c>
      <c r="T257" s="216">
        <f t="shared" si="3"/>
        <v>0</v>
      </c>
      <c r="U257" s="34"/>
      <c r="V257" s="34"/>
      <c r="W257" s="34"/>
      <c r="X257" s="34"/>
      <c r="Y257" s="34"/>
      <c r="Z257" s="34"/>
      <c r="AA257" s="34"/>
      <c r="AB257" s="34"/>
      <c r="AC257" s="34"/>
      <c r="AD257" s="34"/>
      <c r="AE257" s="34"/>
      <c r="AR257" s="217" t="s">
        <v>214</v>
      </c>
      <c r="AT257" s="217" t="s">
        <v>204</v>
      </c>
      <c r="AU257" s="217" t="s">
        <v>84</v>
      </c>
      <c r="AY257" s="17" t="s">
        <v>201</v>
      </c>
      <c r="BE257" s="218">
        <f t="shared" si="4"/>
        <v>0</v>
      </c>
      <c r="BF257" s="218">
        <f t="shared" si="5"/>
        <v>0</v>
      </c>
      <c r="BG257" s="218">
        <f t="shared" si="6"/>
        <v>0</v>
      </c>
      <c r="BH257" s="218">
        <f t="shared" si="7"/>
        <v>0</v>
      </c>
      <c r="BI257" s="218">
        <f t="shared" si="8"/>
        <v>0</v>
      </c>
      <c r="BJ257" s="17" t="s">
        <v>82</v>
      </c>
      <c r="BK257" s="218">
        <f t="shared" si="9"/>
        <v>0</v>
      </c>
      <c r="BL257" s="17" t="s">
        <v>214</v>
      </c>
      <c r="BM257" s="217" t="s">
        <v>617</v>
      </c>
    </row>
    <row r="258" spans="1:65" s="2" customFormat="1" ht="24" customHeight="1" x14ac:dyDescent="0.2">
      <c r="A258" s="34"/>
      <c r="B258" s="35"/>
      <c r="C258" s="290" t="s">
        <v>618</v>
      </c>
      <c r="D258" s="205" t="s">
        <v>204</v>
      </c>
      <c r="E258" s="206" t="s">
        <v>619</v>
      </c>
      <c r="F258" s="207" t="s">
        <v>620</v>
      </c>
      <c r="G258" s="208" t="s">
        <v>344</v>
      </c>
      <c r="H258" s="209">
        <v>2</v>
      </c>
      <c r="I258" s="210"/>
      <c r="J258" s="211">
        <f t="shared" si="0"/>
        <v>0</v>
      </c>
      <c r="K258" s="212"/>
      <c r="L258" s="39"/>
      <c r="M258" s="213" t="s">
        <v>1</v>
      </c>
      <c r="N258" s="214" t="s">
        <v>39</v>
      </c>
      <c r="O258" s="71"/>
      <c r="P258" s="215">
        <f t="shared" si="1"/>
        <v>0</v>
      </c>
      <c r="Q258" s="215">
        <v>9.9339999999999998E-2</v>
      </c>
      <c r="R258" s="215">
        <f t="shared" si="2"/>
        <v>0.19868</v>
      </c>
      <c r="S258" s="215">
        <v>0</v>
      </c>
      <c r="T258" s="216">
        <f t="shared" si="3"/>
        <v>0</v>
      </c>
      <c r="U258" s="34"/>
      <c r="V258" s="34"/>
      <c r="W258" s="34"/>
      <c r="X258" s="34"/>
      <c r="Y258" s="34"/>
      <c r="Z258" s="34"/>
      <c r="AA258" s="34"/>
      <c r="AB258" s="34"/>
      <c r="AC258" s="34"/>
      <c r="AD258" s="34"/>
      <c r="AE258" s="34"/>
      <c r="AR258" s="217" t="s">
        <v>214</v>
      </c>
      <c r="AT258" s="217" t="s">
        <v>204</v>
      </c>
      <c r="AU258" s="217" t="s">
        <v>84</v>
      </c>
      <c r="AY258" s="17" t="s">
        <v>201</v>
      </c>
      <c r="BE258" s="218">
        <f t="shared" si="4"/>
        <v>0</v>
      </c>
      <c r="BF258" s="218">
        <f t="shared" si="5"/>
        <v>0</v>
      </c>
      <c r="BG258" s="218">
        <f t="shared" si="6"/>
        <v>0</v>
      </c>
      <c r="BH258" s="218">
        <f t="shared" si="7"/>
        <v>0</v>
      </c>
      <c r="BI258" s="218">
        <f t="shared" si="8"/>
        <v>0</v>
      </c>
      <c r="BJ258" s="17" t="s">
        <v>82</v>
      </c>
      <c r="BK258" s="218">
        <f t="shared" si="9"/>
        <v>0</v>
      </c>
      <c r="BL258" s="17" t="s">
        <v>214</v>
      </c>
      <c r="BM258" s="217" t="s">
        <v>621</v>
      </c>
    </row>
    <row r="259" spans="1:65" s="2" customFormat="1" ht="24" customHeight="1" x14ac:dyDescent="0.2">
      <c r="A259" s="34"/>
      <c r="B259" s="35"/>
      <c r="C259" s="290" t="s">
        <v>622</v>
      </c>
      <c r="D259" s="205" t="s">
        <v>204</v>
      </c>
      <c r="E259" s="206" t="s">
        <v>623</v>
      </c>
      <c r="F259" s="207" t="s">
        <v>624</v>
      </c>
      <c r="G259" s="208" t="s">
        <v>344</v>
      </c>
      <c r="H259" s="209">
        <v>1</v>
      </c>
      <c r="I259" s="210"/>
      <c r="J259" s="211">
        <f t="shared" si="0"/>
        <v>0</v>
      </c>
      <c r="K259" s="212"/>
      <c r="L259" s="39"/>
      <c r="M259" s="213" t="s">
        <v>1</v>
      </c>
      <c r="N259" s="214" t="s">
        <v>39</v>
      </c>
      <c r="O259" s="71"/>
      <c r="P259" s="215">
        <f t="shared" si="1"/>
        <v>0</v>
      </c>
      <c r="Q259" s="215">
        <v>0.12028</v>
      </c>
      <c r="R259" s="215">
        <f t="shared" si="2"/>
        <v>0.12028</v>
      </c>
      <c r="S259" s="215">
        <v>0</v>
      </c>
      <c r="T259" s="216">
        <f t="shared" si="3"/>
        <v>0</v>
      </c>
      <c r="U259" s="34"/>
      <c r="V259" s="34"/>
      <c r="W259" s="34"/>
      <c r="X259" s="34"/>
      <c r="Y259" s="34"/>
      <c r="Z259" s="34"/>
      <c r="AA259" s="34"/>
      <c r="AB259" s="34"/>
      <c r="AC259" s="34"/>
      <c r="AD259" s="34"/>
      <c r="AE259" s="34"/>
      <c r="AR259" s="217" t="s">
        <v>214</v>
      </c>
      <c r="AT259" s="217" t="s">
        <v>204</v>
      </c>
      <c r="AU259" s="217" t="s">
        <v>84</v>
      </c>
      <c r="AY259" s="17" t="s">
        <v>201</v>
      </c>
      <c r="BE259" s="218">
        <f t="shared" si="4"/>
        <v>0</v>
      </c>
      <c r="BF259" s="218">
        <f t="shared" si="5"/>
        <v>0</v>
      </c>
      <c r="BG259" s="218">
        <f t="shared" si="6"/>
        <v>0</v>
      </c>
      <c r="BH259" s="218">
        <f t="shared" si="7"/>
        <v>0</v>
      </c>
      <c r="BI259" s="218">
        <f t="shared" si="8"/>
        <v>0</v>
      </c>
      <c r="BJ259" s="17" t="s">
        <v>82</v>
      </c>
      <c r="BK259" s="218">
        <f t="shared" si="9"/>
        <v>0</v>
      </c>
      <c r="BL259" s="17" t="s">
        <v>214</v>
      </c>
      <c r="BM259" s="217" t="s">
        <v>625</v>
      </c>
    </row>
    <row r="260" spans="1:65" s="2" customFormat="1" ht="16.5" customHeight="1" x14ac:dyDescent="0.2">
      <c r="A260" s="34"/>
      <c r="B260" s="35"/>
      <c r="C260" s="290" t="s">
        <v>626</v>
      </c>
      <c r="D260" s="205" t="s">
        <v>204</v>
      </c>
      <c r="E260" s="206" t="s">
        <v>627</v>
      </c>
      <c r="F260" s="207" t="s">
        <v>628</v>
      </c>
      <c r="G260" s="208" t="s">
        <v>344</v>
      </c>
      <c r="H260" s="209">
        <v>39</v>
      </c>
      <c r="I260" s="210"/>
      <c r="J260" s="211">
        <f t="shared" si="0"/>
        <v>0</v>
      </c>
      <c r="K260" s="212"/>
      <c r="L260" s="39"/>
      <c r="M260" s="213" t="s">
        <v>1</v>
      </c>
      <c r="N260" s="214" t="s">
        <v>39</v>
      </c>
      <c r="O260" s="71"/>
      <c r="P260" s="215">
        <f t="shared" si="1"/>
        <v>0</v>
      </c>
      <c r="Q260" s="215">
        <v>6.3549999999999995E-2</v>
      </c>
      <c r="R260" s="215">
        <f t="shared" si="2"/>
        <v>2.4784499999999996</v>
      </c>
      <c r="S260" s="215">
        <v>0</v>
      </c>
      <c r="T260" s="216">
        <f t="shared" si="3"/>
        <v>0</v>
      </c>
      <c r="U260" s="34"/>
      <c r="V260" s="34"/>
      <c r="W260" s="34"/>
      <c r="X260" s="34"/>
      <c r="Y260" s="34"/>
      <c r="Z260" s="34"/>
      <c r="AA260" s="34"/>
      <c r="AB260" s="34"/>
      <c r="AC260" s="34"/>
      <c r="AD260" s="34"/>
      <c r="AE260" s="34"/>
      <c r="AR260" s="217" t="s">
        <v>214</v>
      </c>
      <c r="AT260" s="217" t="s">
        <v>204</v>
      </c>
      <c r="AU260" s="217" t="s">
        <v>84</v>
      </c>
      <c r="AY260" s="17" t="s">
        <v>201</v>
      </c>
      <c r="BE260" s="218">
        <f t="shared" si="4"/>
        <v>0</v>
      </c>
      <c r="BF260" s="218">
        <f t="shared" si="5"/>
        <v>0</v>
      </c>
      <c r="BG260" s="218">
        <f t="shared" si="6"/>
        <v>0</v>
      </c>
      <c r="BH260" s="218">
        <f t="shared" si="7"/>
        <v>0</v>
      </c>
      <c r="BI260" s="218">
        <f t="shared" si="8"/>
        <v>0</v>
      </c>
      <c r="BJ260" s="17" t="s">
        <v>82</v>
      </c>
      <c r="BK260" s="218">
        <f t="shared" si="9"/>
        <v>0</v>
      </c>
      <c r="BL260" s="17" t="s">
        <v>214</v>
      </c>
      <c r="BM260" s="217" t="s">
        <v>629</v>
      </c>
    </row>
    <row r="261" spans="1:65" s="15" customFormat="1" x14ac:dyDescent="0.2">
      <c r="B261" s="249"/>
      <c r="C261" s="295"/>
      <c r="D261" s="219" t="s">
        <v>294</v>
      </c>
      <c r="E261" s="251" t="s">
        <v>1</v>
      </c>
      <c r="F261" s="252" t="s">
        <v>630</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631</v>
      </c>
      <c r="G262" s="228"/>
      <c r="H262" s="231">
        <v>39</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16.5" customHeight="1" x14ac:dyDescent="0.2">
      <c r="A263" s="34"/>
      <c r="B263" s="35"/>
      <c r="C263" s="290" t="s">
        <v>632</v>
      </c>
      <c r="D263" s="205" t="s">
        <v>204</v>
      </c>
      <c r="E263" s="206" t="s">
        <v>633</v>
      </c>
      <c r="F263" s="207" t="s">
        <v>634</v>
      </c>
      <c r="G263" s="208" t="s">
        <v>287</v>
      </c>
      <c r="H263" s="209">
        <v>6.5279999999999996</v>
      </c>
      <c r="I263" s="210"/>
      <c r="J263" s="211">
        <f>ROUND(I263*H263,2)</f>
        <v>0</v>
      </c>
      <c r="K263" s="212"/>
      <c r="L263" s="39"/>
      <c r="M263" s="213" t="s">
        <v>1</v>
      </c>
      <c r="N263" s="214" t="s">
        <v>39</v>
      </c>
      <c r="O263" s="71"/>
      <c r="P263" s="215">
        <f>O263*H263</f>
        <v>0</v>
      </c>
      <c r="Q263" s="215">
        <v>2.45329</v>
      </c>
      <c r="R263" s="215">
        <f>Q263*H263</f>
        <v>16.015077119999997</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635</v>
      </c>
    </row>
    <row r="264" spans="1:65" s="15" customFormat="1" x14ac:dyDescent="0.2">
      <c r="B264" s="249"/>
      <c r="C264" s="295"/>
      <c r="D264" s="219" t="s">
        <v>294</v>
      </c>
      <c r="E264" s="251" t="s">
        <v>1</v>
      </c>
      <c r="F264" s="252" t="s">
        <v>636</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637</v>
      </c>
      <c r="G265" s="228"/>
      <c r="H265" s="231">
        <v>6.5279999999999996</v>
      </c>
      <c r="I265" s="232"/>
      <c r="J265" s="228"/>
      <c r="K265" s="228"/>
      <c r="L265" s="233"/>
      <c r="M265" s="234"/>
      <c r="N265" s="235"/>
      <c r="O265" s="235"/>
      <c r="P265" s="235"/>
      <c r="Q265" s="235"/>
      <c r="R265" s="235"/>
      <c r="S265" s="235"/>
      <c r="T265" s="236"/>
      <c r="AT265" s="237" t="s">
        <v>294</v>
      </c>
      <c r="AU265" s="237" t="s">
        <v>84</v>
      </c>
      <c r="AV265" s="13" t="s">
        <v>84</v>
      </c>
      <c r="AW265" s="13" t="s">
        <v>30</v>
      </c>
      <c r="AX265" s="13" t="s">
        <v>82</v>
      </c>
      <c r="AY265" s="237" t="s">
        <v>201</v>
      </c>
    </row>
    <row r="266" spans="1:65" s="2" customFormat="1" ht="24" customHeight="1" x14ac:dyDescent="0.2">
      <c r="A266" s="34"/>
      <c r="B266" s="35"/>
      <c r="C266" s="290" t="s">
        <v>638</v>
      </c>
      <c r="D266" s="205" t="s">
        <v>204</v>
      </c>
      <c r="E266" s="206" t="s">
        <v>639</v>
      </c>
      <c r="F266" s="207" t="s">
        <v>640</v>
      </c>
      <c r="G266" s="208" t="s">
        <v>287</v>
      </c>
      <c r="H266" s="209">
        <v>1.728</v>
      </c>
      <c r="I266" s="210"/>
      <c r="J266" s="211">
        <f>ROUND(I266*H266,2)</f>
        <v>0</v>
      </c>
      <c r="K266" s="212"/>
      <c r="L266" s="39"/>
      <c r="M266" s="213" t="s">
        <v>1</v>
      </c>
      <c r="N266" s="214" t="s">
        <v>39</v>
      </c>
      <c r="O266" s="71"/>
      <c r="P266" s="215">
        <f>O266*H266</f>
        <v>0</v>
      </c>
      <c r="Q266" s="215">
        <v>2.45329</v>
      </c>
      <c r="R266" s="215">
        <f>Q266*H266</f>
        <v>4.2392851199999999</v>
      </c>
      <c r="S266" s="215">
        <v>0</v>
      </c>
      <c r="T266" s="216">
        <f>S266*H266</f>
        <v>0</v>
      </c>
      <c r="U266" s="34"/>
      <c r="V266" s="34"/>
      <c r="W266" s="34"/>
      <c r="X266" s="34"/>
      <c r="Y266" s="34"/>
      <c r="Z266" s="34"/>
      <c r="AA266" s="34"/>
      <c r="AB266" s="34"/>
      <c r="AC266" s="34"/>
      <c r="AD266" s="34"/>
      <c r="AE266" s="34"/>
      <c r="AR266" s="217" t="s">
        <v>214</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214</v>
      </c>
      <c r="BM266" s="217" t="s">
        <v>641</v>
      </c>
    </row>
    <row r="267" spans="1:65" s="15" customFormat="1" x14ac:dyDescent="0.2">
      <c r="B267" s="249"/>
      <c r="C267" s="295"/>
      <c r="D267" s="219" t="s">
        <v>294</v>
      </c>
      <c r="E267" s="251" t="s">
        <v>1</v>
      </c>
      <c r="F267" s="252" t="s">
        <v>560</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642</v>
      </c>
      <c r="G268" s="228"/>
      <c r="H268" s="231">
        <v>1.728</v>
      </c>
      <c r="I268" s="232"/>
      <c r="J268" s="228"/>
      <c r="K268" s="228"/>
      <c r="L268" s="233"/>
      <c r="M268" s="234"/>
      <c r="N268" s="235"/>
      <c r="O268" s="235"/>
      <c r="P268" s="235"/>
      <c r="Q268" s="235"/>
      <c r="R268" s="235"/>
      <c r="S268" s="235"/>
      <c r="T268" s="236"/>
      <c r="AT268" s="237" t="s">
        <v>294</v>
      </c>
      <c r="AU268" s="237" t="s">
        <v>84</v>
      </c>
      <c r="AV268" s="13" t="s">
        <v>84</v>
      </c>
      <c r="AW268" s="13" t="s">
        <v>30</v>
      </c>
      <c r="AX268" s="13" t="s">
        <v>82</v>
      </c>
      <c r="AY268" s="237" t="s">
        <v>201</v>
      </c>
    </row>
    <row r="269" spans="1:65" s="2" customFormat="1" ht="24" customHeight="1" x14ac:dyDescent="0.2">
      <c r="A269" s="34"/>
      <c r="B269" s="35"/>
      <c r="C269" s="290" t="s">
        <v>643</v>
      </c>
      <c r="D269" s="205" t="s">
        <v>204</v>
      </c>
      <c r="E269" s="206" t="s">
        <v>644</v>
      </c>
      <c r="F269" s="207" t="s">
        <v>645</v>
      </c>
      <c r="G269" s="208" t="s">
        <v>309</v>
      </c>
      <c r="H269" s="209">
        <v>82.56</v>
      </c>
      <c r="I269" s="210"/>
      <c r="J269" s="211">
        <f>ROUND(I269*H269,2)</f>
        <v>0</v>
      </c>
      <c r="K269" s="212"/>
      <c r="L269" s="39"/>
      <c r="M269" s="213" t="s">
        <v>1</v>
      </c>
      <c r="N269" s="214" t="s">
        <v>39</v>
      </c>
      <c r="O269" s="71"/>
      <c r="P269" s="215">
        <f>O269*H269</f>
        <v>0</v>
      </c>
      <c r="Q269" s="215">
        <v>2.4399999999999999E-3</v>
      </c>
      <c r="R269" s="215">
        <f>Q269*H269</f>
        <v>0.2014464</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646</v>
      </c>
    </row>
    <row r="270" spans="1:65" s="13" customFormat="1" x14ac:dyDescent="0.2">
      <c r="B270" s="227"/>
      <c r="C270" s="292"/>
      <c r="D270" s="219" t="s">
        <v>294</v>
      </c>
      <c r="E270" s="229" t="s">
        <v>1</v>
      </c>
      <c r="F270" s="230" t="s">
        <v>647</v>
      </c>
      <c r="G270" s="228"/>
      <c r="H270" s="231">
        <v>17.28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648</v>
      </c>
      <c r="G271" s="228"/>
      <c r="H271" s="231">
        <v>65.28</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82.56</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24" customHeight="1" x14ac:dyDescent="0.2">
      <c r="A273" s="34"/>
      <c r="B273" s="35"/>
      <c r="C273" s="290" t="s">
        <v>649</v>
      </c>
      <c r="D273" s="205" t="s">
        <v>204</v>
      </c>
      <c r="E273" s="206" t="s">
        <v>650</v>
      </c>
      <c r="F273" s="207" t="s">
        <v>651</v>
      </c>
      <c r="G273" s="208" t="s">
        <v>309</v>
      </c>
      <c r="H273" s="209">
        <v>82.56</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652</v>
      </c>
    </row>
    <row r="274" spans="1:65" s="2" customFormat="1" ht="16.5" customHeight="1" x14ac:dyDescent="0.2">
      <c r="A274" s="34"/>
      <c r="B274" s="35"/>
      <c r="C274" s="290" t="s">
        <v>653</v>
      </c>
      <c r="D274" s="205" t="s">
        <v>204</v>
      </c>
      <c r="E274" s="206" t="s">
        <v>654</v>
      </c>
      <c r="F274" s="207" t="s">
        <v>655</v>
      </c>
      <c r="G274" s="208" t="s">
        <v>351</v>
      </c>
      <c r="H274" s="209">
        <v>2.2360000000000002</v>
      </c>
      <c r="I274" s="210"/>
      <c r="J274" s="211">
        <f>ROUND(I274*H274,2)</f>
        <v>0</v>
      </c>
      <c r="K274" s="212"/>
      <c r="L274" s="39"/>
      <c r="M274" s="213" t="s">
        <v>1</v>
      </c>
      <c r="N274" s="214" t="s">
        <v>39</v>
      </c>
      <c r="O274" s="71"/>
      <c r="P274" s="215">
        <f>O274*H274</f>
        <v>0</v>
      </c>
      <c r="Q274" s="215">
        <v>1.0519700000000001</v>
      </c>
      <c r="R274" s="215">
        <f>Q274*H274</f>
        <v>2.3522049200000006</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656</v>
      </c>
    </row>
    <row r="275" spans="1:65" s="2" customFormat="1" ht="16.5" customHeight="1" x14ac:dyDescent="0.2">
      <c r="A275" s="34"/>
      <c r="B275" s="35"/>
      <c r="C275" s="290" t="s">
        <v>657</v>
      </c>
      <c r="D275" s="205" t="s">
        <v>204</v>
      </c>
      <c r="E275" s="206" t="s">
        <v>658</v>
      </c>
      <c r="F275" s="207" t="s">
        <v>659</v>
      </c>
      <c r="G275" s="208" t="s">
        <v>287</v>
      </c>
      <c r="H275" s="209">
        <v>116.29</v>
      </c>
      <c r="I275" s="210"/>
      <c r="J275" s="211">
        <f>ROUND(I275*H275,2)</f>
        <v>0</v>
      </c>
      <c r="K275" s="212"/>
      <c r="L275" s="39"/>
      <c r="M275" s="213" t="s">
        <v>1</v>
      </c>
      <c r="N275" s="214" t="s">
        <v>39</v>
      </c>
      <c r="O275" s="71"/>
      <c r="P275" s="215">
        <f>O275*H275</f>
        <v>0</v>
      </c>
      <c r="Q275" s="215">
        <v>2.4533</v>
      </c>
      <c r="R275" s="215">
        <f>Q275*H275</f>
        <v>285.29425700000002</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660</v>
      </c>
    </row>
    <row r="276" spans="1:65" s="15" customFormat="1" x14ac:dyDescent="0.2">
      <c r="B276" s="249"/>
      <c r="C276" s="295"/>
      <c r="D276" s="219" t="s">
        <v>294</v>
      </c>
      <c r="E276" s="251" t="s">
        <v>1</v>
      </c>
      <c r="F276" s="252" t="s">
        <v>560</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590</v>
      </c>
      <c r="G277" s="228"/>
      <c r="H277" s="231">
        <v>4.21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5" customFormat="1" x14ac:dyDescent="0.2">
      <c r="B278" s="249"/>
      <c r="C278" s="295"/>
      <c r="D278" s="219" t="s">
        <v>294</v>
      </c>
      <c r="E278" s="251" t="s">
        <v>1</v>
      </c>
      <c r="F278" s="252" t="s">
        <v>661</v>
      </c>
      <c r="G278" s="250"/>
      <c r="H278" s="251" t="s">
        <v>1</v>
      </c>
      <c r="I278" s="253"/>
      <c r="J278" s="250"/>
      <c r="K278" s="250"/>
      <c r="L278" s="254"/>
      <c r="M278" s="255"/>
      <c r="N278" s="256"/>
      <c r="O278" s="256"/>
      <c r="P278" s="256"/>
      <c r="Q278" s="256"/>
      <c r="R278" s="256"/>
      <c r="S278" s="256"/>
      <c r="T278" s="257"/>
      <c r="AT278" s="258" t="s">
        <v>294</v>
      </c>
      <c r="AU278" s="258" t="s">
        <v>84</v>
      </c>
      <c r="AV278" s="15" t="s">
        <v>82</v>
      </c>
      <c r="AW278" s="15" t="s">
        <v>30</v>
      </c>
      <c r="AX278" s="15" t="s">
        <v>74</v>
      </c>
      <c r="AY278" s="258" t="s">
        <v>201</v>
      </c>
    </row>
    <row r="279" spans="1:65" s="13" customFormat="1" x14ac:dyDescent="0.2">
      <c r="B279" s="227"/>
      <c r="C279" s="292"/>
      <c r="D279" s="219" t="s">
        <v>294</v>
      </c>
      <c r="E279" s="229" t="s">
        <v>1</v>
      </c>
      <c r="F279" s="230" t="s">
        <v>662</v>
      </c>
      <c r="G279" s="228"/>
      <c r="H279" s="231">
        <v>6.76</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3" customFormat="1" x14ac:dyDescent="0.2">
      <c r="B280" s="227"/>
      <c r="C280" s="292"/>
      <c r="D280" s="219" t="s">
        <v>294</v>
      </c>
      <c r="E280" s="229" t="s">
        <v>1</v>
      </c>
      <c r="F280" s="230" t="s">
        <v>663</v>
      </c>
      <c r="G280" s="228"/>
      <c r="H280" s="231">
        <v>21.11</v>
      </c>
      <c r="I280" s="232"/>
      <c r="J280" s="228"/>
      <c r="K280" s="228"/>
      <c r="L280" s="233"/>
      <c r="M280" s="234"/>
      <c r="N280" s="235"/>
      <c r="O280" s="235"/>
      <c r="P280" s="235"/>
      <c r="Q280" s="235"/>
      <c r="R280" s="235"/>
      <c r="S280" s="235"/>
      <c r="T280" s="236"/>
      <c r="AT280" s="237" t="s">
        <v>294</v>
      </c>
      <c r="AU280" s="237" t="s">
        <v>84</v>
      </c>
      <c r="AV280" s="13" t="s">
        <v>84</v>
      </c>
      <c r="AW280" s="13" t="s">
        <v>30</v>
      </c>
      <c r="AX280" s="13" t="s">
        <v>74</v>
      </c>
      <c r="AY280" s="237" t="s">
        <v>201</v>
      </c>
    </row>
    <row r="281" spans="1:65" s="13" customFormat="1" x14ac:dyDescent="0.2">
      <c r="B281" s="227"/>
      <c r="C281" s="292"/>
      <c r="D281" s="219" t="s">
        <v>294</v>
      </c>
      <c r="E281" s="229" t="s">
        <v>1</v>
      </c>
      <c r="F281" s="230" t="s">
        <v>664</v>
      </c>
      <c r="G281" s="228"/>
      <c r="H281" s="231">
        <v>5.74</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5" customFormat="1" x14ac:dyDescent="0.2">
      <c r="B282" s="249"/>
      <c r="C282" s="295"/>
      <c r="D282" s="219" t="s">
        <v>294</v>
      </c>
      <c r="E282" s="251" t="s">
        <v>1</v>
      </c>
      <c r="F282" s="252" t="s">
        <v>665</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666</v>
      </c>
      <c r="G283" s="228"/>
      <c r="H283" s="231">
        <v>13.41</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3" customFormat="1" x14ac:dyDescent="0.2">
      <c r="B284" s="227"/>
      <c r="C284" s="292"/>
      <c r="D284" s="219" t="s">
        <v>294</v>
      </c>
      <c r="E284" s="229" t="s">
        <v>1</v>
      </c>
      <c r="F284" s="230" t="s">
        <v>667</v>
      </c>
      <c r="G284" s="228"/>
      <c r="H284" s="231">
        <v>21.56</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664</v>
      </c>
      <c r="G285" s="228"/>
      <c r="H285" s="231">
        <v>5.74</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668</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669</v>
      </c>
      <c r="G287" s="228"/>
      <c r="H287" s="231">
        <v>16.899999999999999</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3" customFormat="1" x14ac:dyDescent="0.2">
      <c r="B288" s="227"/>
      <c r="C288" s="292"/>
      <c r="D288" s="219" t="s">
        <v>294</v>
      </c>
      <c r="E288" s="229" t="s">
        <v>1</v>
      </c>
      <c r="F288" s="230" t="s">
        <v>670</v>
      </c>
      <c r="G288" s="228"/>
      <c r="H288" s="231">
        <v>2.84</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671</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672</v>
      </c>
      <c r="G290" s="228"/>
      <c r="H290" s="231">
        <v>2.92</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3" customFormat="1" x14ac:dyDescent="0.2">
      <c r="B291" s="227"/>
      <c r="C291" s="292"/>
      <c r="D291" s="219" t="s">
        <v>294</v>
      </c>
      <c r="E291" s="229" t="s">
        <v>1</v>
      </c>
      <c r="F291" s="230" t="s">
        <v>673</v>
      </c>
      <c r="G291" s="228"/>
      <c r="H291" s="231">
        <v>15.1</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4" customFormat="1" x14ac:dyDescent="0.2">
      <c r="B292" s="238"/>
      <c r="C292" s="293"/>
      <c r="D292" s="219" t="s">
        <v>294</v>
      </c>
      <c r="E292" s="240" t="s">
        <v>1</v>
      </c>
      <c r="F292" s="241" t="s">
        <v>297</v>
      </c>
      <c r="G292" s="239"/>
      <c r="H292" s="242">
        <v>116.29</v>
      </c>
      <c r="I292" s="243"/>
      <c r="J292" s="239"/>
      <c r="K292" s="239"/>
      <c r="L292" s="244"/>
      <c r="M292" s="245"/>
      <c r="N292" s="246"/>
      <c r="O292" s="246"/>
      <c r="P292" s="246"/>
      <c r="Q292" s="246"/>
      <c r="R292" s="246"/>
      <c r="S292" s="246"/>
      <c r="T292" s="247"/>
      <c r="AT292" s="248" t="s">
        <v>294</v>
      </c>
      <c r="AU292" s="248" t="s">
        <v>84</v>
      </c>
      <c r="AV292" s="14" t="s">
        <v>214</v>
      </c>
      <c r="AW292" s="14" t="s">
        <v>30</v>
      </c>
      <c r="AX292" s="14" t="s">
        <v>82</v>
      </c>
      <c r="AY292" s="248" t="s">
        <v>201</v>
      </c>
    </row>
    <row r="293" spans="1:65" s="2" customFormat="1" ht="16.5" customHeight="1" x14ac:dyDescent="0.2">
      <c r="A293" s="34"/>
      <c r="B293" s="35"/>
      <c r="C293" s="290" t="s">
        <v>674</v>
      </c>
      <c r="D293" s="205" t="s">
        <v>204</v>
      </c>
      <c r="E293" s="206" t="s">
        <v>675</v>
      </c>
      <c r="F293" s="207" t="s">
        <v>676</v>
      </c>
      <c r="G293" s="208" t="s">
        <v>309</v>
      </c>
      <c r="H293" s="209">
        <v>978.18</v>
      </c>
      <c r="I293" s="210"/>
      <c r="J293" s="211">
        <f>ROUND(I293*H293,2)</f>
        <v>0</v>
      </c>
      <c r="K293" s="212"/>
      <c r="L293" s="39"/>
      <c r="M293" s="213" t="s">
        <v>1</v>
      </c>
      <c r="N293" s="214" t="s">
        <v>39</v>
      </c>
      <c r="O293" s="71"/>
      <c r="P293" s="215">
        <f>O293*H293</f>
        <v>0</v>
      </c>
      <c r="Q293" s="215">
        <v>2.7499999999999998E-3</v>
      </c>
      <c r="R293" s="215">
        <f>Q293*H293</f>
        <v>2.6899949999999997</v>
      </c>
      <c r="S293" s="215">
        <v>0</v>
      </c>
      <c r="T293" s="216">
        <f>S293*H293</f>
        <v>0</v>
      </c>
      <c r="U293" s="34"/>
      <c r="V293" s="34"/>
      <c r="W293" s="34"/>
      <c r="X293" s="34"/>
      <c r="Y293" s="34"/>
      <c r="Z293" s="34"/>
      <c r="AA293" s="34"/>
      <c r="AB293" s="34"/>
      <c r="AC293" s="34"/>
      <c r="AD293" s="34"/>
      <c r="AE293" s="34"/>
      <c r="AR293" s="217" t="s">
        <v>214</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214</v>
      </c>
      <c r="BM293" s="217" t="s">
        <v>677</v>
      </c>
    </row>
    <row r="294" spans="1:65" s="15" customFormat="1" x14ac:dyDescent="0.2">
      <c r="B294" s="249"/>
      <c r="C294" s="295"/>
      <c r="D294" s="219" t="s">
        <v>294</v>
      </c>
      <c r="E294" s="251" t="s">
        <v>1</v>
      </c>
      <c r="F294" s="252" t="s">
        <v>560</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597</v>
      </c>
      <c r="G295" s="228"/>
      <c r="H295" s="231">
        <v>42.06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661</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678</v>
      </c>
      <c r="G297" s="228"/>
      <c r="H297" s="231">
        <v>67.58</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3" customFormat="1" x14ac:dyDescent="0.2">
      <c r="B298" s="227"/>
      <c r="C298" s="292"/>
      <c r="D298" s="219" t="s">
        <v>294</v>
      </c>
      <c r="E298" s="229" t="s">
        <v>1</v>
      </c>
      <c r="F298" s="230" t="s">
        <v>679</v>
      </c>
      <c r="G298" s="228"/>
      <c r="H298" s="231">
        <v>168.9</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3" customFormat="1" x14ac:dyDescent="0.2">
      <c r="B299" s="227"/>
      <c r="C299" s="292"/>
      <c r="D299" s="219" t="s">
        <v>294</v>
      </c>
      <c r="E299" s="229" t="s">
        <v>1</v>
      </c>
      <c r="F299" s="230" t="s">
        <v>680</v>
      </c>
      <c r="G299" s="228"/>
      <c r="H299" s="231">
        <v>38.26</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1:65" s="15" customFormat="1" x14ac:dyDescent="0.2">
      <c r="B300" s="249"/>
      <c r="C300" s="295"/>
      <c r="D300" s="219" t="s">
        <v>294</v>
      </c>
      <c r="E300" s="251" t="s">
        <v>1</v>
      </c>
      <c r="F300" s="252" t="s">
        <v>665</v>
      </c>
      <c r="G300" s="250"/>
      <c r="H300" s="251" t="s">
        <v>1</v>
      </c>
      <c r="I300" s="253"/>
      <c r="J300" s="250"/>
      <c r="K300" s="250"/>
      <c r="L300" s="254"/>
      <c r="M300" s="255"/>
      <c r="N300" s="256"/>
      <c r="O300" s="256"/>
      <c r="P300" s="256"/>
      <c r="Q300" s="256"/>
      <c r="R300" s="256"/>
      <c r="S300" s="256"/>
      <c r="T300" s="257"/>
      <c r="AT300" s="258" t="s">
        <v>294</v>
      </c>
      <c r="AU300" s="258" t="s">
        <v>84</v>
      </c>
      <c r="AV300" s="15" t="s">
        <v>82</v>
      </c>
      <c r="AW300" s="15" t="s">
        <v>30</v>
      </c>
      <c r="AX300" s="15" t="s">
        <v>74</v>
      </c>
      <c r="AY300" s="258" t="s">
        <v>201</v>
      </c>
    </row>
    <row r="301" spans="1:65" s="13" customFormat="1" x14ac:dyDescent="0.2">
      <c r="B301" s="227"/>
      <c r="C301" s="292"/>
      <c r="D301" s="219" t="s">
        <v>294</v>
      </c>
      <c r="E301" s="229" t="s">
        <v>1</v>
      </c>
      <c r="F301" s="230" t="s">
        <v>681</v>
      </c>
      <c r="G301" s="228"/>
      <c r="H301" s="231">
        <v>134.06</v>
      </c>
      <c r="I301" s="232"/>
      <c r="J301" s="228"/>
      <c r="K301" s="228"/>
      <c r="L301" s="233"/>
      <c r="M301" s="234"/>
      <c r="N301" s="235"/>
      <c r="O301" s="235"/>
      <c r="P301" s="235"/>
      <c r="Q301" s="235"/>
      <c r="R301" s="235"/>
      <c r="S301" s="235"/>
      <c r="T301" s="236"/>
      <c r="AT301" s="237" t="s">
        <v>294</v>
      </c>
      <c r="AU301" s="237" t="s">
        <v>84</v>
      </c>
      <c r="AV301" s="13" t="s">
        <v>84</v>
      </c>
      <c r="AW301" s="13" t="s">
        <v>30</v>
      </c>
      <c r="AX301" s="13" t="s">
        <v>74</v>
      </c>
      <c r="AY301" s="237" t="s">
        <v>201</v>
      </c>
    </row>
    <row r="302" spans="1:65" s="13" customFormat="1" x14ac:dyDescent="0.2">
      <c r="B302" s="227"/>
      <c r="C302" s="292"/>
      <c r="D302" s="219" t="s">
        <v>294</v>
      </c>
      <c r="E302" s="229" t="s">
        <v>1</v>
      </c>
      <c r="F302" s="230" t="s">
        <v>682</v>
      </c>
      <c r="G302" s="228"/>
      <c r="H302" s="231">
        <v>172.48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3" customFormat="1" x14ac:dyDescent="0.2">
      <c r="B303" s="227"/>
      <c r="C303" s="292"/>
      <c r="D303" s="219" t="s">
        <v>294</v>
      </c>
      <c r="E303" s="229" t="s">
        <v>1</v>
      </c>
      <c r="F303" s="230" t="s">
        <v>680</v>
      </c>
      <c r="G303" s="228"/>
      <c r="H303" s="231">
        <v>38.26</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1:65" s="15" customFormat="1" x14ac:dyDescent="0.2">
      <c r="B304" s="249"/>
      <c r="C304" s="295"/>
      <c r="D304" s="219" t="s">
        <v>294</v>
      </c>
      <c r="E304" s="251" t="s">
        <v>1</v>
      </c>
      <c r="F304" s="252" t="s">
        <v>668</v>
      </c>
      <c r="G304" s="250"/>
      <c r="H304" s="251" t="s">
        <v>1</v>
      </c>
      <c r="I304" s="253"/>
      <c r="J304" s="250"/>
      <c r="K304" s="250"/>
      <c r="L304" s="254"/>
      <c r="M304" s="255"/>
      <c r="N304" s="256"/>
      <c r="O304" s="256"/>
      <c r="P304" s="256"/>
      <c r="Q304" s="256"/>
      <c r="R304" s="256"/>
      <c r="S304" s="256"/>
      <c r="T304" s="257"/>
      <c r="AT304" s="258" t="s">
        <v>294</v>
      </c>
      <c r="AU304" s="258" t="s">
        <v>84</v>
      </c>
      <c r="AV304" s="15" t="s">
        <v>82</v>
      </c>
      <c r="AW304" s="15" t="s">
        <v>30</v>
      </c>
      <c r="AX304" s="15" t="s">
        <v>74</v>
      </c>
      <c r="AY304" s="258" t="s">
        <v>201</v>
      </c>
    </row>
    <row r="305" spans="1:65" s="13" customFormat="1" x14ac:dyDescent="0.2">
      <c r="B305" s="227"/>
      <c r="C305" s="292"/>
      <c r="D305" s="219" t="s">
        <v>294</v>
      </c>
      <c r="E305" s="229" t="s">
        <v>1</v>
      </c>
      <c r="F305" s="230" t="s">
        <v>683</v>
      </c>
      <c r="G305" s="228"/>
      <c r="H305" s="231">
        <v>135.84</v>
      </c>
      <c r="I305" s="232"/>
      <c r="J305" s="228"/>
      <c r="K305" s="228"/>
      <c r="L305" s="233"/>
      <c r="M305" s="234"/>
      <c r="N305" s="235"/>
      <c r="O305" s="235"/>
      <c r="P305" s="235"/>
      <c r="Q305" s="235"/>
      <c r="R305" s="235"/>
      <c r="S305" s="235"/>
      <c r="T305" s="236"/>
      <c r="AT305" s="237" t="s">
        <v>294</v>
      </c>
      <c r="AU305" s="237" t="s">
        <v>84</v>
      </c>
      <c r="AV305" s="13" t="s">
        <v>84</v>
      </c>
      <c r="AW305" s="13" t="s">
        <v>30</v>
      </c>
      <c r="AX305" s="13" t="s">
        <v>74</v>
      </c>
      <c r="AY305" s="237" t="s">
        <v>201</v>
      </c>
    </row>
    <row r="306" spans="1:65" s="13" customFormat="1" x14ac:dyDescent="0.2">
      <c r="B306" s="227"/>
      <c r="C306" s="292"/>
      <c r="D306" s="219" t="s">
        <v>294</v>
      </c>
      <c r="E306" s="229" t="s">
        <v>1</v>
      </c>
      <c r="F306" s="230" t="s">
        <v>684</v>
      </c>
      <c r="G306" s="228"/>
      <c r="H306" s="231">
        <v>29.22</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5" customFormat="1" x14ac:dyDescent="0.2">
      <c r="B307" s="249"/>
      <c r="C307" s="295"/>
      <c r="D307" s="219" t="s">
        <v>294</v>
      </c>
      <c r="E307" s="251" t="s">
        <v>1</v>
      </c>
      <c r="F307" s="252" t="s">
        <v>671</v>
      </c>
      <c r="G307" s="250"/>
      <c r="H307" s="251" t="s">
        <v>1</v>
      </c>
      <c r="I307" s="253"/>
      <c r="J307" s="250"/>
      <c r="K307" s="250"/>
      <c r="L307" s="254"/>
      <c r="M307" s="255"/>
      <c r="N307" s="256"/>
      <c r="O307" s="256"/>
      <c r="P307" s="256"/>
      <c r="Q307" s="256"/>
      <c r="R307" s="256"/>
      <c r="S307" s="256"/>
      <c r="T307" s="257"/>
      <c r="AT307" s="258" t="s">
        <v>294</v>
      </c>
      <c r="AU307" s="258" t="s">
        <v>84</v>
      </c>
      <c r="AV307" s="15" t="s">
        <v>82</v>
      </c>
      <c r="AW307" s="15" t="s">
        <v>30</v>
      </c>
      <c r="AX307" s="15" t="s">
        <v>74</v>
      </c>
      <c r="AY307" s="258" t="s">
        <v>201</v>
      </c>
    </row>
    <row r="308" spans="1:65" s="13" customFormat="1" x14ac:dyDescent="0.2">
      <c r="B308" s="227"/>
      <c r="C308" s="292"/>
      <c r="D308" s="219" t="s">
        <v>294</v>
      </c>
      <c r="E308" s="229" t="s">
        <v>1</v>
      </c>
      <c r="F308" s="230" t="s">
        <v>685</v>
      </c>
      <c r="G308" s="228"/>
      <c r="H308" s="231">
        <v>29.22</v>
      </c>
      <c r="I308" s="232"/>
      <c r="J308" s="228"/>
      <c r="K308" s="228"/>
      <c r="L308" s="233"/>
      <c r="M308" s="234"/>
      <c r="N308" s="235"/>
      <c r="O308" s="235"/>
      <c r="P308" s="235"/>
      <c r="Q308" s="235"/>
      <c r="R308" s="235"/>
      <c r="S308" s="235"/>
      <c r="T308" s="236"/>
      <c r="AT308" s="237" t="s">
        <v>294</v>
      </c>
      <c r="AU308" s="237" t="s">
        <v>84</v>
      </c>
      <c r="AV308" s="13" t="s">
        <v>84</v>
      </c>
      <c r="AW308" s="13" t="s">
        <v>30</v>
      </c>
      <c r="AX308" s="13" t="s">
        <v>74</v>
      </c>
      <c r="AY308" s="237" t="s">
        <v>201</v>
      </c>
    </row>
    <row r="309" spans="1:65" s="13" customFormat="1" x14ac:dyDescent="0.2">
      <c r="B309" s="227"/>
      <c r="C309" s="292"/>
      <c r="D309" s="219" t="s">
        <v>294</v>
      </c>
      <c r="E309" s="229" t="s">
        <v>1</v>
      </c>
      <c r="F309" s="230" t="s">
        <v>686</v>
      </c>
      <c r="G309" s="228"/>
      <c r="H309" s="231">
        <v>122.3</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4" customFormat="1" x14ac:dyDescent="0.2">
      <c r="B310" s="238"/>
      <c r="C310" s="293"/>
      <c r="D310" s="219" t="s">
        <v>294</v>
      </c>
      <c r="E310" s="240" t="s">
        <v>1</v>
      </c>
      <c r="F310" s="241" t="s">
        <v>297</v>
      </c>
      <c r="G310" s="239"/>
      <c r="H310" s="242">
        <v>978.18</v>
      </c>
      <c r="I310" s="243"/>
      <c r="J310" s="239"/>
      <c r="K310" s="239"/>
      <c r="L310" s="244"/>
      <c r="M310" s="245"/>
      <c r="N310" s="246"/>
      <c r="O310" s="246"/>
      <c r="P310" s="246"/>
      <c r="Q310" s="246"/>
      <c r="R310" s="246"/>
      <c r="S310" s="246"/>
      <c r="T310" s="247"/>
      <c r="AT310" s="248" t="s">
        <v>294</v>
      </c>
      <c r="AU310" s="248" t="s">
        <v>84</v>
      </c>
      <c r="AV310" s="14" t="s">
        <v>214</v>
      </c>
      <c r="AW310" s="14" t="s">
        <v>30</v>
      </c>
      <c r="AX310" s="14" t="s">
        <v>82</v>
      </c>
      <c r="AY310" s="248" t="s">
        <v>201</v>
      </c>
    </row>
    <row r="311" spans="1:65" s="2" customFormat="1" ht="16.5" customHeight="1" x14ac:dyDescent="0.2">
      <c r="A311" s="34"/>
      <c r="B311" s="35"/>
      <c r="C311" s="290" t="s">
        <v>687</v>
      </c>
      <c r="D311" s="205" t="s">
        <v>204</v>
      </c>
      <c r="E311" s="206" t="s">
        <v>688</v>
      </c>
      <c r="F311" s="207" t="s">
        <v>689</v>
      </c>
      <c r="G311" s="208" t="s">
        <v>309</v>
      </c>
      <c r="H311" s="209">
        <v>978.18</v>
      </c>
      <c r="I311" s="210"/>
      <c r="J311" s="211">
        <f>ROUND(I311*H311,2)</f>
        <v>0</v>
      </c>
      <c r="K311" s="212"/>
      <c r="L311" s="39"/>
      <c r="M311" s="213" t="s">
        <v>1</v>
      </c>
      <c r="N311" s="214" t="s">
        <v>39</v>
      </c>
      <c r="O311" s="71"/>
      <c r="P311" s="215">
        <f>O311*H311</f>
        <v>0</v>
      </c>
      <c r="Q311" s="215">
        <v>0</v>
      </c>
      <c r="R311" s="215">
        <f>Q311*H311</f>
        <v>0</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690</v>
      </c>
    </row>
    <row r="312" spans="1:65" s="2" customFormat="1" ht="16.5" customHeight="1" x14ac:dyDescent="0.2">
      <c r="A312" s="34"/>
      <c r="B312" s="35"/>
      <c r="C312" s="290" t="s">
        <v>691</v>
      </c>
      <c r="D312" s="205" t="s">
        <v>204</v>
      </c>
      <c r="E312" s="206" t="s">
        <v>692</v>
      </c>
      <c r="F312" s="207" t="s">
        <v>693</v>
      </c>
      <c r="G312" s="208" t="s">
        <v>351</v>
      </c>
      <c r="H312" s="209">
        <v>18.606000000000002</v>
      </c>
      <c r="I312" s="210"/>
      <c r="J312" s="211">
        <f>ROUND(I312*H312,2)</f>
        <v>0</v>
      </c>
      <c r="K312" s="212"/>
      <c r="L312" s="39"/>
      <c r="M312" s="213" t="s">
        <v>1</v>
      </c>
      <c r="N312" s="214" t="s">
        <v>39</v>
      </c>
      <c r="O312" s="71"/>
      <c r="P312" s="215">
        <f>O312*H312</f>
        <v>0</v>
      </c>
      <c r="Q312" s="215">
        <v>1.0461400000000001</v>
      </c>
      <c r="R312" s="215">
        <f>Q312*H312</f>
        <v>19.464480840000004</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694</v>
      </c>
    </row>
    <row r="313" spans="1:65" s="2" customFormat="1" ht="24" customHeight="1" x14ac:dyDescent="0.2">
      <c r="A313" s="34"/>
      <c r="B313" s="35"/>
      <c r="C313" s="290" t="s">
        <v>695</v>
      </c>
      <c r="D313" s="205" t="s">
        <v>204</v>
      </c>
      <c r="E313" s="206" t="s">
        <v>696</v>
      </c>
      <c r="F313" s="207" t="s">
        <v>697</v>
      </c>
      <c r="G313" s="208" t="s">
        <v>309</v>
      </c>
      <c r="H313" s="209">
        <v>33.159999999999997</v>
      </c>
      <c r="I313" s="210"/>
      <c r="J313" s="211">
        <f>ROUND(I313*H313,2)</f>
        <v>0</v>
      </c>
      <c r="K313" s="212"/>
      <c r="L313" s="39"/>
      <c r="M313" s="213" t="s">
        <v>1</v>
      </c>
      <c r="N313" s="214" t="s">
        <v>39</v>
      </c>
      <c r="O313" s="71"/>
      <c r="P313" s="215">
        <f>O313*H313</f>
        <v>0</v>
      </c>
      <c r="Q313" s="215">
        <v>0.15517</v>
      </c>
      <c r="R313" s="215">
        <f>Q313*H313</f>
        <v>5.1454371999999999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698</v>
      </c>
    </row>
    <row r="314" spans="1:65" s="2" customFormat="1" ht="24" customHeight="1" x14ac:dyDescent="0.2">
      <c r="A314" s="34"/>
      <c r="B314" s="35"/>
      <c r="C314" s="290" t="s">
        <v>699</v>
      </c>
      <c r="D314" s="205" t="s">
        <v>204</v>
      </c>
      <c r="E314" s="206" t="s">
        <v>700</v>
      </c>
      <c r="F314" s="207" t="s">
        <v>701</v>
      </c>
      <c r="G314" s="208" t="s">
        <v>309</v>
      </c>
      <c r="H314" s="209">
        <v>597.98</v>
      </c>
      <c r="I314" s="210"/>
      <c r="J314" s="211">
        <f>ROUND(I314*H314,2)</f>
        <v>0</v>
      </c>
      <c r="K314" s="212"/>
      <c r="L314" s="39"/>
      <c r="M314" s="213" t="s">
        <v>1</v>
      </c>
      <c r="N314" s="214" t="s">
        <v>39</v>
      </c>
      <c r="O314" s="71"/>
      <c r="P314" s="215">
        <f>O314*H314</f>
        <v>0</v>
      </c>
      <c r="Q314" s="215">
        <v>0.28375</v>
      </c>
      <c r="R314" s="215">
        <f>Q314*H314</f>
        <v>169.67682500000001</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702</v>
      </c>
    </row>
    <row r="315" spans="1:65" s="2" customFormat="1" ht="24" customHeight="1" x14ac:dyDescent="0.2">
      <c r="A315" s="34"/>
      <c r="B315" s="35"/>
      <c r="C315" s="290" t="s">
        <v>703</v>
      </c>
      <c r="D315" s="205" t="s">
        <v>204</v>
      </c>
      <c r="E315" s="206" t="s">
        <v>704</v>
      </c>
      <c r="F315" s="207" t="s">
        <v>705</v>
      </c>
      <c r="G315" s="208" t="s">
        <v>309</v>
      </c>
      <c r="H315" s="209">
        <v>17.91</v>
      </c>
      <c r="I315" s="210"/>
      <c r="J315" s="211">
        <f>ROUND(I315*H315,2)</f>
        <v>0</v>
      </c>
      <c r="K315" s="212"/>
      <c r="L315" s="39"/>
      <c r="M315" s="213" t="s">
        <v>1</v>
      </c>
      <c r="N315" s="214" t="s">
        <v>39</v>
      </c>
      <c r="O315" s="71"/>
      <c r="P315" s="215">
        <f>O315*H315</f>
        <v>0</v>
      </c>
      <c r="Q315" s="215">
        <v>6.9169999999999995E-2</v>
      </c>
      <c r="R315" s="215">
        <f>Q315*H315</f>
        <v>1.2388347</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706</v>
      </c>
    </row>
    <row r="316" spans="1:65" s="2" customFormat="1" ht="19.5" x14ac:dyDescent="0.2">
      <c r="A316" s="34"/>
      <c r="B316" s="35"/>
      <c r="D316" s="219" t="s">
        <v>210</v>
      </c>
      <c r="E316" s="36"/>
      <c r="F316" s="220" t="s">
        <v>707</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2" customFormat="1" ht="24" customHeight="1" x14ac:dyDescent="0.2">
      <c r="A317" s="34"/>
      <c r="B317" s="35"/>
      <c r="C317" s="290" t="s">
        <v>708</v>
      </c>
      <c r="D317" s="205" t="s">
        <v>204</v>
      </c>
      <c r="E317" s="206" t="s">
        <v>709</v>
      </c>
      <c r="F317" s="207" t="s">
        <v>710</v>
      </c>
      <c r="G317" s="208" t="s">
        <v>309</v>
      </c>
      <c r="H317" s="209">
        <v>34.270000000000003</v>
      </c>
      <c r="I317" s="210"/>
      <c r="J317" s="211">
        <f>ROUND(I317*H317,2)</f>
        <v>0</v>
      </c>
      <c r="K317" s="212"/>
      <c r="L317" s="39"/>
      <c r="M317" s="213" t="s">
        <v>1</v>
      </c>
      <c r="N317" s="214" t="s">
        <v>39</v>
      </c>
      <c r="O317" s="71"/>
      <c r="P317" s="215">
        <f>O317*H317</f>
        <v>0</v>
      </c>
      <c r="Q317" s="215">
        <v>0.10324999999999999</v>
      </c>
      <c r="R317" s="215">
        <f>Q317*H317</f>
        <v>3.5383775000000002</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711</v>
      </c>
    </row>
    <row r="318" spans="1:65" s="2" customFormat="1" ht="19.5" x14ac:dyDescent="0.2">
      <c r="A318" s="34"/>
      <c r="B318" s="35"/>
      <c r="D318" s="219" t="s">
        <v>210</v>
      </c>
      <c r="E318" s="36"/>
      <c r="F318" s="220" t="s">
        <v>707</v>
      </c>
      <c r="G318" s="36"/>
      <c r="H318" s="36"/>
      <c r="I318" s="118"/>
      <c r="J318" s="36"/>
      <c r="K318" s="36"/>
      <c r="L318" s="39"/>
      <c r="M318" s="221"/>
      <c r="N318" s="222"/>
      <c r="O318" s="71"/>
      <c r="P318" s="71"/>
      <c r="Q318" s="71"/>
      <c r="R318" s="71"/>
      <c r="S318" s="71"/>
      <c r="T318" s="72"/>
      <c r="U318" s="34"/>
      <c r="V318" s="34"/>
      <c r="W318" s="34"/>
      <c r="X318" s="34"/>
      <c r="Y318" s="34"/>
      <c r="Z318" s="34"/>
      <c r="AA318" s="34"/>
      <c r="AB318" s="34"/>
      <c r="AC318" s="34"/>
      <c r="AD318" s="34"/>
      <c r="AE318" s="34"/>
      <c r="AT318" s="17" t="s">
        <v>210</v>
      </c>
      <c r="AU318" s="17" t="s">
        <v>84</v>
      </c>
    </row>
    <row r="319" spans="1:65" s="2" customFormat="1" ht="24" customHeight="1" x14ac:dyDescent="0.2">
      <c r="A319" s="34"/>
      <c r="B319" s="35"/>
      <c r="C319" s="290" t="s">
        <v>712</v>
      </c>
      <c r="D319" s="205" t="s">
        <v>204</v>
      </c>
      <c r="E319" s="206" t="s">
        <v>713</v>
      </c>
      <c r="F319" s="207" t="s">
        <v>714</v>
      </c>
      <c r="G319" s="208" t="s">
        <v>207</v>
      </c>
      <c r="H319" s="209">
        <v>1</v>
      </c>
      <c r="I319" s="210"/>
      <c r="J319" s="211">
        <f>ROUND(I319*H319,2)</f>
        <v>0</v>
      </c>
      <c r="K319" s="212"/>
      <c r="L319" s="39"/>
      <c r="M319" s="213" t="s">
        <v>1</v>
      </c>
      <c r="N319" s="214" t="s">
        <v>39</v>
      </c>
      <c r="O319" s="71"/>
      <c r="P319" s="215">
        <f>O319*H319</f>
        <v>0</v>
      </c>
      <c r="Q319" s="215">
        <v>0.10324999999999999</v>
      </c>
      <c r="R319" s="215">
        <f>Q319*H319</f>
        <v>0.10324999999999999</v>
      </c>
      <c r="S319" s="215">
        <v>0</v>
      </c>
      <c r="T319" s="216">
        <f>S319*H319</f>
        <v>0</v>
      </c>
      <c r="U319" s="34"/>
      <c r="V319" s="34"/>
      <c r="W319" s="34"/>
      <c r="X319" s="34"/>
      <c r="Y319" s="34"/>
      <c r="Z319" s="34"/>
      <c r="AA319" s="34"/>
      <c r="AB319" s="34"/>
      <c r="AC319" s="34"/>
      <c r="AD319" s="34"/>
      <c r="AE319" s="34"/>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715</v>
      </c>
    </row>
    <row r="320" spans="1:65" s="2" customFormat="1" ht="19.5" x14ac:dyDescent="0.2">
      <c r="A320" s="34"/>
      <c r="B320" s="35"/>
      <c r="D320" s="219" t="s">
        <v>210</v>
      </c>
      <c r="E320" s="36"/>
      <c r="F320" s="220" t="s">
        <v>707</v>
      </c>
      <c r="G320" s="36"/>
      <c r="H320" s="36"/>
      <c r="I320" s="118"/>
      <c r="J320" s="36"/>
      <c r="K320" s="36"/>
      <c r="L320" s="39"/>
      <c r="M320" s="221"/>
      <c r="N320" s="222"/>
      <c r="O320" s="71"/>
      <c r="P320" s="71"/>
      <c r="Q320" s="71"/>
      <c r="R320" s="71"/>
      <c r="S320" s="71"/>
      <c r="T320" s="72"/>
      <c r="U320" s="34"/>
      <c r="V320" s="34"/>
      <c r="W320" s="34"/>
      <c r="X320" s="34"/>
      <c r="Y320" s="34"/>
      <c r="Z320" s="34"/>
      <c r="AA320" s="34"/>
      <c r="AB320" s="34"/>
      <c r="AC320" s="34"/>
      <c r="AD320" s="34"/>
      <c r="AE320" s="34"/>
      <c r="AT320" s="17" t="s">
        <v>210</v>
      </c>
      <c r="AU320" s="17" t="s">
        <v>84</v>
      </c>
    </row>
    <row r="321" spans="1:65" s="12" customFormat="1" ht="22.9" customHeight="1" x14ac:dyDescent="0.2">
      <c r="B321" s="189"/>
      <c r="C321" s="294"/>
      <c r="D321" s="191" t="s">
        <v>73</v>
      </c>
      <c r="E321" s="203" t="s">
        <v>214</v>
      </c>
      <c r="F321" s="203" t="s">
        <v>716</v>
      </c>
      <c r="G321" s="190"/>
      <c r="H321" s="190"/>
      <c r="I321" s="193"/>
      <c r="J321" s="204">
        <f>BK321</f>
        <v>0</v>
      </c>
      <c r="K321" s="190"/>
      <c r="L321" s="195"/>
      <c r="M321" s="196"/>
      <c r="N321" s="197"/>
      <c r="O321" s="197"/>
      <c r="P321" s="198">
        <f>SUM(P322:P373)</f>
        <v>0</v>
      </c>
      <c r="Q321" s="197"/>
      <c r="R321" s="198">
        <f>SUM(R322:R373)</f>
        <v>699.27837829999999</v>
      </c>
      <c r="S321" s="197"/>
      <c r="T321" s="199">
        <f>SUM(T322:T373)</f>
        <v>0</v>
      </c>
      <c r="AR321" s="200" t="s">
        <v>82</v>
      </c>
      <c r="AT321" s="201" t="s">
        <v>73</v>
      </c>
      <c r="AU321" s="201" t="s">
        <v>82</v>
      </c>
      <c r="AY321" s="200" t="s">
        <v>201</v>
      </c>
      <c r="BK321" s="202">
        <f>SUM(BK322:BK373)</f>
        <v>0</v>
      </c>
    </row>
    <row r="322" spans="1:65" s="2" customFormat="1" ht="16.5" customHeight="1" x14ac:dyDescent="0.2">
      <c r="A322" s="34"/>
      <c r="B322" s="35"/>
      <c r="C322" s="290" t="s">
        <v>717</v>
      </c>
      <c r="D322" s="205" t="s">
        <v>204</v>
      </c>
      <c r="E322" s="206" t="s">
        <v>718</v>
      </c>
      <c r="F322" s="207" t="s">
        <v>719</v>
      </c>
      <c r="G322" s="208" t="s">
        <v>287</v>
      </c>
      <c r="H322" s="209">
        <v>64.06</v>
      </c>
      <c r="I322" s="210"/>
      <c r="J322" s="211">
        <f>ROUND(I322*H322,2)</f>
        <v>0</v>
      </c>
      <c r="K322" s="212"/>
      <c r="L322" s="39"/>
      <c r="M322" s="213" t="s">
        <v>1</v>
      </c>
      <c r="N322" s="214" t="s">
        <v>39</v>
      </c>
      <c r="O322" s="71"/>
      <c r="P322" s="215">
        <f>O322*H322</f>
        <v>0</v>
      </c>
      <c r="Q322" s="215">
        <v>2.45343</v>
      </c>
      <c r="R322" s="215">
        <f>Q322*H322</f>
        <v>157.16672579999999</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720</v>
      </c>
    </row>
    <row r="323" spans="1:65" s="15" customFormat="1" x14ac:dyDescent="0.2">
      <c r="B323" s="249"/>
      <c r="C323" s="295"/>
      <c r="D323" s="219" t="s">
        <v>294</v>
      </c>
      <c r="E323" s="251" t="s">
        <v>1</v>
      </c>
      <c r="F323" s="252" t="s">
        <v>560</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721</v>
      </c>
      <c r="G324" s="228"/>
      <c r="H324" s="231">
        <v>59.73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3" customFormat="1" x14ac:dyDescent="0.2">
      <c r="B325" s="227"/>
      <c r="C325" s="292"/>
      <c r="D325" s="219" t="s">
        <v>294</v>
      </c>
      <c r="E325" s="229" t="s">
        <v>1</v>
      </c>
      <c r="F325" s="230" t="s">
        <v>722</v>
      </c>
      <c r="G325" s="228"/>
      <c r="H325" s="231">
        <v>4.33</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4" customFormat="1" x14ac:dyDescent="0.2">
      <c r="B326" s="238"/>
      <c r="C326" s="293"/>
      <c r="D326" s="219" t="s">
        <v>294</v>
      </c>
      <c r="E326" s="240" t="s">
        <v>1</v>
      </c>
      <c r="F326" s="241" t="s">
        <v>297</v>
      </c>
      <c r="G326" s="239"/>
      <c r="H326" s="242">
        <v>64.06</v>
      </c>
      <c r="I326" s="243"/>
      <c r="J326" s="239"/>
      <c r="K326" s="239"/>
      <c r="L326" s="244"/>
      <c r="M326" s="245"/>
      <c r="N326" s="246"/>
      <c r="O326" s="246"/>
      <c r="P326" s="246"/>
      <c r="Q326" s="246"/>
      <c r="R326" s="246"/>
      <c r="S326" s="246"/>
      <c r="T326" s="247"/>
      <c r="AT326" s="248" t="s">
        <v>294</v>
      </c>
      <c r="AU326" s="248" t="s">
        <v>84</v>
      </c>
      <c r="AV326" s="14" t="s">
        <v>214</v>
      </c>
      <c r="AW326" s="14" t="s">
        <v>30</v>
      </c>
      <c r="AX326" s="14" t="s">
        <v>82</v>
      </c>
      <c r="AY326" s="248" t="s">
        <v>201</v>
      </c>
    </row>
    <row r="327" spans="1:65" s="2" customFormat="1" ht="16.5" customHeight="1" x14ac:dyDescent="0.2">
      <c r="A327" s="34"/>
      <c r="B327" s="35"/>
      <c r="C327" s="290" t="s">
        <v>723</v>
      </c>
      <c r="D327" s="205" t="s">
        <v>204</v>
      </c>
      <c r="E327" s="206" t="s">
        <v>724</v>
      </c>
      <c r="F327" s="207" t="s">
        <v>725</v>
      </c>
      <c r="G327" s="208" t="s">
        <v>287</v>
      </c>
      <c r="H327" s="209">
        <v>195.69</v>
      </c>
      <c r="I327" s="210"/>
      <c r="J327" s="211">
        <f>ROUND(I327*H327,2)</f>
        <v>0</v>
      </c>
      <c r="K327" s="212"/>
      <c r="L327" s="39"/>
      <c r="M327" s="213" t="s">
        <v>1</v>
      </c>
      <c r="N327" s="214" t="s">
        <v>39</v>
      </c>
      <c r="O327" s="71"/>
      <c r="P327" s="215">
        <f>O327*H327</f>
        <v>0</v>
      </c>
      <c r="Q327" s="215">
        <v>2.45343</v>
      </c>
      <c r="R327" s="215">
        <f>Q327*H327</f>
        <v>480.11171669999999</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726</v>
      </c>
    </row>
    <row r="328" spans="1:65" s="15" customFormat="1" x14ac:dyDescent="0.2">
      <c r="B328" s="249"/>
      <c r="C328" s="295"/>
      <c r="D328" s="219" t="s">
        <v>294</v>
      </c>
      <c r="E328" s="251" t="s">
        <v>1</v>
      </c>
      <c r="F328" s="252" t="s">
        <v>727</v>
      </c>
      <c r="G328" s="250"/>
      <c r="H328" s="251" t="s">
        <v>1</v>
      </c>
      <c r="I328" s="253"/>
      <c r="J328" s="250"/>
      <c r="K328" s="250"/>
      <c r="L328" s="254"/>
      <c r="M328" s="255"/>
      <c r="N328" s="256"/>
      <c r="O328" s="256"/>
      <c r="P328" s="256"/>
      <c r="Q328" s="256"/>
      <c r="R328" s="256"/>
      <c r="S328" s="256"/>
      <c r="T328" s="257"/>
      <c r="AT328" s="258" t="s">
        <v>294</v>
      </c>
      <c r="AU328" s="258" t="s">
        <v>84</v>
      </c>
      <c r="AV328" s="15" t="s">
        <v>82</v>
      </c>
      <c r="AW328" s="15" t="s">
        <v>30</v>
      </c>
      <c r="AX328" s="15" t="s">
        <v>74</v>
      </c>
      <c r="AY328" s="258" t="s">
        <v>201</v>
      </c>
    </row>
    <row r="329" spans="1:65" s="15" customFormat="1" x14ac:dyDescent="0.2">
      <c r="B329" s="249"/>
      <c r="C329" s="295"/>
      <c r="D329" s="219" t="s">
        <v>294</v>
      </c>
      <c r="E329" s="251" t="s">
        <v>1</v>
      </c>
      <c r="F329" s="252" t="s">
        <v>661</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728</v>
      </c>
      <c r="G330" s="228"/>
      <c r="H330" s="231">
        <v>60.3</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5" customFormat="1" x14ac:dyDescent="0.2">
      <c r="B331" s="249"/>
      <c r="C331" s="295"/>
      <c r="D331" s="219" t="s">
        <v>294</v>
      </c>
      <c r="E331" s="251" t="s">
        <v>1</v>
      </c>
      <c r="F331" s="252" t="s">
        <v>665</v>
      </c>
      <c r="G331" s="250"/>
      <c r="H331" s="251" t="s">
        <v>1</v>
      </c>
      <c r="I331" s="253"/>
      <c r="J331" s="250"/>
      <c r="K331" s="250"/>
      <c r="L331" s="254"/>
      <c r="M331" s="255"/>
      <c r="N331" s="256"/>
      <c r="O331" s="256"/>
      <c r="P331" s="256"/>
      <c r="Q331" s="256"/>
      <c r="R331" s="256"/>
      <c r="S331" s="256"/>
      <c r="T331" s="257"/>
      <c r="AT331" s="258" t="s">
        <v>294</v>
      </c>
      <c r="AU331" s="258" t="s">
        <v>84</v>
      </c>
      <c r="AV331" s="15" t="s">
        <v>82</v>
      </c>
      <c r="AW331" s="15" t="s">
        <v>30</v>
      </c>
      <c r="AX331" s="15" t="s">
        <v>74</v>
      </c>
      <c r="AY331" s="258" t="s">
        <v>201</v>
      </c>
    </row>
    <row r="332" spans="1:65" s="13" customFormat="1" x14ac:dyDescent="0.2">
      <c r="B332" s="227"/>
      <c r="C332" s="292"/>
      <c r="D332" s="219" t="s">
        <v>294</v>
      </c>
      <c r="E332" s="229" t="s">
        <v>1</v>
      </c>
      <c r="F332" s="230" t="s">
        <v>728</v>
      </c>
      <c r="G332" s="228"/>
      <c r="H332" s="231">
        <v>60.3</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5" customFormat="1" x14ac:dyDescent="0.2">
      <c r="B333" s="249"/>
      <c r="C333" s="295"/>
      <c r="D333" s="219" t="s">
        <v>294</v>
      </c>
      <c r="E333" s="251" t="s">
        <v>1</v>
      </c>
      <c r="F333" s="252" t="s">
        <v>668</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729</v>
      </c>
      <c r="G334" s="228"/>
      <c r="H334" s="231">
        <v>63.63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671</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730</v>
      </c>
      <c r="G336" s="228"/>
      <c r="H336" s="231">
        <v>11.46</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4" customFormat="1" x14ac:dyDescent="0.2">
      <c r="B337" s="238"/>
      <c r="C337" s="293"/>
      <c r="D337" s="219" t="s">
        <v>294</v>
      </c>
      <c r="E337" s="240" t="s">
        <v>1</v>
      </c>
      <c r="F337" s="241" t="s">
        <v>297</v>
      </c>
      <c r="G337" s="239"/>
      <c r="H337" s="242">
        <v>195.69</v>
      </c>
      <c r="I337" s="243"/>
      <c r="J337" s="239"/>
      <c r="K337" s="239"/>
      <c r="L337" s="244"/>
      <c r="M337" s="245"/>
      <c r="N337" s="246"/>
      <c r="O337" s="246"/>
      <c r="P337" s="246"/>
      <c r="Q337" s="246"/>
      <c r="R337" s="246"/>
      <c r="S337" s="246"/>
      <c r="T337" s="247"/>
      <c r="AT337" s="248" t="s">
        <v>294</v>
      </c>
      <c r="AU337" s="248" t="s">
        <v>84</v>
      </c>
      <c r="AV337" s="14" t="s">
        <v>214</v>
      </c>
      <c r="AW337" s="14" t="s">
        <v>30</v>
      </c>
      <c r="AX337" s="14" t="s">
        <v>82</v>
      </c>
      <c r="AY337" s="248" t="s">
        <v>201</v>
      </c>
    </row>
    <row r="338" spans="1:65" s="2" customFormat="1" ht="24" customHeight="1" x14ac:dyDescent="0.2">
      <c r="A338" s="34"/>
      <c r="B338" s="35"/>
      <c r="C338" s="290" t="s">
        <v>731</v>
      </c>
      <c r="D338" s="205" t="s">
        <v>204</v>
      </c>
      <c r="E338" s="206" t="s">
        <v>732</v>
      </c>
      <c r="F338" s="207" t="s">
        <v>733</v>
      </c>
      <c r="G338" s="208" t="s">
        <v>309</v>
      </c>
      <c r="H338" s="209">
        <v>1191.18</v>
      </c>
      <c r="I338" s="210"/>
      <c r="J338" s="211">
        <f>ROUND(I338*H338,2)</f>
        <v>0</v>
      </c>
      <c r="K338" s="212"/>
      <c r="L338" s="39"/>
      <c r="M338" s="213" t="s">
        <v>1</v>
      </c>
      <c r="N338" s="214" t="s">
        <v>39</v>
      </c>
      <c r="O338" s="71"/>
      <c r="P338" s="215">
        <f>O338*H338</f>
        <v>0</v>
      </c>
      <c r="Q338" s="215">
        <v>5.3299999999999997E-3</v>
      </c>
      <c r="R338" s="215">
        <f>Q338*H338</f>
        <v>6.3489893999999998</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734</v>
      </c>
    </row>
    <row r="339" spans="1:65" s="15" customFormat="1" x14ac:dyDescent="0.2">
      <c r="B339" s="249"/>
      <c r="C339" s="295"/>
      <c r="D339" s="219" t="s">
        <v>294</v>
      </c>
      <c r="E339" s="251" t="s">
        <v>1</v>
      </c>
      <c r="F339" s="252" t="s">
        <v>560</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735</v>
      </c>
      <c r="G340" s="228"/>
      <c r="H340" s="231">
        <v>298.63</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661</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736</v>
      </c>
      <c r="G342" s="228"/>
      <c r="H342" s="231">
        <v>280.13</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5" customFormat="1" x14ac:dyDescent="0.2">
      <c r="B343" s="249"/>
      <c r="C343" s="295"/>
      <c r="D343" s="219" t="s">
        <v>294</v>
      </c>
      <c r="E343" s="251" t="s">
        <v>1</v>
      </c>
      <c r="F343" s="252" t="s">
        <v>665</v>
      </c>
      <c r="G343" s="250"/>
      <c r="H343" s="251" t="s">
        <v>1</v>
      </c>
      <c r="I343" s="253"/>
      <c r="J343" s="250"/>
      <c r="K343" s="250"/>
      <c r="L343" s="254"/>
      <c r="M343" s="255"/>
      <c r="N343" s="256"/>
      <c r="O343" s="256"/>
      <c r="P343" s="256"/>
      <c r="Q343" s="256"/>
      <c r="R343" s="256"/>
      <c r="S343" s="256"/>
      <c r="T343" s="257"/>
      <c r="AT343" s="258" t="s">
        <v>294</v>
      </c>
      <c r="AU343" s="258" t="s">
        <v>84</v>
      </c>
      <c r="AV343" s="15" t="s">
        <v>82</v>
      </c>
      <c r="AW343" s="15" t="s">
        <v>30</v>
      </c>
      <c r="AX343" s="15" t="s">
        <v>74</v>
      </c>
      <c r="AY343" s="258" t="s">
        <v>201</v>
      </c>
    </row>
    <row r="344" spans="1:65" s="13" customFormat="1" x14ac:dyDescent="0.2">
      <c r="B344" s="227"/>
      <c r="C344" s="292"/>
      <c r="D344" s="219" t="s">
        <v>294</v>
      </c>
      <c r="E344" s="229" t="s">
        <v>1</v>
      </c>
      <c r="F344" s="230" t="s">
        <v>736</v>
      </c>
      <c r="G344" s="228"/>
      <c r="H344" s="231">
        <v>280.13</v>
      </c>
      <c r="I344" s="232"/>
      <c r="J344" s="228"/>
      <c r="K344" s="228"/>
      <c r="L344" s="233"/>
      <c r="M344" s="234"/>
      <c r="N344" s="235"/>
      <c r="O344" s="235"/>
      <c r="P344" s="235"/>
      <c r="Q344" s="235"/>
      <c r="R344" s="235"/>
      <c r="S344" s="235"/>
      <c r="T344" s="236"/>
      <c r="AT344" s="237" t="s">
        <v>294</v>
      </c>
      <c r="AU344" s="237" t="s">
        <v>84</v>
      </c>
      <c r="AV344" s="13" t="s">
        <v>84</v>
      </c>
      <c r="AW344" s="13" t="s">
        <v>30</v>
      </c>
      <c r="AX344" s="13" t="s">
        <v>74</v>
      </c>
      <c r="AY344" s="237" t="s">
        <v>201</v>
      </c>
    </row>
    <row r="345" spans="1:65" s="15" customFormat="1" x14ac:dyDescent="0.2">
      <c r="B345" s="249"/>
      <c r="C345" s="295"/>
      <c r="D345" s="219" t="s">
        <v>294</v>
      </c>
      <c r="E345" s="251" t="s">
        <v>1</v>
      </c>
      <c r="F345" s="252" t="s">
        <v>668</v>
      </c>
      <c r="G345" s="250"/>
      <c r="H345" s="251" t="s">
        <v>1</v>
      </c>
      <c r="I345" s="253"/>
      <c r="J345" s="250"/>
      <c r="K345" s="250"/>
      <c r="L345" s="254"/>
      <c r="M345" s="255"/>
      <c r="N345" s="256"/>
      <c r="O345" s="256"/>
      <c r="P345" s="256"/>
      <c r="Q345" s="256"/>
      <c r="R345" s="256"/>
      <c r="S345" s="256"/>
      <c r="T345" s="257"/>
      <c r="AT345" s="258" t="s">
        <v>294</v>
      </c>
      <c r="AU345" s="258" t="s">
        <v>84</v>
      </c>
      <c r="AV345" s="15" t="s">
        <v>82</v>
      </c>
      <c r="AW345" s="15" t="s">
        <v>30</v>
      </c>
      <c r="AX345" s="15" t="s">
        <v>74</v>
      </c>
      <c r="AY345" s="258" t="s">
        <v>201</v>
      </c>
    </row>
    <row r="346" spans="1:65" s="13" customFormat="1" x14ac:dyDescent="0.2">
      <c r="B346" s="227"/>
      <c r="C346" s="292"/>
      <c r="D346" s="219" t="s">
        <v>294</v>
      </c>
      <c r="E346" s="229" t="s">
        <v>1</v>
      </c>
      <c r="F346" s="230" t="s">
        <v>737</v>
      </c>
      <c r="G346" s="228"/>
      <c r="H346" s="231">
        <v>296.64</v>
      </c>
      <c r="I346" s="232"/>
      <c r="J346" s="228"/>
      <c r="K346" s="228"/>
      <c r="L346" s="233"/>
      <c r="M346" s="234"/>
      <c r="N346" s="235"/>
      <c r="O346" s="235"/>
      <c r="P346" s="235"/>
      <c r="Q346" s="235"/>
      <c r="R346" s="235"/>
      <c r="S346" s="235"/>
      <c r="T346" s="236"/>
      <c r="AT346" s="237" t="s">
        <v>294</v>
      </c>
      <c r="AU346" s="237" t="s">
        <v>84</v>
      </c>
      <c r="AV346" s="13" t="s">
        <v>84</v>
      </c>
      <c r="AW346" s="13" t="s">
        <v>30</v>
      </c>
      <c r="AX346" s="13" t="s">
        <v>74</v>
      </c>
      <c r="AY346" s="237" t="s">
        <v>201</v>
      </c>
    </row>
    <row r="347" spans="1:65" s="15" customFormat="1" x14ac:dyDescent="0.2">
      <c r="B347" s="249"/>
      <c r="C347" s="295"/>
      <c r="D347" s="219" t="s">
        <v>294</v>
      </c>
      <c r="E347" s="251" t="s">
        <v>1</v>
      </c>
      <c r="F347" s="252" t="s">
        <v>671</v>
      </c>
      <c r="G347" s="250"/>
      <c r="H347" s="251" t="s">
        <v>1</v>
      </c>
      <c r="I347" s="253"/>
      <c r="J347" s="250"/>
      <c r="K347" s="250"/>
      <c r="L347" s="254"/>
      <c r="M347" s="255"/>
      <c r="N347" s="256"/>
      <c r="O347" s="256"/>
      <c r="P347" s="256"/>
      <c r="Q347" s="256"/>
      <c r="R347" s="256"/>
      <c r="S347" s="256"/>
      <c r="T347" s="257"/>
      <c r="AT347" s="258" t="s">
        <v>294</v>
      </c>
      <c r="AU347" s="258" t="s">
        <v>84</v>
      </c>
      <c r="AV347" s="15" t="s">
        <v>82</v>
      </c>
      <c r="AW347" s="15" t="s">
        <v>30</v>
      </c>
      <c r="AX347" s="15" t="s">
        <v>74</v>
      </c>
      <c r="AY347" s="258" t="s">
        <v>201</v>
      </c>
    </row>
    <row r="348" spans="1:65" s="13" customFormat="1" x14ac:dyDescent="0.2">
      <c r="B348" s="227"/>
      <c r="C348" s="292"/>
      <c r="D348" s="219" t="s">
        <v>294</v>
      </c>
      <c r="E348" s="229" t="s">
        <v>1</v>
      </c>
      <c r="F348" s="230" t="s">
        <v>738</v>
      </c>
      <c r="G348" s="228"/>
      <c r="H348" s="231">
        <v>35.65</v>
      </c>
      <c r="I348" s="232"/>
      <c r="J348" s="228"/>
      <c r="K348" s="228"/>
      <c r="L348" s="233"/>
      <c r="M348" s="234"/>
      <c r="N348" s="235"/>
      <c r="O348" s="235"/>
      <c r="P348" s="235"/>
      <c r="Q348" s="235"/>
      <c r="R348" s="235"/>
      <c r="S348" s="235"/>
      <c r="T348" s="236"/>
      <c r="AT348" s="237" t="s">
        <v>294</v>
      </c>
      <c r="AU348" s="237" t="s">
        <v>84</v>
      </c>
      <c r="AV348" s="13" t="s">
        <v>84</v>
      </c>
      <c r="AW348" s="13" t="s">
        <v>30</v>
      </c>
      <c r="AX348" s="13" t="s">
        <v>74</v>
      </c>
      <c r="AY348" s="237" t="s">
        <v>201</v>
      </c>
    </row>
    <row r="349" spans="1:65" s="14" customFormat="1" x14ac:dyDescent="0.2">
      <c r="B349" s="238"/>
      <c r="C349" s="293"/>
      <c r="D349" s="219" t="s">
        <v>294</v>
      </c>
      <c r="E349" s="240" t="s">
        <v>1</v>
      </c>
      <c r="F349" s="241" t="s">
        <v>297</v>
      </c>
      <c r="G349" s="239"/>
      <c r="H349" s="242">
        <v>1191.18</v>
      </c>
      <c r="I349" s="243"/>
      <c r="J349" s="239"/>
      <c r="K349" s="239"/>
      <c r="L349" s="244"/>
      <c r="M349" s="245"/>
      <c r="N349" s="246"/>
      <c r="O349" s="246"/>
      <c r="P349" s="246"/>
      <c r="Q349" s="246"/>
      <c r="R349" s="246"/>
      <c r="S349" s="246"/>
      <c r="T349" s="247"/>
      <c r="AT349" s="248" t="s">
        <v>294</v>
      </c>
      <c r="AU349" s="248" t="s">
        <v>84</v>
      </c>
      <c r="AV349" s="14" t="s">
        <v>214</v>
      </c>
      <c r="AW349" s="14" t="s">
        <v>30</v>
      </c>
      <c r="AX349" s="14" t="s">
        <v>82</v>
      </c>
      <c r="AY349" s="248" t="s">
        <v>201</v>
      </c>
    </row>
    <row r="350" spans="1:65" s="2" customFormat="1" ht="24" customHeight="1" x14ac:dyDescent="0.2">
      <c r="A350" s="34"/>
      <c r="B350" s="35"/>
      <c r="C350" s="290" t="s">
        <v>739</v>
      </c>
      <c r="D350" s="205" t="s">
        <v>204</v>
      </c>
      <c r="E350" s="206" t="s">
        <v>740</v>
      </c>
      <c r="F350" s="207" t="s">
        <v>741</v>
      </c>
      <c r="G350" s="208" t="s">
        <v>309</v>
      </c>
      <c r="H350" s="209">
        <v>1191.18</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742</v>
      </c>
    </row>
    <row r="351" spans="1:65" s="2" customFormat="1" ht="24" customHeight="1" x14ac:dyDescent="0.2">
      <c r="A351" s="34"/>
      <c r="B351" s="35"/>
      <c r="C351" s="290" t="s">
        <v>743</v>
      </c>
      <c r="D351" s="205" t="s">
        <v>204</v>
      </c>
      <c r="E351" s="206" t="s">
        <v>744</v>
      </c>
      <c r="F351" s="207" t="s">
        <v>745</v>
      </c>
      <c r="G351" s="208" t="s">
        <v>309</v>
      </c>
      <c r="H351" s="209">
        <v>72.959999999999994</v>
      </c>
      <c r="I351" s="210"/>
      <c r="J351" s="211">
        <f>ROUND(I351*H351,2)</f>
        <v>0</v>
      </c>
      <c r="K351" s="212"/>
      <c r="L351" s="39"/>
      <c r="M351" s="213" t="s">
        <v>1</v>
      </c>
      <c r="N351" s="214" t="s">
        <v>39</v>
      </c>
      <c r="O351" s="71"/>
      <c r="P351" s="215">
        <f>O351*H351</f>
        <v>0</v>
      </c>
      <c r="Q351" s="215">
        <v>6.8900000000000003E-3</v>
      </c>
      <c r="R351" s="215">
        <f>Q351*H351</f>
        <v>0.50269439999999999</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746</v>
      </c>
    </row>
    <row r="352" spans="1:65" s="15" customFormat="1" x14ac:dyDescent="0.2">
      <c r="B352" s="249"/>
      <c r="C352" s="295"/>
      <c r="D352" s="219" t="s">
        <v>294</v>
      </c>
      <c r="E352" s="251" t="s">
        <v>1</v>
      </c>
      <c r="F352" s="252" t="s">
        <v>560</v>
      </c>
      <c r="G352" s="250"/>
      <c r="H352" s="251" t="s">
        <v>1</v>
      </c>
      <c r="I352" s="253"/>
      <c r="J352" s="250"/>
      <c r="K352" s="250"/>
      <c r="L352" s="254"/>
      <c r="M352" s="255"/>
      <c r="N352" s="256"/>
      <c r="O352" s="256"/>
      <c r="P352" s="256"/>
      <c r="Q352" s="256"/>
      <c r="R352" s="256"/>
      <c r="S352" s="256"/>
      <c r="T352" s="257"/>
      <c r="AT352" s="258" t="s">
        <v>294</v>
      </c>
      <c r="AU352" s="258" t="s">
        <v>84</v>
      </c>
      <c r="AV352" s="15" t="s">
        <v>82</v>
      </c>
      <c r="AW352" s="15" t="s">
        <v>30</v>
      </c>
      <c r="AX352" s="15" t="s">
        <v>74</v>
      </c>
      <c r="AY352" s="258" t="s">
        <v>201</v>
      </c>
    </row>
    <row r="353" spans="1:65" s="13" customFormat="1" x14ac:dyDescent="0.2">
      <c r="B353" s="227"/>
      <c r="C353" s="292"/>
      <c r="D353" s="219" t="s">
        <v>294</v>
      </c>
      <c r="E353" s="229" t="s">
        <v>1</v>
      </c>
      <c r="F353" s="230" t="s">
        <v>747</v>
      </c>
      <c r="G353" s="228"/>
      <c r="H353" s="231">
        <v>20.52</v>
      </c>
      <c r="I353" s="232"/>
      <c r="J353" s="228"/>
      <c r="K353" s="228"/>
      <c r="L353" s="233"/>
      <c r="M353" s="234"/>
      <c r="N353" s="235"/>
      <c r="O353" s="235"/>
      <c r="P353" s="235"/>
      <c r="Q353" s="235"/>
      <c r="R353" s="235"/>
      <c r="S353" s="235"/>
      <c r="T353" s="236"/>
      <c r="AT353" s="237" t="s">
        <v>294</v>
      </c>
      <c r="AU353" s="237" t="s">
        <v>84</v>
      </c>
      <c r="AV353" s="13" t="s">
        <v>84</v>
      </c>
      <c r="AW353" s="13" t="s">
        <v>30</v>
      </c>
      <c r="AX353" s="13" t="s">
        <v>74</v>
      </c>
      <c r="AY353" s="237" t="s">
        <v>201</v>
      </c>
    </row>
    <row r="354" spans="1:65" s="15" customFormat="1" x14ac:dyDescent="0.2">
      <c r="B354" s="249"/>
      <c r="C354" s="295"/>
      <c r="D354" s="219" t="s">
        <v>294</v>
      </c>
      <c r="E354" s="251" t="s">
        <v>1</v>
      </c>
      <c r="F354" s="252" t="s">
        <v>748</v>
      </c>
      <c r="G354" s="250"/>
      <c r="H354" s="251" t="s">
        <v>1</v>
      </c>
      <c r="I354" s="253"/>
      <c r="J354" s="250"/>
      <c r="K354" s="250"/>
      <c r="L354" s="254"/>
      <c r="M354" s="255"/>
      <c r="N354" s="256"/>
      <c r="O354" s="256"/>
      <c r="P354" s="256"/>
      <c r="Q354" s="256"/>
      <c r="R354" s="256"/>
      <c r="S354" s="256"/>
      <c r="T354" s="257"/>
      <c r="AT354" s="258" t="s">
        <v>294</v>
      </c>
      <c r="AU354" s="258" t="s">
        <v>84</v>
      </c>
      <c r="AV354" s="15" t="s">
        <v>82</v>
      </c>
      <c r="AW354" s="15" t="s">
        <v>30</v>
      </c>
      <c r="AX354" s="15" t="s">
        <v>74</v>
      </c>
      <c r="AY354" s="258" t="s">
        <v>201</v>
      </c>
    </row>
    <row r="355" spans="1:65" s="13" customFormat="1" x14ac:dyDescent="0.2">
      <c r="B355" s="227"/>
      <c r="C355" s="292"/>
      <c r="D355" s="219" t="s">
        <v>294</v>
      </c>
      <c r="E355" s="229" t="s">
        <v>1</v>
      </c>
      <c r="F355" s="230" t="s">
        <v>749</v>
      </c>
      <c r="G355" s="228"/>
      <c r="H355" s="231">
        <v>52.44</v>
      </c>
      <c r="I355" s="232"/>
      <c r="J355" s="228"/>
      <c r="K355" s="228"/>
      <c r="L355" s="233"/>
      <c r="M355" s="234"/>
      <c r="N355" s="235"/>
      <c r="O355" s="235"/>
      <c r="P355" s="235"/>
      <c r="Q355" s="235"/>
      <c r="R355" s="235"/>
      <c r="S355" s="235"/>
      <c r="T355" s="236"/>
      <c r="AT355" s="237" t="s">
        <v>294</v>
      </c>
      <c r="AU355" s="237" t="s">
        <v>84</v>
      </c>
      <c r="AV355" s="13" t="s">
        <v>84</v>
      </c>
      <c r="AW355" s="13" t="s">
        <v>30</v>
      </c>
      <c r="AX355" s="13" t="s">
        <v>74</v>
      </c>
      <c r="AY355" s="237" t="s">
        <v>201</v>
      </c>
    </row>
    <row r="356" spans="1:65" s="14" customFormat="1" x14ac:dyDescent="0.2">
      <c r="B356" s="238"/>
      <c r="C356" s="293"/>
      <c r="D356" s="219" t="s">
        <v>294</v>
      </c>
      <c r="E356" s="240" t="s">
        <v>1</v>
      </c>
      <c r="F356" s="241" t="s">
        <v>297</v>
      </c>
      <c r="G356" s="239"/>
      <c r="H356" s="242">
        <v>72.959999999999994</v>
      </c>
      <c r="I356" s="243"/>
      <c r="J356" s="239"/>
      <c r="K356" s="239"/>
      <c r="L356" s="244"/>
      <c r="M356" s="245"/>
      <c r="N356" s="246"/>
      <c r="O356" s="246"/>
      <c r="P356" s="246"/>
      <c r="Q356" s="246"/>
      <c r="R356" s="246"/>
      <c r="S356" s="246"/>
      <c r="T356" s="247"/>
      <c r="AT356" s="248" t="s">
        <v>294</v>
      </c>
      <c r="AU356" s="248" t="s">
        <v>84</v>
      </c>
      <c r="AV356" s="14" t="s">
        <v>214</v>
      </c>
      <c r="AW356" s="14" t="s">
        <v>30</v>
      </c>
      <c r="AX356" s="14" t="s">
        <v>82</v>
      </c>
      <c r="AY356" s="248" t="s">
        <v>201</v>
      </c>
    </row>
    <row r="357" spans="1:65" s="2" customFormat="1" ht="24" customHeight="1" x14ac:dyDescent="0.2">
      <c r="A357" s="34"/>
      <c r="B357" s="35"/>
      <c r="C357" s="290" t="s">
        <v>750</v>
      </c>
      <c r="D357" s="205" t="s">
        <v>204</v>
      </c>
      <c r="E357" s="206" t="s">
        <v>751</v>
      </c>
      <c r="F357" s="207" t="s">
        <v>752</v>
      </c>
      <c r="G357" s="208" t="s">
        <v>309</v>
      </c>
      <c r="H357" s="209">
        <v>72.959999999999994</v>
      </c>
      <c r="I357" s="210"/>
      <c r="J357" s="211">
        <f>ROUND(I357*H357,2)</f>
        <v>0</v>
      </c>
      <c r="K357" s="212"/>
      <c r="L357" s="39"/>
      <c r="M357" s="213" t="s">
        <v>1</v>
      </c>
      <c r="N357" s="214" t="s">
        <v>39</v>
      </c>
      <c r="O357" s="71"/>
      <c r="P357" s="215">
        <f>O357*H357</f>
        <v>0</v>
      </c>
      <c r="Q357" s="215">
        <v>0</v>
      </c>
      <c r="R357" s="215">
        <f>Q357*H357</f>
        <v>0</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753</v>
      </c>
    </row>
    <row r="358" spans="1:65" s="2" customFormat="1" ht="24" customHeight="1" x14ac:dyDescent="0.2">
      <c r="A358" s="34"/>
      <c r="B358" s="35"/>
      <c r="C358" s="290" t="s">
        <v>754</v>
      </c>
      <c r="D358" s="205" t="s">
        <v>204</v>
      </c>
      <c r="E358" s="206" t="s">
        <v>755</v>
      </c>
      <c r="F358" s="207" t="s">
        <v>756</v>
      </c>
      <c r="G358" s="208" t="s">
        <v>309</v>
      </c>
      <c r="H358" s="209">
        <v>1191.18</v>
      </c>
      <c r="I358" s="210"/>
      <c r="J358" s="211">
        <f>ROUND(I358*H358,2)</f>
        <v>0</v>
      </c>
      <c r="K358" s="212"/>
      <c r="L358" s="39"/>
      <c r="M358" s="213" t="s">
        <v>1</v>
      </c>
      <c r="N358" s="214" t="s">
        <v>39</v>
      </c>
      <c r="O358" s="71"/>
      <c r="P358" s="215">
        <f>O358*H358</f>
        <v>0</v>
      </c>
      <c r="Q358" s="215">
        <v>8.8000000000000003E-4</v>
      </c>
      <c r="R358" s="215">
        <f>Q358*H358</f>
        <v>1.0482384</v>
      </c>
      <c r="S358" s="215">
        <v>0</v>
      </c>
      <c r="T358" s="216">
        <f>S358*H358</f>
        <v>0</v>
      </c>
      <c r="U358" s="34"/>
      <c r="V358" s="34"/>
      <c r="W358" s="34"/>
      <c r="X358" s="34"/>
      <c r="Y358" s="34"/>
      <c r="Z358" s="34"/>
      <c r="AA358" s="34"/>
      <c r="AB358" s="34"/>
      <c r="AC358" s="34"/>
      <c r="AD358" s="34"/>
      <c r="AE358" s="34"/>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757</v>
      </c>
    </row>
    <row r="359" spans="1:65" s="2" customFormat="1" ht="24" customHeight="1" x14ac:dyDescent="0.2">
      <c r="A359" s="34"/>
      <c r="B359" s="35"/>
      <c r="C359" s="290" t="s">
        <v>758</v>
      </c>
      <c r="D359" s="205" t="s">
        <v>204</v>
      </c>
      <c r="E359" s="206" t="s">
        <v>759</v>
      </c>
      <c r="F359" s="207" t="s">
        <v>760</v>
      </c>
      <c r="G359" s="208" t="s">
        <v>309</v>
      </c>
      <c r="H359" s="209">
        <v>1191.18</v>
      </c>
      <c r="I359" s="210"/>
      <c r="J359" s="211">
        <f>ROUND(I359*H359,2)</f>
        <v>0</v>
      </c>
      <c r="K359" s="212"/>
      <c r="L359" s="39"/>
      <c r="M359" s="213" t="s">
        <v>1</v>
      </c>
      <c r="N359" s="214" t="s">
        <v>39</v>
      </c>
      <c r="O359" s="71"/>
      <c r="P359" s="215">
        <f>O359*H359</f>
        <v>0</v>
      </c>
      <c r="Q359" s="215">
        <v>0</v>
      </c>
      <c r="R359" s="215">
        <f>Q359*H359</f>
        <v>0</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761</v>
      </c>
    </row>
    <row r="360" spans="1:65" s="2" customFormat="1" ht="24" customHeight="1" x14ac:dyDescent="0.2">
      <c r="A360" s="34"/>
      <c r="B360" s="35"/>
      <c r="C360" s="290" t="s">
        <v>762</v>
      </c>
      <c r="D360" s="205" t="s">
        <v>204</v>
      </c>
      <c r="E360" s="206" t="s">
        <v>763</v>
      </c>
      <c r="F360" s="207" t="s">
        <v>764</v>
      </c>
      <c r="G360" s="208" t="s">
        <v>309</v>
      </c>
      <c r="H360" s="209">
        <v>57.76</v>
      </c>
      <c r="I360" s="210"/>
      <c r="J360" s="211">
        <f>ROUND(I360*H360,2)</f>
        <v>0</v>
      </c>
      <c r="K360" s="212"/>
      <c r="L360" s="39"/>
      <c r="M360" s="213" t="s">
        <v>1</v>
      </c>
      <c r="N360" s="214" t="s">
        <v>39</v>
      </c>
      <c r="O360" s="71"/>
      <c r="P360" s="215">
        <f>O360*H360</f>
        <v>0</v>
      </c>
      <c r="Q360" s="215">
        <v>1.0399999999999999E-3</v>
      </c>
      <c r="R360" s="215">
        <f>Q360*H360</f>
        <v>6.0070399999999996E-2</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765</v>
      </c>
    </row>
    <row r="361" spans="1:65" s="15" customFormat="1" x14ac:dyDescent="0.2">
      <c r="B361" s="249"/>
      <c r="C361" s="295"/>
      <c r="D361" s="219" t="s">
        <v>294</v>
      </c>
      <c r="E361" s="251" t="s">
        <v>1</v>
      </c>
      <c r="F361" s="252" t="s">
        <v>560</v>
      </c>
      <c r="G361" s="250"/>
      <c r="H361" s="251" t="s">
        <v>1</v>
      </c>
      <c r="I361" s="253"/>
      <c r="J361" s="250"/>
      <c r="K361" s="250"/>
      <c r="L361" s="254"/>
      <c r="M361" s="255"/>
      <c r="N361" s="256"/>
      <c r="O361" s="256"/>
      <c r="P361" s="256"/>
      <c r="Q361" s="256"/>
      <c r="R361" s="256"/>
      <c r="S361" s="256"/>
      <c r="T361" s="257"/>
      <c r="AT361" s="258" t="s">
        <v>294</v>
      </c>
      <c r="AU361" s="258" t="s">
        <v>84</v>
      </c>
      <c r="AV361" s="15" t="s">
        <v>82</v>
      </c>
      <c r="AW361" s="15" t="s">
        <v>30</v>
      </c>
      <c r="AX361" s="15" t="s">
        <v>74</v>
      </c>
      <c r="AY361" s="258" t="s">
        <v>201</v>
      </c>
    </row>
    <row r="362" spans="1:65" s="13" customFormat="1" x14ac:dyDescent="0.2">
      <c r="B362" s="227"/>
      <c r="C362" s="292"/>
      <c r="D362" s="219" t="s">
        <v>294</v>
      </c>
      <c r="E362" s="229" t="s">
        <v>1</v>
      </c>
      <c r="F362" s="230" t="s">
        <v>766</v>
      </c>
      <c r="G362" s="228"/>
      <c r="H362" s="231">
        <v>14.44</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5" customFormat="1" x14ac:dyDescent="0.2">
      <c r="B363" s="249"/>
      <c r="C363" s="295"/>
      <c r="D363" s="219" t="s">
        <v>294</v>
      </c>
      <c r="E363" s="251" t="s">
        <v>1</v>
      </c>
      <c r="F363" s="252" t="s">
        <v>748</v>
      </c>
      <c r="G363" s="250"/>
      <c r="H363" s="251" t="s">
        <v>1</v>
      </c>
      <c r="I363" s="253"/>
      <c r="J363" s="250"/>
      <c r="K363" s="250"/>
      <c r="L363" s="254"/>
      <c r="M363" s="255"/>
      <c r="N363" s="256"/>
      <c r="O363" s="256"/>
      <c r="P363" s="256"/>
      <c r="Q363" s="256"/>
      <c r="R363" s="256"/>
      <c r="S363" s="256"/>
      <c r="T363" s="257"/>
      <c r="AT363" s="258" t="s">
        <v>294</v>
      </c>
      <c r="AU363" s="258" t="s">
        <v>84</v>
      </c>
      <c r="AV363" s="15" t="s">
        <v>82</v>
      </c>
      <c r="AW363" s="15" t="s">
        <v>30</v>
      </c>
      <c r="AX363" s="15" t="s">
        <v>74</v>
      </c>
      <c r="AY363" s="258" t="s">
        <v>201</v>
      </c>
    </row>
    <row r="364" spans="1:65" s="13" customFormat="1" x14ac:dyDescent="0.2">
      <c r="B364" s="227"/>
      <c r="C364" s="292"/>
      <c r="D364" s="219" t="s">
        <v>294</v>
      </c>
      <c r="E364" s="229" t="s">
        <v>1</v>
      </c>
      <c r="F364" s="230" t="s">
        <v>767</v>
      </c>
      <c r="G364" s="228"/>
      <c r="H364" s="231">
        <v>43.32</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57.76</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768</v>
      </c>
      <c r="D366" s="205" t="s">
        <v>204</v>
      </c>
      <c r="E366" s="206" t="s">
        <v>769</v>
      </c>
      <c r="F366" s="207" t="s">
        <v>770</v>
      </c>
      <c r="G366" s="208" t="s">
        <v>309</v>
      </c>
      <c r="H366" s="209">
        <v>57.76</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771</v>
      </c>
    </row>
    <row r="367" spans="1:65" s="2" customFormat="1" ht="16.5" customHeight="1" x14ac:dyDescent="0.2">
      <c r="A367" s="34"/>
      <c r="B367" s="35"/>
      <c r="C367" s="290" t="s">
        <v>772</v>
      </c>
      <c r="D367" s="205" t="s">
        <v>204</v>
      </c>
      <c r="E367" s="206" t="s">
        <v>773</v>
      </c>
      <c r="F367" s="207" t="s">
        <v>774</v>
      </c>
      <c r="G367" s="208" t="s">
        <v>351</v>
      </c>
      <c r="H367" s="209">
        <v>37.020000000000003</v>
      </c>
      <c r="I367" s="210"/>
      <c r="J367" s="211">
        <f>ROUND(I367*H367,2)</f>
        <v>0</v>
      </c>
      <c r="K367" s="212"/>
      <c r="L367" s="39"/>
      <c r="M367" s="213" t="s">
        <v>1</v>
      </c>
      <c r="N367" s="214" t="s">
        <v>39</v>
      </c>
      <c r="O367" s="71"/>
      <c r="P367" s="215">
        <f>O367*H367</f>
        <v>0</v>
      </c>
      <c r="Q367" s="215">
        <v>1.0551600000000001</v>
      </c>
      <c r="R367" s="215">
        <f>Q367*H367</f>
        <v>39.062023200000006</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775</v>
      </c>
    </row>
    <row r="368" spans="1:65" s="2" customFormat="1" ht="24" customHeight="1" x14ac:dyDescent="0.2">
      <c r="A368" s="34"/>
      <c r="B368" s="35"/>
      <c r="C368" s="290" t="s">
        <v>776</v>
      </c>
      <c r="D368" s="205" t="s">
        <v>204</v>
      </c>
      <c r="E368" s="285" t="s">
        <v>777</v>
      </c>
      <c r="F368" s="286" t="s">
        <v>778</v>
      </c>
      <c r="G368" s="287" t="s">
        <v>344</v>
      </c>
      <c r="H368" s="288">
        <v>0</v>
      </c>
      <c r="I368" s="210"/>
      <c r="J368" s="211">
        <f>ROUND(I368*H368,2)</f>
        <v>0</v>
      </c>
      <c r="K368" s="212"/>
      <c r="L368" s="39"/>
      <c r="M368" s="213" t="s">
        <v>1</v>
      </c>
      <c r="N368" s="214" t="s">
        <v>39</v>
      </c>
      <c r="O368" s="71"/>
      <c r="P368" s="215">
        <f>O368*H368</f>
        <v>0</v>
      </c>
      <c r="Q368" s="215">
        <v>8.516E-2</v>
      </c>
      <c r="R368" s="215">
        <f>Q368*H368</f>
        <v>0</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779</v>
      </c>
    </row>
    <row r="369" spans="1:65" s="2" customFormat="1" ht="39" x14ac:dyDescent="0.2">
      <c r="A369" s="34"/>
      <c r="B369" s="35"/>
      <c r="D369" s="219" t="s">
        <v>210</v>
      </c>
      <c r="E369" s="36"/>
      <c r="F369" s="315" t="s">
        <v>780</v>
      </c>
      <c r="G369" s="36"/>
      <c r="H369" s="36"/>
      <c r="I369" s="118"/>
      <c r="J369" s="36"/>
      <c r="K369" s="36"/>
      <c r="L369" s="39"/>
      <c r="M369" s="221"/>
      <c r="N369" s="222"/>
      <c r="O369" s="71"/>
      <c r="P369" s="71"/>
      <c r="Q369" s="71"/>
      <c r="R369" s="71"/>
      <c r="S369" s="71"/>
      <c r="T369" s="72"/>
      <c r="U369" s="34"/>
      <c r="V369" s="34"/>
      <c r="W369" s="34"/>
      <c r="X369" s="34"/>
      <c r="Y369" s="34"/>
      <c r="Z369" s="34"/>
      <c r="AA369" s="34"/>
      <c r="AB369" s="34"/>
      <c r="AC369" s="34"/>
      <c r="AD369" s="34"/>
      <c r="AE369" s="34"/>
      <c r="AT369" s="17" t="s">
        <v>210</v>
      </c>
      <c r="AU369" s="17" t="s">
        <v>84</v>
      </c>
    </row>
    <row r="370" spans="1:65" s="2" customFormat="1" ht="24" customHeight="1" x14ac:dyDescent="0.2">
      <c r="A370" s="34"/>
      <c r="B370" s="35"/>
      <c r="C370" s="290" t="s">
        <v>784</v>
      </c>
      <c r="D370" s="205" t="s">
        <v>204</v>
      </c>
      <c r="E370" s="280" t="s">
        <v>785</v>
      </c>
      <c r="F370" s="281" t="s">
        <v>786</v>
      </c>
      <c r="G370" s="282" t="s">
        <v>344</v>
      </c>
      <c r="H370" s="283">
        <v>12</v>
      </c>
      <c r="I370" s="210"/>
      <c r="J370" s="211">
        <f>ROUND(I370*H370,2)</f>
        <v>0</v>
      </c>
      <c r="K370" s="212"/>
      <c r="L370" s="39"/>
      <c r="M370" s="213" t="s">
        <v>1</v>
      </c>
      <c r="N370" s="214" t="s">
        <v>39</v>
      </c>
      <c r="O370" s="71"/>
      <c r="P370" s="215">
        <f>O370*H370</f>
        <v>0</v>
      </c>
      <c r="Q370" s="215">
        <v>8.516E-2</v>
      </c>
      <c r="R370" s="215">
        <f>Q370*H370</f>
        <v>1.0219199999999999</v>
      </c>
      <c r="S370" s="215">
        <v>0</v>
      </c>
      <c r="T370" s="216">
        <f>S370*H370</f>
        <v>0</v>
      </c>
      <c r="U370" s="34"/>
      <c r="V370" s="34"/>
      <c r="W370" s="34"/>
      <c r="X370" s="34"/>
      <c r="Y370" s="34"/>
      <c r="Z370" s="34"/>
      <c r="AA370" s="34"/>
      <c r="AB370" s="34"/>
      <c r="AC370" s="34"/>
      <c r="AD370" s="34"/>
      <c r="AE370" s="34"/>
      <c r="AR370" s="217" t="s">
        <v>214</v>
      </c>
      <c r="AT370" s="217" t="s">
        <v>204</v>
      </c>
      <c r="AU370" s="217" t="s">
        <v>84</v>
      </c>
      <c r="AY370" s="17" t="s">
        <v>201</v>
      </c>
      <c r="BE370" s="218">
        <f>IF(N370="základní",J370,0)</f>
        <v>0</v>
      </c>
      <c r="BF370" s="218">
        <f>IF(N370="snížená",J370,0)</f>
        <v>0</v>
      </c>
      <c r="BG370" s="218">
        <f>IF(N370="zákl. přenesená",J370,0)</f>
        <v>0</v>
      </c>
      <c r="BH370" s="218">
        <f>IF(N370="sníž. přenesená",J370,0)</f>
        <v>0</v>
      </c>
      <c r="BI370" s="218">
        <f>IF(N370="nulová",J370,0)</f>
        <v>0</v>
      </c>
      <c r="BJ370" s="17" t="s">
        <v>82</v>
      </c>
      <c r="BK370" s="218">
        <f>ROUND(I370*H370,2)</f>
        <v>0</v>
      </c>
      <c r="BL370" s="17" t="s">
        <v>214</v>
      </c>
      <c r="BM370" s="217" t="s">
        <v>787</v>
      </c>
    </row>
    <row r="371" spans="1:65" s="2" customFormat="1" ht="39" x14ac:dyDescent="0.2">
      <c r="A371" s="331"/>
      <c r="B371" s="35"/>
      <c r="C371" s="290"/>
      <c r="D371" s="219" t="s">
        <v>210</v>
      </c>
      <c r="E371" s="280"/>
      <c r="F371" s="310" t="s">
        <v>780</v>
      </c>
      <c r="G371" s="282"/>
      <c r="H371" s="283"/>
      <c r="I371" s="210"/>
      <c r="J371" s="211"/>
      <c r="K371" s="212"/>
      <c r="L371" s="39"/>
      <c r="M371" s="213"/>
      <c r="N371" s="214"/>
      <c r="O371" s="71"/>
      <c r="P371" s="215"/>
      <c r="Q371" s="215"/>
      <c r="R371" s="215"/>
      <c r="S371" s="215"/>
      <c r="T371" s="216"/>
      <c r="U371" s="331"/>
      <c r="V371" s="331"/>
      <c r="W371" s="331"/>
      <c r="X371" s="331"/>
      <c r="Y371" s="331"/>
      <c r="Z371" s="331"/>
      <c r="AA371" s="331"/>
      <c r="AB371" s="331"/>
      <c r="AC371" s="331"/>
      <c r="AD371" s="331"/>
      <c r="AE371" s="331"/>
      <c r="AR371" s="217"/>
      <c r="AT371" s="217"/>
      <c r="AU371" s="217"/>
      <c r="AY371" s="17"/>
      <c r="BE371" s="218"/>
      <c r="BF371" s="218"/>
      <c r="BG371" s="218"/>
      <c r="BH371" s="218"/>
      <c r="BI371" s="218"/>
      <c r="BJ371" s="17"/>
      <c r="BK371" s="218"/>
      <c r="BL371" s="17"/>
      <c r="BM371" s="217"/>
    </row>
    <row r="372" spans="1:65" s="2" customFormat="1" ht="16.5" customHeight="1" x14ac:dyDescent="0.2">
      <c r="A372" s="34"/>
      <c r="B372" s="35"/>
      <c r="C372" s="291" t="s">
        <v>781</v>
      </c>
      <c r="D372" s="262" t="s">
        <v>442</v>
      </c>
      <c r="E372" s="343" t="s">
        <v>782</v>
      </c>
      <c r="F372" s="344" t="s">
        <v>5884</v>
      </c>
      <c r="G372" s="346" t="s">
        <v>344</v>
      </c>
      <c r="H372" s="332">
        <v>8</v>
      </c>
      <c r="I372" s="267"/>
      <c r="J372" s="268">
        <f>ROUND(I372*H372,2)</f>
        <v>0</v>
      </c>
      <c r="K372" s="269"/>
      <c r="L372" s="270"/>
      <c r="M372" s="271" t="s">
        <v>1</v>
      </c>
      <c r="N372" s="272" t="s">
        <v>39</v>
      </c>
      <c r="O372" s="71"/>
      <c r="P372" s="215">
        <f>O372*H372</f>
        <v>0</v>
      </c>
      <c r="Q372" s="215">
        <v>1.163</v>
      </c>
      <c r="R372" s="215">
        <f>Q372*H372</f>
        <v>9.3040000000000003</v>
      </c>
      <c r="S372" s="215">
        <v>0</v>
      </c>
      <c r="T372" s="216">
        <f>S372*H372</f>
        <v>0</v>
      </c>
      <c r="U372" s="34"/>
      <c r="V372" s="34"/>
      <c r="W372" s="34"/>
      <c r="X372" s="34"/>
      <c r="Y372" s="34"/>
      <c r="Z372" s="34"/>
      <c r="AA372" s="34"/>
      <c r="AB372" s="34"/>
      <c r="AC372" s="34"/>
      <c r="AD372" s="34"/>
      <c r="AE372" s="34"/>
      <c r="AR372" s="217" t="s">
        <v>239</v>
      </c>
      <c r="AT372" s="217" t="s">
        <v>442</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783</v>
      </c>
    </row>
    <row r="373" spans="1:65" s="2" customFormat="1" ht="16.5" customHeight="1" x14ac:dyDescent="0.2">
      <c r="A373" s="331"/>
      <c r="B373" s="35"/>
      <c r="C373" s="291" t="s">
        <v>788</v>
      </c>
      <c r="D373" s="262" t="s">
        <v>442</v>
      </c>
      <c r="E373" s="343" t="s">
        <v>789</v>
      </c>
      <c r="F373" s="344" t="s">
        <v>790</v>
      </c>
      <c r="G373" s="346" t="s">
        <v>344</v>
      </c>
      <c r="H373" s="332">
        <v>4</v>
      </c>
      <c r="I373" s="267"/>
      <c r="J373" s="268">
        <f>ROUND(I373*H373,2)</f>
        <v>0</v>
      </c>
      <c r="K373" s="269"/>
      <c r="L373" s="270"/>
      <c r="M373" s="271" t="s">
        <v>1</v>
      </c>
      <c r="N373" s="272" t="s">
        <v>39</v>
      </c>
      <c r="O373" s="71"/>
      <c r="P373" s="215">
        <f>O373*H373</f>
        <v>0</v>
      </c>
      <c r="Q373" s="215">
        <v>1.163</v>
      </c>
      <c r="R373" s="215">
        <f>Q373*H373</f>
        <v>4.6520000000000001</v>
      </c>
      <c r="S373" s="215">
        <v>0</v>
      </c>
      <c r="T373" s="216">
        <f>S373*H373</f>
        <v>0</v>
      </c>
      <c r="U373" s="331"/>
      <c r="V373" s="331"/>
      <c r="W373" s="331"/>
      <c r="X373" s="331"/>
      <c r="Y373" s="331"/>
      <c r="Z373" s="331"/>
      <c r="AA373" s="331"/>
      <c r="AB373" s="331"/>
      <c r="AC373" s="331"/>
      <c r="AD373" s="331"/>
      <c r="AE373" s="331"/>
      <c r="AR373" s="217" t="s">
        <v>239</v>
      </c>
      <c r="AT373" s="217" t="s">
        <v>442</v>
      </c>
      <c r="AU373" s="217" t="s">
        <v>84</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791</v>
      </c>
    </row>
    <row r="374" spans="1:65" s="12" customFormat="1" ht="22.9" customHeight="1" x14ac:dyDescent="0.2">
      <c r="B374" s="189"/>
      <c r="C374" s="294"/>
      <c r="D374" s="191" t="s">
        <v>73</v>
      </c>
      <c r="E374" s="203" t="s">
        <v>228</v>
      </c>
      <c r="F374" s="203" t="s">
        <v>792</v>
      </c>
      <c r="G374" s="190"/>
      <c r="H374" s="190"/>
      <c r="I374" s="193"/>
      <c r="J374" s="204">
        <f>BK374</f>
        <v>0</v>
      </c>
      <c r="K374" s="190"/>
      <c r="L374" s="195"/>
      <c r="M374" s="196"/>
      <c r="N374" s="197"/>
      <c r="O374" s="197"/>
      <c r="P374" s="198">
        <f>SUM(P375:P440)</f>
        <v>0</v>
      </c>
      <c r="Q374" s="197"/>
      <c r="R374" s="198">
        <f>SUM(R375:R440)</f>
        <v>636.65856050000014</v>
      </c>
      <c r="S374" s="197"/>
      <c r="T374" s="199">
        <f>SUM(T375:T440)</f>
        <v>0</v>
      </c>
      <c r="AR374" s="200" t="s">
        <v>82</v>
      </c>
      <c r="AT374" s="201" t="s">
        <v>73</v>
      </c>
      <c r="AU374" s="201" t="s">
        <v>82</v>
      </c>
      <c r="AY374" s="200" t="s">
        <v>201</v>
      </c>
      <c r="BK374" s="202">
        <f>SUM(BK375:BK440)</f>
        <v>0</v>
      </c>
    </row>
    <row r="375" spans="1:65" s="2" customFormat="1" ht="24" customHeight="1" x14ac:dyDescent="0.2">
      <c r="A375" s="34"/>
      <c r="B375" s="35"/>
      <c r="C375" s="290" t="s">
        <v>793</v>
      </c>
      <c r="D375" s="205" t="s">
        <v>204</v>
      </c>
      <c r="E375" s="206" t="s">
        <v>794</v>
      </c>
      <c r="F375" s="207" t="s">
        <v>795</v>
      </c>
      <c r="G375" s="208" t="s">
        <v>309</v>
      </c>
      <c r="H375" s="209">
        <v>528.38</v>
      </c>
      <c r="I375" s="210"/>
      <c r="J375" s="211">
        <f>ROUND(I375*H375,2)</f>
        <v>0</v>
      </c>
      <c r="K375" s="212"/>
      <c r="L375" s="39"/>
      <c r="M375" s="213" t="s">
        <v>1</v>
      </c>
      <c r="N375" s="214" t="s">
        <v>39</v>
      </c>
      <c r="O375" s="71"/>
      <c r="P375" s="215">
        <f>O375*H375</f>
        <v>0</v>
      </c>
      <c r="Q375" s="215">
        <v>1.8380000000000001E-2</v>
      </c>
      <c r="R375" s="215">
        <f>Q375*H375</f>
        <v>9.7116243999999998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796</v>
      </c>
    </row>
    <row r="376" spans="1:65" s="13" customFormat="1" x14ac:dyDescent="0.2">
      <c r="B376" s="227"/>
      <c r="C376" s="292"/>
      <c r="D376" s="219" t="s">
        <v>294</v>
      </c>
      <c r="E376" s="229" t="s">
        <v>1</v>
      </c>
      <c r="F376" s="230" t="s">
        <v>797</v>
      </c>
      <c r="G376" s="228"/>
      <c r="H376" s="231">
        <v>304.77999999999997</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798</v>
      </c>
      <c r="G377" s="228"/>
      <c r="H377" s="231">
        <v>84.91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799</v>
      </c>
      <c r="G378" s="228"/>
      <c r="H378" s="231">
        <v>138.69</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528.38</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2" customFormat="1" ht="24" customHeight="1" x14ac:dyDescent="0.2">
      <c r="A380" s="34"/>
      <c r="B380" s="35"/>
      <c r="C380" s="290" t="s">
        <v>800</v>
      </c>
      <c r="D380" s="205" t="s">
        <v>204</v>
      </c>
      <c r="E380" s="206" t="s">
        <v>801</v>
      </c>
      <c r="F380" s="207" t="s">
        <v>802</v>
      </c>
      <c r="G380" s="208" t="s">
        <v>309</v>
      </c>
      <c r="H380" s="209">
        <v>634.09</v>
      </c>
      <c r="I380" s="210"/>
      <c r="J380" s="211">
        <f>ROUND(I380*H380,2)</f>
        <v>0</v>
      </c>
      <c r="K380" s="212"/>
      <c r="L380" s="39"/>
      <c r="M380" s="213" t="s">
        <v>1</v>
      </c>
      <c r="N380" s="214" t="s">
        <v>39</v>
      </c>
      <c r="O380" s="71"/>
      <c r="P380" s="215">
        <f>O380*H380</f>
        <v>0</v>
      </c>
      <c r="Q380" s="215">
        <v>1.103E-2</v>
      </c>
      <c r="R380" s="215">
        <f>Q380*H380</f>
        <v>6.9940126999999999</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803</v>
      </c>
    </row>
    <row r="381" spans="1:65" s="2" customFormat="1" ht="24" customHeight="1" x14ac:dyDescent="0.2">
      <c r="A381" s="34"/>
      <c r="B381" s="35"/>
      <c r="C381" s="290" t="s">
        <v>804</v>
      </c>
      <c r="D381" s="205" t="s">
        <v>204</v>
      </c>
      <c r="E381" s="206" t="s">
        <v>805</v>
      </c>
      <c r="F381" s="207" t="s">
        <v>806</v>
      </c>
      <c r="G381" s="208" t="s">
        <v>309</v>
      </c>
      <c r="H381" s="209">
        <v>47.22</v>
      </c>
      <c r="I381" s="210"/>
      <c r="J381" s="211">
        <f>ROUND(I381*H381,2)</f>
        <v>0</v>
      </c>
      <c r="K381" s="212"/>
      <c r="L381" s="39"/>
      <c r="M381" s="213" t="s">
        <v>1</v>
      </c>
      <c r="N381" s="214" t="s">
        <v>39</v>
      </c>
      <c r="O381" s="71"/>
      <c r="P381" s="215">
        <f>O381*H381</f>
        <v>0</v>
      </c>
      <c r="Q381" s="215">
        <v>8.0000000000000002E-3</v>
      </c>
      <c r="R381" s="215">
        <f>Q381*H381</f>
        <v>0.37775999999999998</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807</v>
      </c>
    </row>
    <row r="382" spans="1:65" s="2" customFormat="1" ht="24" customHeight="1" x14ac:dyDescent="0.2">
      <c r="A382" s="34"/>
      <c r="B382" s="35"/>
      <c r="C382" s="290" t="s">
        <v>808</v>
      </c>
      <c r="D382" s="205" t="s">
        <v>204</v>
      </c>
      <c r="E382" s="206" t="s">
        <v>809</v>
      </c>
      <c r="F382" s="207" t="s">
        <v>810</v>
      </c>
      <c r="G382" s="208" t="s">
        <v>309</v>
      </c>
      <c r="H382" s="209">
        <v>246.75</v>
      </c>
      <c r="I382" s="210"/>
      <c r="J382" s="211">
        <f>ROUND(I382*H382,2)</f>
        <v>0</v>
      </c>
      <c r="K382" s="212"/>
      <c r="L382" s="39"/>
      <c r="M382" s="213" t="s">
        <v>1</v>
      </c>
      <c r="N382" s="214" t="s">
        <v>39</v>
      </c>
      <c r="O382" s="71"/>
      <c r="P382" s="215">
        <f>O382*H382</f>
        <v>0</v>
      </c>
      <c r="Q382" s="215">
        <v>9.6500000000000006E-3</v>
      </c>
      <c r="R382" s="215">
        <f>Q382*H382</f>
        <v>2.3811375000000004</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811</v>
      </c>
    </row>
    <row r="383" spans="1:65" s="2" customFormat="1" ht="19.5" x14ac:dyDescent="0.2">
      <c r="A383" s="34"/>
      <c r="B383" s="35"/>
      <c r="D383" s="219" t="s">
        <v>210</v>
      </c>
      <c r="E383" s="36"/>
      <c r="F383" s="220" t="s">
        <v>812</v>
      </c>
      <c r="G383" s="36"/>
      <c r="H383" s="36"/>
      <c r="I383" s="118"/>
      <c r="J383" s="36"/>
      <c r="K383" s="36"/>
      <c r="L383" s="39"/>
      <c r="M383" s="221"/>
      <c r="N383" s="222"/>
      <c r="O383" s="71"/>
      <c r="P383" s="71"/>
      <c r="Q383" s="71"/>
      <c r="R383" s="71"/>
      <c r="S383" s="71"/>
      <c r="T383" s="72"/>
      <c r="U383" s="34"/>
      <c r="V383" s="34"/>
      <c r="W383" s="34"/>
      <c r="X383" s="34"/>
      <c r="Y383" s="34"/>
      <c r="Z383" s="34"/>
      <c r="AA383" s="34"/>
      <c r="AB383" s="34"/>
      <c r="AC383" s="34"/>
      <c r="AD383" s="34"/>
      <c r="AE383" s="34"/>
      <c r="AT383" s="17" t="s">
        <v>210</v>
      </c>
      <c r="AU383" s="17" t="s">
        <v>84</v>
      </c>
    </row>
    <row r="384" spans="1:65" s="2" customFormat="1" ht="24" customHeight="1" x14ac:dyDescent="0.2">
      <c r="A384" s="34"/>
      <c r="B384" s="35"/>
      <c r="C384" s="291" t="s">
        <v>813</v>
      </c>
      <c r="D384" s="262" t="s">
        <v>442</v>
      </c>
      <c r="E384" s="263" t="s">
        <v>814</v>
      </c>
      <c r="F384" s="264" t="s">
        <v>815</v>
      </c>
      <c r="G384" s="265" t="s">
        <v>309</v>
      </c>
      <c r="H384" s="266">
        <v>251.685</v>
      </c>
      <c r="I384" s="267"/>
      <c r="J384" s="268">
        <f>ROUND(I384*H384,2)</f>
        <v>0</v>
      </c>
      <c r="K384" s="269"/>
      <c r="L384" s="270"/>
      <c r="M384" s="271" t="s">
        <v>1</v>
      </c>
      <c r="N384" s="272" t="s">
        <v>39</v>
      </c>
      <c r="O384" s="71"/>
      <c r="P384" s="215">
        <f>O384*H384</f>
        <v>0</v>
      </c>
      <c r="Q384" s="215">
        <v>1.35E-2</v>
      </c>
      <c r="R384" s="215">
        <f>Q384*H384</f>
        <v>3.3977474999999999</v>
      </c>
      <c r="S384" s="215">
        <v>0</v>
      </c>
      <c r="T384" s="216">
        <f>S384*H384</f>
        <v>0</v>
      </c>
      <c r="U384" s="34"/>
      <c r="V384" s="34"/>
      <c r="W384" s="34"/>
      <c r="X384" s="34"/>
      <c r="Y384" s="34"/>
      <c r="Z384" s="34"/>
      <c r="AA384" s="34"/>
      <c r="AB384" s="34"/>
      <c r="AC384" s="34"/>
      <c r="AD384" s="34"/>
      <c r="AE384" s="34"/>
      <c r="AR384" s="217" t="s">
        <v>239</v>
      </c>
      <c r="AT384" s="217" t="s">
        <v>442</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816</v>
      </c>
    </row>
    <row r="385" spans="1:65" s="13" customFormat="1" x14ac:dyDescent="0.2">
      <c r="B385" s="227"/>
      <c r="C385" s="292"/>
      <c r="D385" s="219" t="s">
        <v>294</v>
      </c>
      <c r="E385" s="228"/>
      <c r="F385" s="230" t="s">
        <v>817</v>
      </c>
      <c r="G385" s="228"/>
      <c r="H385" s="231">
        <v>251.685</v>
      </c>
      <c r="I385" s="232"/>
      <c r="J385" s="228"/>
      <c r="K385" s="228"/>
      <c r="L385" s="233"/>
      <c r="M385" s="234"/>
      <c r="N385" s="235"/>
      <c r="O385" s="235"/>
      <c r="P385" s="235"/>
      <c r="Q385" s="235"/>
      <c r="R385" s="235"/>
      <c r="S385" s="235"/>
      <c r="T385" s="236"/>
      <c r="AT385" s="237" t="s">
        <v>294</v>
      </c>
      <c r="AU385" s="237" t="s">
        <v>84</v>
      </c>
      <c r="AV385" s="13" t="s">
        <v>84</v>
      </c>
      <c r="AW385" s="13" t="s">
        <v>4</v>
      </c>
      <c r="AX385" s="13" t="s">
        <v>82</v>
      </c>
      <c r="AY385" s="237" t="s">
        <v>201</v>
      </c>
    </row>
    <row r="386" spans="1:65" s="2" customFormat="1" ht="24" customHeight="1" x14ac:dyDescent="0.2">
      <c r="A386" s="34"/>
      <c r="B386" s="35"/>
      <c r="C386" s="290" t="s">
        <v>818</v>
      </c>
      <c r="D386" s="205" t="s">
        <v>204</v>
      </c>
      <c r="E386" s="206" t="s">
        <v>819</v>
      </c>
      <c r="F386" s="207" t="s">
        <v>820</v>
      </c>
      <c r="G386" s="208" t="s">
        <v>309</v>
      </c>
      <c r="H386" s="209">
        <v>303.93</v>
      </c>
      <c r="I386" s="210"/>
      <c r="J386" s="211">
        <f>ROUND(I386*H386,2)</f>
        <v>0</v>
      </c>
      <c r="K386" s="212"/>
      <c r="L386" s="39"/>
      <c r="M386" s="213" t="s">
        <v>1</v>
      </c>
      <c r="N386" s="214" t="s">
        <v>39</v>
      </c>
      <c r="O386" s="71"/>
      <c r="P386" s="215">
        <f>O386*H386</f>
        <v>0</v>
      </c>
      <c r="Q386" s="215">
        <v>8.2500000000000004E-3</v>
      </c>
      <c r="R386" s="215">
        <f>Q386*H386</f>
        <v>2.5074225000000001</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821</v>
      </c>
    </row>
    <row r="387" spans="1:65" s="2" customFormat="1" ht="19.5" x14ac:dyDescent="0.2">
      <c r="A387" s="34"/>
      <c r="B387" s="35"/>
      <c r="D387" s="219" t="s">
        <v>210</v>
      </c>
      <c r="E387" s="36"/>
      <c r="F387" s="220" t="s">
        <v>822</v>
      </c>
      <c r="G387" s="36"/>
      <c r="H387" s="36"/>
      <c r="I387" s="118"/>
      <c r="J387" s="36"/>
      <c r="K387" s="36"/>
      <c r="L387" s="39"/>
      <c r="M387" s="221"/>
      <c r="N387" s="222"/>
      <c r="O387" s="71"/>
      <c r="P387" s="71"/>
      <c r="Q387" s="71"/>
      <c r="R387" s="71"/>
      <c r="S387" s="71"/>
      <c r="T387" s="72"/>
      <c r="U387" s="34"/>
      <c r="V387" s="34"/>
      <c r="W387" s="34"/>
      <c r="X387" s="34"/>
      <c r="Y387" s="34"/>
      <c r="Z387" s="34"/>
      <c r="AA387" s="34"/>
      <c r="AB387" s="34"/>
      <c r="AC387" s="34"/>
      <c r="AD387" s="34"/>
      <c r="AE387" s="34"/>
      <c r="AT387" s="17" t="s">
        <v>210</v>
      </c>
      <c r="AU387" s="17" t="s">
        <v>84</v>
      </c>
    </row>
    <row r="388" spans="1:65" s="2" customFormat="1" ht="24" customHeight="1" x14ac:dyDescent="0.2">
      <c r="A388" s="34"/>
      <c r="B388" s="35"/>
      <c r="C388" s="291" t="s">
        <v>823</v>
      </c>
      <c r="D388" s="262" t="s">
        <v>442</v>
      </c>
      <c r="E388" s="263" t="s">
        <v>824</v>
      </c>
      <c r="F388" s="264" t="s">
        <v>825</v>
      </c>
      <c r="G388" s="265" t="s">
        <v>309</v>
      </c>
      <c r="H388" s="266">
        <v>310.00900000000001</v>
      </c>
      <c r="I388" s="267"/>
      <c r="J388" s="268">
        <f>ROUND(I388*H388,2)</f>
        <v>0</v>
      </c>
      <c r="K388" s="269"/>
      <c r="L388" s="270"/>
      <c r="M388" s="271" t="s">
        <v>1</v>
      </c>
      <c r="N388" s="272" t="s">
        <v>39</v>
      </c>
      <c r="O388" s="71"/>
      <c r="P388" s="215">
        <f>O388*H388</f>
        <v>0</v>
      </c>
      <c r="Q388" s="215">
        <v>7.4999999999999997E-3</v>
      </c>
      <c r="R388" s="215">
        <f>Q388*H388</f>
        <v>2.3250674999999998</v>
      </c>
      <c r="S388" s="215">
        <v>0</v>
      </c>
      <c r="T388" s="216">
        <f>S388*H388</f>
        <v>0</v>
      </c>
      <c r="U388" s="34"/>
      <c r="V388" s="34"/>
      <c r="W388" s="34"/>
      <c r="X388" s="34"/>
      <c r="Y388" s="34"/>
      <c r="Z388" s="34"/>
      <c r="AA388" s="34"/>
      <c r="AB388" s="34"/>
      <c r="AC388" s="34"/>
      <c r="AD388" s="34"/>
      <c r="AE388" s="34"/>
      <c r="AR388" s="217" t="s">
        <v>239</v>
      </c>
      <c r="AT388" s="217" t="s">
        <v>442</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826</v>
      </c>
    </row>
    <row r="389" spans="1:65" s="13" customFormat="1" x14ac:dyDescent="0.2">
      <c r="B389" s="227"/>
      <c r="C389" s="292"/>
      <c r="D389" s="219" t="s">
        <v>294</v>
      </c>
      <c r="E389" s="228"/>
      <c r="F389" s="230" t="s">
        <v>827</v>
      </c>
      <c r="G389" s="228"/>
      <c r="H389" s="231">
        <v>310.00900000000001</v>
      </c>
      <c r="I389" s="232"/>
      <c r="J389" s="228"/>
      <c r="K389" s="228"/>
      <c r="L389" s="233"/>
      <c r="M389" s="234"/>
      <c r="N389" s="235"/>
      <c r="O389" s="235"/>
      <c r="P389" s="235"/>
      <c r="Q389" s="235"/>
      <c r="R389" s="235"/>
      <c r="S389" s="235"/>
      <c r="T389" s="236"/>
      <c r="AT389" s="237" t="s">
        <v>294</v>
      </c>
      <c r="AU389" s="237" t="s">
        <v>84</v>
      </c>
      <c r="AV389" s="13" t="s">
        <v>84</v>
      </c>
      <c r="AW389" s="13" t="s">
        <v>4</v>
      </c>
      <c r="AX389" s="13" t="s">
        <v>82</v>
      </c>
      <c r="AY389" s="237" t="s">
        <v>201</v>
      </c>
    </row>
    <row r="390" spans="1:65" s="2" customFormat="1" ht="24" customHeight="1" x14ac:dyDescent="0.2">
      <c r="A390" s="34"/>
      <c r="B390" s="35"/>
      <c r="C390" s="290" t="s">
        <v>828</v>
      </c>
      <c r="D390" s="205" t="s">
        <v>204</v>
      </c>
      <c r="E390" s="206" t="s">
        <v>829</v>
      </c>
      <c r="F390" s="207" t="s">
        <v>830</v>
      </c>
      <c r="G390" s="208" t="s">
        <v>309</v>
      </c>
      <c r="H390" s="209">
        <v>182.62</v>
      </c>
      <c r="I390" s="210"/>
      <c r="J390" s="211">
        <f>ROUND(I390*H390,2)</f>
        <v>0</v>
      </c>
      <c r="K390" s="212"/>
      <c r="L390" s="39"/>
      <c r="M390" s="213" t="s">
        <v>1</v>
      </c>
      <c r="N390" s="214" t="s">
        <v>39</v>
      </c>
      <c r="O390" s="71"/>
      <c r="P390" s="215">
        <f>O390*H390</f>
        <v>0</v>
      </c>
      <c r="Q390" s="215">
        <v>8.3199999999999993E-3</v>
      </c>
      <c r="R390" s="215">
        <f>Q390*H390</f>
        <v>1.5193983999999998</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831</v>
      </c>
    </row>
    <row r="391" spans="1:65" s="2" customFormat="1" ht="19.5" x14ac:dyDescent="0.2">
      <c r="A391" s="34"/>
      <c r="B391" s="35"/>
      <c r="D391" s="219" t="s">
        <v>210</v>
      </c>
      <c r="E391" s="36"/>
      <c r="F391" s="220" t="s">
        <v>832</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84</v>
      </c>
    </row>
    <row r="392" spans="1:65" s="13" customFormat="1" x14ac:dyDescent="0.2">
      <c r="B392" s="227"/>
      <c r="C392" s="292"/>
      <c r="D392" s="219" t="s">
        <v>294</v>
      </c>
      <c r="E392" s="229" t="s">
        <v>1</v>
      </c>
      <c r="F392" s="230" t="s">
        <v>833</v>
      </c>
      <c r="G392" s="228"/>
      <c r="H392" s="231">
        <v>152.94</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834</v>
      </c>
      <c r="G393" s="228"/>
      <c r="H393" s="231">
        <v>29.68</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182.62</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1" t="s">
        <v>835</v>
      </c>
      <c r="D395" s="262" t="s">
        <v>442</v>
      </c>
      <c r="E395" s="263" t="s">
        <v>836</v>
      </c>
      <c r="F395" s="264" t="s">
        <v>837</v>
      </c>
      <c r="G395" s="265" t="s">
        <v>309</v>
      </c>
      <c r="H395" s="266">
        <v>186.27199999999999</v>
      </c>
      <c r="I395" s="267"/>
      <c r="J395" s="268">
        <f>ROUND(I395*H395,2)</f>
        <v>0</v>
      </c>
      <c r="K395" s="269"/>
      <c r="L395" s="270"/>
      <c r="M395" s="271" t="s">
        <v>1</v>
      </c>
      <c r="N395" s="272" t="s">
        <v>39</v>
      </c>
      <c r="O395" s="71"/>
      <c r="P395" s="215">
        <f>O395*H395</f>
        <v>0</v>
      </c>
      <c r="Q395" s="215">
        <v>3.0000000000000001E-3</v>
      </c>
      <c r="R395" s="215">
        <f>Q395*H395</f>
        <v>0.55881599999999998</v>
      </c>
      <c r="S395" s="215">
        <v>0</v>
      </c>
      <c r="T395" s="216">
        <f>S395*H395</f>
        <v>0</v>
      </c>
      <c r="U395" s="34"/>
      <c r="V395" s="34"/>
      <c r="W395" s="34"/>
      <c r="X395" s="34"/>
      <c r="Y395" s="34"/>
      <c r="Z395" s="34"/>
      <c r="AA395" s="34"/>
      <c r="AB395" s="34"/>
      <c r="AC395" s="34"/>
      <c r="AD395" s="34"/>
      <c r="AE395" s="34"/>
      <c r="AR395" s="217" t="s">
        <v>239</v>
      </c>
      <c r="AT395" s="217" t="s">
        <v>442</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838</v>
      </c>
    </row>
    <row r="396" spans="1:65" s="13" customFormat="1" x14ac:dyDescent="0.2">
      <c r="B396" s="227"/>
      <c r="C396" s="292"/>
      <c r="D396" s="219" t="s">
        <v>294</v>
      </c>
      <c r="E396" s="228"/>
      <c r="F396" s="230" t="s">
        <v>839</v>
      </c>
      <c r="G396" s="228"/>
      <c r="H396" s="231">
        <v>186.27199999999999</v>
      </c>
      <c r="I396" s="232"/>
      <c r="J396" s="228"/>
      <c r="K396" s="228"/>
      <c r="L396" s="233"/>
      <c r="M396" s="234"/>
      <c r="N396" s="235"/>
      <c r="O396" s="235"/>
      <c r="P396" s="235"/>
      <c r="Q396" s="235"/>
      <c r="R396" s="235"/>
      <c r="S396" s="235"/>
      <c r="T396" s="236"/>
      <c r="AT396" s="237" t="s">
        <v>294</v>
      </c>
      <c r="AU396" s="237" t="s">
        <v>84</v>
      </c>
      <c r="AV396" s="13" t="s">
        <v>84</v>
      </c>
      <c r="AW396" s="13" t="s">
        <v>4</v>
      </c>
      <c r="AX396" s="13" t="s">
        <v>82</v>
      </c>
      <c r="AY396" s="237" t="s">
        <v>201</v>
      </c>
    </row>
    <row r="397" spans="1:65" s="2" customFormat="1" ht="24" customHeight="1" x14ac:dyDescent="0.2">
      <c r="A397" s="376"/>
      <c r="B397" s="35"/>
      <c r="C397" s="353" t="s">
        <v>5944</v>
      </c>
      <c r="D397" s="205" t="s">
        <v>204</v>
      </c>
      <c r="E397" s="280" t="s">
        <v>5943</v>
      </c>
      <c r="F397" s="281" t="s">
        <v>5954</v>
      </c>
      <c r="G397" s="282" t="s">
        <v>309</v>
      </c>
      <c r="H397" s="283">
        <v>152.94</v>
      </c>
      <c r="I397" s="210"/>
      <c r="J397" s="211">
        <f>ROUND(I397*H397,2)</f>
        <v>0</v>
      </c>
      <c r="K397" s="212"/>
      <c r="L397" s="39"/>
      <c r="M397" s="213" t="s">
        <v>1</v>
      </c>
      <c r="N397" s="214" t="s">
        <v>39</v>
      </c>
      <c r="O397" s="71"/>
      <c r="P397" s="215">
        <f>O397*H397</f>
        <v>0</v>
      </c>
      <c r="Q397" s="215">
        <v>9.3799999999999994E-3</v>
      </c>
      <c r="R397" s="215">
        <f>Q397*H397</f>
        <v>1.4345771999999999</v>
      </c>
      <c r="S397" s="215">
        <v>0</v>
      </c>
      <c r="T397" s="216">
        <f>S397*H397</f>
        <v>0</v>
      </c>
      <c r="U397" s="376"/>
      <c r="V397" s="376"/>
      <c r="W397" s="376"/>
      <c r="X397" s="376"/>
      <c r="Y397" s="376"/>
      <c r="Z397" s="376"/>
      <c r="AA397" s="376"/>
      <c r="AB397" s="376"/>
      <c r="AC397" s="376"/>
      <c r="AD397" s="376"/>
      <c r="AE397" s="376"/>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843</v>
      </c>
    </row>
    <row r="398" spans="1:65" s="2" customFormat="1" ht="36" x14ac:dyDescent="0.2">
      <c r="A398" s="376"/>
      <c r="B398" s="35"/>
      <c r="C398" s="353" t="s">
        <v>5945</v>
      </c>
      <c r="D398" s="205" t="s">
        <v>204</v>
      </c>
      <c r="E398" s="280" t="s">
        <v>5946</v>
      </c>
      <c r="F398" s="281" t="s">
        <v>5955</v>
      </c>
      <c r="G398" s="282" t="s">
        <v>309</v>
      </c>
      <c r="H398" s="283">
        <v>152.94</v>
      </c>
      <c r="I398" s="210"/>
      <c r="J398" s="211">
        <f>ROUND(I398*H398,2)</f>
        <v>0</v>
      </c>
      <c r="K398" s="212"/>
      <c r="L398" s="39"/>
      <c r="M398" s="213" t="s">
        <v>1</v>
      </c>
      <c r="N398" s="214" t="s">
        <v>39</v>
      </c>
      <c r="O398" s="71"/>
      <c r="P398" s="215">
        <f>O398*H398</f>
        <v>0</v>
      </c>
      <c r="Q398" s="215">
        <v>9.3799999999999994E-3</v>
      </c>
      <c r="R398" s="215">
        <f>Q398*H398</f>
        <v>1.4345771999999999</v>
      </c>
      <c r="S398" s="215">
        <v>0</v>
      </c>
      <c r="T398" s="216">
        <f>S398*H398</f>
        <v>0</v>
      </c>
      <c r="U398" s="376"/>
      <c r="V398" s="376"/>
      <c r="W398" s="376"/>
      <c r="X398" s="376"/>
      <c r="Y398" s="376"/>
      <c r="Z398" s="376"/>
      <c r="AA398" s="376"/>
      <c r="AB398" s="376"/>
      <c r="AC398" s="376"/>
      <c r="AD398" s="376"/>
      <c r="AE398" s="376"/>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843</v>
      </c>
    </row>
    <row r="399" spans="1:65" s="2" customFormat="1" ht="24" customHeight="1" x14ac:dyDescent="0.2">
      <c r="A399" s="376"/>
      <c r="B399" s="35"/>
      <c r="C399" s="362" t="s">
        <v>5947</v>
      </c>
      <c r="D399" s="262" t="s">
        <v>442</v>
      </c>
      <c r="E399" s="343" t="s">
        <v>5956</v>
      </c>
      <c r="F399" s="344" t="s">
        <v>5948</v>
      </c>
      <c r="G399" s="346" t="s">
        <v>309</v>
      </c>
      <c r="H399" s="332">
        <v>168.23400000000001</v>
      </c>
      <c r="I399" s="267"/>
      <c r="J399" s="268">
        <f>ROUND(I399*H399,2)</f>
        <v>0</v>
      </c>
      <c r="K399" s="269"/>
      <c r="L399" s="270"/>
      <c r="M399" s="271" t="s">
        <v>1</v>
      </c>
      <c r="N399" s="272" t="s">
        <v>39</v>
      </c>
      <c r="O399" s="71"/>
      <c r="P399" s="215">
        <f>O399*H399</f>
        <v>0</v>
      </c>
      <c r="Q399" s="215">
        <v>3.0000000000000001E-3</v>
      </c>
      <c r="R399" s="215">
        <f>Q399*H399</f>
        <v>0.50470199999999998</v>
      </c>
      <c r="S399" s="215">
        <v>0</v>
      </c>
      <c r="T399" s="216">
        <f>S399*H399</f>
        <v>0</v>
      </c>
      <c r="U399" s="376"/>
      <c r="V399" s="376"/>
      <c r="W399" s="376"/>
      <c r="X399" s="376"/>
      <c r="Y399" s="376"/>
      <c r="Z399" s="376"/>
      <c r="AA399" s="376"/>
      <c r="AB399" s="376"/>
      <c r="AC399" s="376"/>
      <c r="AD399" s="376"/>
      <c r="AE399" s="376"/>
      <c r="AR399" s="217" t="s">
        <v>239</v>
      </c>
      <c r="AT399" s="217" t="s">
        <v>442</v>
      </c>
      <c r="AU399" s="217" t="s">
        <v>84</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838</v>
      </c>
    </row>
    <row r="400" spans="1:65" s="13" customFormat="1" x14ac:dyDescent="0.2">
      <c r="B400" s="227"/>
      <c r="C400" s="292"/>
      <c r="D400" s="219" t="s">
        <v>294</v>
      </c>
      <c r="E400" s="228"/>
      <c r="F400" s="230" t="s">
        <v>5949</v>
      </c>
      <c r="G400" s="228"/>
      <c r="H400" s="231">
        <v>168.23400000000001</v>
      </c>
      <c r="I400" s="232"/>
      <c r="J400" s="228"/>
      <c r="K400" s="228"/>
      <c r="L400" s="233"/>
      <c r="M400" s="234"/>
      <c r="N400" s="235"/>
      <c r="O400" s="235"/>
      <c r="P400" s="235"/>
      <c r="Q400" s="235"/>
      <c r="R400" s="235"/>
      <c r="S400" s="235"/>
      <c r="T400" s="236"/>
      <c r="AT400" s="237" t="s">
        <v>294</v>
      </c>
      <c r="AU400" s="237" t="s">
        <v>84</v>
      </c>
      <c r="AV400" s="13" t="s">
        <v>84</v>
      </c>
      <c r="AW400" s="13" t="s">
        <v>4</v>
      </c>
      <c r="AX400" s="13" t="s">
        <v>82</v>
      </c>
      <c r="AY400" s="237" t="s">
        <v>201</v>
      </c>
    </row>
    <row r="401" spans="1:65" s="2" customFormat="1" ht="24" customHeight="1" x14ac:dyDescent="0.2">
      <c r="A401" s="34"/>
      <c r="B401" s="35"/>
      <c r="C401" s="290" t="s">
        <v>840</v>
      </c>
      <c r="D401" s="205" t="s">
        <v>204</v>
      </c>
      <c r="E401" s="206" t="s">
        <v>841</v>
      </c>
      <c r="F401" s="207" t="s">
        <v>842</v>
      </c>
      <c r="G401" s="208" t="s">
        <v>309</v>
      </c>
      <c r="H401" s="209">
        <v>69.599999999999994</v>
      </c>
      <c r="I401" s="210"/>
      <c r="J401" s="211">
        <f>ROUND(I401*H401,2)</f>
        <v>0</v>
      </c>
      <c r="K401" s="212"/>
      <c r="L401" s="39"/>
      <c r="M401" s="213" t="s">
        <v>1</v>
      </c>
      <c r="N401" s="214" t="s">
        <v>39</v>
      </c>
      <c r="O401" s="71"/>
      <c r="P401" s="215">
        <f>O401*H401</f>
        <v>0</v>
      </c>
      <c r="Q401" s="215">
        <v>9.3799999999999994E-3</v>
      </c>
      <c r="R401" s="215">
        <f>Q401*H401</f>
        <v>0.65284799999999987</v>
      </c>
      <c r="S401" s="215">
        <v>0</v>
      </c>
      <c r="T401" s="216">
        <f>S401*H401</f>
        <v>0</v>
      </c>
      <c r="U401" s="34"/>
      <c r="V401" s="34"/>
      <c r="W401" s="34"/>
      <c r="X401" s="34"/>
      <c r="Y401" s="34"/>
      <c r="Z401" s="34"/>
      <c r="AA401" s="34"/>
      <c r="AB401" s="34"/>
      <c r="AC401" s="34"/>
      <c r="AD401" s="34"/>
      <c r="AE401" s="34"/>
      <c r="AR401" s="217" t="s">
        <v>214</v>
      </c>
      <c r="AT401" s="217" t="s">
        <v>204</v>
      </c>
      <c r="AU401" s="217" t="s">
        <v>84</v>
      </c>
      <c r="AY401" s="17" t="s">
        <v>201</v>
      </c>
      <c r="BE401" s="218">
        <f>IF(N401="základní",J401,0)</f>
        <v>0</v>
      </c>
      <c r="BF401" s="218">
        <f>IF(N401="snížená",J401,0)</f>
        <v>0</v>
      </c>
      <c r="BG401" s="218">
        <f>IF(N401="zákl. přenesená",J401,0)</f>
        <v>0</v>
      </c>
      <c r="BH401" s="218">
        <f>IF(N401="sníž. přenesená",J401,0)</f>
        <v>0</v>
      </c>
      <c r="BI401" s="218">
        <f>IF(N401="nulová",J401,0)</f>
        <v>0</v>
      </c>
      <c r="BJ401" s="17" t="s">
        <v>82</v>
      </c>
      <c r="BK401" s="218">
        <f>ROUND(I401*H401,2)</f>
        <v>0</v>
      </c>
      <c r="BL401" s="17" t="s">
        <v>214</v>
      </c>
      <c r="BM401" s="217" t="s">
        <v>843</v>
      </c>
    </row>
    <row r="402" spans="1:65" s="2" customFormat="1" ht="19.5" x14ac:dyDescent="0.2">
      <c r="A402" s="34"/>
      <c r="B402" s="35"/>
      <c r="D402" s="219" t="s">
        <v>210</v>
      </c>
      <c r="E402" s="36"/>
      <c r="F402" s="220" t="s">
        <v>844</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845</v>
      </c>
      <c r="G403" s="228"/>
      <c r="H403" s="231">
        <v>54.49</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846</v>
      </c>
      <c r="G404" s="228"/>
      <c r="H404" s="231">
        <v>15.11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4" customFormat="1" x14ac:dyDescent="0.2">
      <c r="B405" s="238"/>
      <c r="C405" s="293"/>
      <c r="D405" s="219" t="s">
        <v>294</v>
      </c>
      <c r="E405" s="240" t="s">
        <v>1</v>
      </c>
      <c r="F405" s="241" t="s">
        <v>297</v>
      </c>
      <c r="G405" s="239"/>
      <c r="H405" s="242">
        <v>69.599999999999994</v>
      </c>
      <c r="I405" s="243"/>
      <c r="J405" s="239"/>
      <c r="K405" s="239"/>
      <c r="L405" s="244"/>
      <c r="M405" s="245"/>
      <c r="N405" s="246"/>
      <c r="O405" s="246"/>
      <c r="P405" s="246"/>
      <c r="Q405" s="246"/>
      <c r="R405" s="246"/>
      <c r="S405" s="246"/>
      <c r="T405" s="247"/>
      <c r="AT405" s="248" t="s">
        <v>294</v>
      </c>
      <c r="AU405" s="248" t="s">
        <v>84</v>
      </c>
      <c r="AV405" s="14" t="s">
        <v>214</v>
      </c>
      <c r="AW405" s="14" t="s">
        <v>30</v>
      </c>
      <c r="AX405" s="14" t="s">
        <v>82</v>
      </c>
      <c r="AY405" s="248" t="s">
        <v>201</v>
      </c>
    </row>
    <row r="406" spans="1:65" s="2" customFormat="1" ht="24" customHeight="1" x14ac:dyDescent="0.2">
      <c r="A406" s="34"/>
      <c r="B406" s="35"/>
      <c r="C406" s="291" t="s">
        <v>847</v>
      </c>
      <c r="D406" s="262" t="s">
        <v>442</v>
      </c>
      <c r="E406" s="263" t="s">
        <v>848</v>
      </c>
      <c r="F406" s="264" t="s">
        <v>849</v>
      </c>
      <c r="G406" s="265" t="s">
        <v>309</v>
      </c>
      <c r="H406" s="266">
        <v>70.992000000000004</v>
      </c>
      <c r="I406" s="267"/>
      <c r="J406" s="268">
        <f>ROUND(I406*H406,2)</f>
        <v>0</v>
      </c>
      <c r="K406" s="269"/>
      <c r="L406" s="270"/>
      <c r="M406" s="271" t="s">
        <v>1</v>
      </c>
      <c r="N406" s="272" t="s">
        <v>39</v>
      </c>
      <c r="O406" s="71"/>
      <c r="P406" s="215">
        <f>O406*H406</f>
        <v>0</v>
      </c>
      <c r="Q406" s="215">
        <v>1.4999999999999999E-2</v>
      </c>
      <c r="R406" s="215">
        <f>Q406*H406</f>
        <v>1.06488</v>
      </c>
      <c r="S406" s="215">
        <v>0</v>
      </c>
      <c r="T406" s="216">
        <f>S406*H406</f>
        <v>0</v>
      </c>
      <c r="U406" s="34"/>
      <c r="V406" s="34"/>
      <c r="W406" s="34"/>
      <c r="X406" s="34"/>
      <c r="Y406" s="34"/>
      <c r="Z406" s="34"/>
      <c r="AA406" s="34"/>
      <c r="AB406" s="34"/>
      <c r="AC406" s="34"/>
      <c r="AD406" s="34"/>
      <c r="AE406" s="34"/>
      <c r="AR406" s="217" t="s">
        <v>239</v>
      </c>
      <c r="AT406" s="217" t="s">
        <v>442</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850</v>
      </c>
    </row>
    <row r="407" spans="1:65" s="13" customFormat="1" x14ac:dyDescent="0.2">
      <c r="B407" s="227"/>
      <c r="C407" s="292"/>
      <c r="D407" s="219" t="s">
        <v>294</v>
      </c>
      <c r="E407" s="228"/>
      <c r="F407" s="230" t="s">
        <v>851</v>
      </c>
      <c r="G407" s="228"/>
      <c r="H407" s="231">
        <v>70.992000000000004</v>
      </c>
      <c r="I407" s="232"/>
      <c r="J407" s="228"/>
      <c r="K407" s="228"/>
      <c r="L407" s="233"/>
      <c r="M407" s="234"/>
      <c r="N407" s="235"/>
      <c r="O407" s="235"/>
      <c r="P407" s="235"/>
      <c r="Q407" s="235"/>
      <c r="R407" s="235"/>
      <c r="S407" s="235"/>
      <c r="T407" s="236"/>
      <c r="AT407" s="237" t="s">
        <v>294</v>
      </c>
      <c r="AU407" s="237" t="s">
        <v>84</v>
      </c>
      <c r="AV407" s="13" t="s">
        <v>84</v>
      </c>
      <c r="AW407" s="13" t="s">
        <v>4</v>
      </c>
      <c r="AX407" s="13" t="s">
        <v>82</v>
      </c>
      <c r="AY407" s="237" t="s">
        <v>201</v>
      </c>
    </row>
    <row r="408" spans="1:65" s="2" customFormat="1" ht="24" customHeight="1" x14ac:dyDescent="0.2">
      <c r="A408" s="34"/>
      <c r="B408" s="35"/>
      <c r="C408" s="290" t="s">
        <v>852</v>
      </c>
      <c r="D408" s="205" t="s">
        <v>204</v>
      </c>
      <c r="E408" s="206" t="s">
        <v>853</v>
      </c>
      <c r="F408" s="207" t="s">
        <v>854</v>
      </c>
      <c r="G408" s="208" t="s">
        <v>309</v>
      </c>
      <c r="H408" s="209">
        <v>358.27</v>
      </c>
      <c r="I408" s="210"/>
      <c r="J408" s="211">
        <f>ROUND(I408*H408,2)</f>
        <v>0</v>
      </c>
      <c r="K408" s="212"/>
      <c r="L408" s="39"/>
      <c r="M408" s="213" t="s">
        <v>1</v>
      </c>
      <c r="N408" s="214" t="s">
        <v>39</v>
      </c>
      <c r="O408" s="71"/>
      <c r="P408" s="215">
        <f>O408*H408</f>
        <v>0</v>
      </c>
      <c r="Q408" s="215">
        <v>9.4999999999999998E-3</v>
      </c>
      <c r="R408" s="215">
        <f>Q408*H408</f>
        <v>3.403565</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855</v>
      </c>
    </row>
    <row r="409" spans="1:65" s="2" customFormat="1" ht="19.5" x14ac:dyDescent="0.2">
      <c r="A409" s="34"/>
      <c r="B409" s="35"/>
      <c r="D409" s="219" t="s">
        <v>210</v>
      </c>
      <c r="E409" s="36"/>
      <c r="F409" s="220" t="s">
        <v>856</v>
      </c>
      <c r="G409" s="36"/>
      <c r="H409" s="36"/>
      <c r="I409" s="118"/>
      <c r="J409" s="36"/>
      <c r="K409" s="36"/>
      <c r="L409" s="39"/>
      <c r="M409" s="221"/>
      <c r="N409" s="222"/>
      <c r="O409" s="71"/>
      <c r="P409" s="71"/>
      <c r="Q409" s="71"/>
      <c r="R409" s="71"/>
      <c r="S409" s="71"/>
      <c r="T409" s="72"/>
      <c r="U409" s="34"/>
      <c r="V409" s="34"/>
      <c r="W409" s="34"/>
      <c r="X409" s="34"/>
      <c r="Y409" s="34"/>
      <c r="Z409" s="34"/>
      <c r="AA409" s="34"/>
      <c r="AB409" s="34"/>
      <c r="AC409" s="34"/>
      <c r="AD409" s="34"/>
      <c r="AE409" s="34"/>
      <c r="AT409" s="17" t="s">
        <v>210</v>
      </c>
      <c r="AU409" s="17" t="s">
        <v>84</v>
      </c>
    </row>
    <row r="410" spans="1:65" s="2" customFormat="1" ht="24" customHeight="1" x14ac:dyDescent="0.2">
      <c r="A410" s="34"/>
      <c r="B410" s="35"/>
      <c r="C410" s="291" t="s">
        <v>857</v>
      </c>
      <c r="D410" s="262" t="s">
        <v>442</v>
      </c>
      <c r="E410" s="263" t="s">
        <v>858</v>
      </c>
      <c r="F410" s="264" t="s">
        <v>859</v>
      </c>
      <c r="G410" s="265" t="s">
        <v>309</v>
      </c>
      <c r="H410" s="266">
        <v>365.435</v>
      </c>
      <c r="I410" s="267"/>
      <c r="J410" s="268">
        <f>ROUND(I410*H410,2)</f>
        <v>0</v>
      </c>
      <c r="K410" s="269"/>
      <c r="L410" s="270"/>
      <c r="M410" s="271" t="s">
        <v>1</v>
      </c>
      <c r="N410" s="272" t="s">
        <v>39</v>
      </c>
      <c r="O410" s="71"/>
      <c r="P410" s="215">
        <f>O410*H410</f>
        <v>0</v>
      </c>
      <c r="Q410" s="215">
        <v>2.1000000000000001E-2</v>
      </c>
      <c r="R410" s="215">
        <f>Q410*H410</f>
        <v>7.6741350000000006</v>
      </c>
      <c r="S410" s="215">
        <v>0</v>
      </c>
      <c r="T410" s="216">
        <f>S410*H410</f>
        <v>0</v>
      </c>
      <c r="U410" s="34"/>
      <c r="V410" s="34"/>
      <c r="W410" s="34"/>
      <c r="X410" s="34"/>
      <c r="Y410" s="34"/>
      <c r="Z410" s="34"/>
      <c r="AA410" s="34"/>
      <c r="AB410" s="34"/>
      <c r="AC410" s="34"/>
      <c r="AD410" s="34"/>
      <c r="AE410" s="34"/>
      <c r="AR410" s="217" t="s">
        <v>239</v>
      </c>
      <c r="AT410" s="217" t="s">
        <v>442</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860</v>
      </c>
    </row>
    <row r="411" spans="1:65" s="13" customFormat="1" x14ac:dyDescent="0.2">
      <c r="B411" s="227"/>
      <c r="C411" s="292"/>
      <c r="D411" s="219" t="s">
        <v>294</v>
      </c>
      <c r="E411" s="228"/>
      <c r="F411" s="230" t="s">
        <v>861</v>
      </c>
      <c r="G411" s="228"/>
      <c r="H411" s="231">
        <v>365.435</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862</v>
      </c>
      <c r="D412" s="205" t="s">
        <v>204</v>
      </c>
      <c r="E412" s="206" t="s">
        <v>863</v>
      </c>
      <c r="F412" s="207" t="s">
        <v>864</v>
      </c>
      <c r="G412" s="208" t="s">
        <v>287</v>
      </c>
      <c r="H412" s="209">
        <v>37.06</v>
      </c>
      <c r="I412" s="210"/>
      <c r="J412" s="211">
        <f>ROUND(I412*H412,2)</f>
        <v>0</v>
      </c>
      <c r="K412" s="212"/>
      <c r="L412" s="39"/>
      <c r="M412" s="213" t="s">
        <v>1</v>
      </c>
      <c r="N412" s="214" t="s">
        <v>39</v>
      </c>
      <c r="O412" s="71"/>
      <c r="P412" s="215">
        <f>O412*H412</f>
        <v>0</v>
      </c>
      <c r="Q412" s="215">
        <v>2.45329</v>
      </c>
      <c r="R412" s="215">
        <f>Q412*H412</f>
        <v>90.918927400000001</v>
      </c>
      <c r="S412" s="215">
        <v>0</v>
      </c>
      <c r="T412" s="216">
        <f>S412*H412</f>
        <v>0</v>
      </c>
      <c r="U412" s="34"/>
      <c r="V412" s="34"/>
      <c r="W412" s="34"/>
      <c r="X412" s="34"/>
      <c r="Y412" s="34"/>
      <c r="Z412" s="34"/>
      <c r="AA412" s="34"/>
      <c r="AB412" s="34"/>
      <c r="AC412" s="34"/>
      <c r="AD412" s="34"/>
      <c r="AE412" s="34"/>
      <c r="AR412" s="217" t="s">
        <v>214</v>
      </c>
      <c r="AT412" s="217" t="s">
        <v>204</v>
      </c>
      <c r="AU412" s="217" t="s">
        <v>84</v>
      </c>
      <c r="AY412" s="17" t="s">
        <v>201</v>
      </c>
      <c r="BE412" s="218">
        <f>IF(N412="základní",J412,0)</f>
        <v>0</v>
      </c>
      <c r="BF412" s="218">
        <f>IF(N412="snížená",J412,0)</f>
        <v>0</v>
      </c>
      <c r="BG412" s="218">
        <f>IF(N412="zákl. přenesená",J412,0)</f>
        <v>0</v>
      </c>
      <c r="BH412" s="218">
        <f>IF(N412="sníž. přenesená",J412,0)</f>
        <v>0</v>
      </c>
      <c r="BI412" s="218">
        <f>IF(N412="nulová",J412,0)</f>
        <v>0</v>
      </c>
      <c r="BJ412" s="17" t="s">
        <v>82</v>
      </c>
      <c r="BK412" s="218">
        <f>ROUND(I412*H412,2)</f>
        <v>0</v>
      </c>
      <c r="BL412" s="17" t="s">
        <v>214</v>
      </c>
      <c r="BM412" s="217" t="s">
        <v>865</v>
      </c>
    </row>
    <row r="413" spans="1:65" s="13" customFormat="1" x14ac:dyDescent="0.2">
      <c r="B413" s="227"/>
      <c r="C413" s="292"/>
      <c r="D413" s="219" t="s">
        <v>294</v>
      </c>
      <c r="E413" s="229" t="s">
        <v>1</v>
      </c>
      <c r="F413" s="230" t="s">
        <v>866</v>
      </c>
      <c r="G413" s="228"/>
      <c r="H413" s="231">
        <v>8.0169999999999995</v>
      </c>
      <c r="I413" s="232"/>
      <c r="J413" s="228"/>
      <c r="K413" s="228"/>
      <c r="L413" s="233"/>
      <c r="M413" s="234"/>
      <c r="N413" s="235"/>
      <c r="O413" s="235"/>
      <c r="P413" s="235"/>
      <c r="Q413" s="235"/>
      <c r="R413" s="235"/>
      <c r="S413" s="235"/>
      <c r="T413" s="236"/>
      <c r="AT413" s="237" t="s">
        <v>294</v>
      </c>
      <c r="AU413" s="237" t="s">
        <v>84</v>
      </c>
      <c r="AV413" s="13" t="s">
        <v>84</v>
      </c>
      <c r="AW413" s="13" t="s">
        <v>30</v>
      </c>
      <c r="AX413" s="13" t="s">
        <v>74</v>
      </c>
      <c r="AY413" s="237" t="s">
        <v>201</v>
      </c>
    </row>
    <row r="414" spans="1:65" s="13" customFormat="1" x14ac:dyDescent="0.2">
      <c r="B414" s="227"/>
      <c r="C414" s="292"/>
      <c r="D414" s="219" t="s">
        <v>294</v>
      </c>
      <c r="E414" s="229" t="s">
        <v>1</v>
      </c>
      <c r="F414" s="230" t="s">
        <v>867</v>
      </c>
      <c r="G414" s="228"/>
      <c r="H414" s="231">
        <v>10.061</v>
      </c>
      <c r="I414" s="232"/>
      <c r="J414" s="228"/>
      <c r="K414" s="228"/>
      <c r="L414" s="233"/>
      <c r="M414" s="234"/>
      <c r="N414" s="235"/>
      <c r="O414" s="235"/>
      <c r="P414" s="235"/>
      <c r="Q414" s="235"/>
      <c r="R414" s="235"/>
      <c r="S414" s="235"/>
      <c r="T414" s="236"/>
      <c r="AT414" s="237" t="s">
        <v>294</v>
      </c>
      <c r="AU414" s="237" t="s">
        <v>84</v>
      </c>
      <c r="AV414" s="13" t="s">
        <v>84</v>
      </c>
      <c r="AW414" s="13" t="s">
        <v>30</v>
      </c>
      <c r="AX414" s="13" t="s">
        <v>74</v>
      </c>
      <c r="AY414" s="237" t="s">
        <v>201</v>
      </c>
    </row>
    <row r="415" spans="1:65" s="13" customFormat="1" x14ac:dyDescent="0.2">
      <c r="B415" s="227"/>
      <c r="C415" s="292"/>
      <c r="D415" s="219" t="s">
        <v>294</v>
      </c>
      <c r="E415" s="229" t="s">
        <v>1</v>
      </c>
      <c r="F415" s="230" t="s">
        <v>868</v>
      </c>
      <c r="G415" s="228"/>
      <c r="H415" s="231">
        <v>14.692</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869</v>
      </c>
      <c r="G416" s="228"/>
      <c r="H416" s="231">
        <v>4.29</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37.06</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x14ac:dyDescent="0.2">
      <c r="A418" s="375"/>
      <c r="B418" s="35"/>
      <c r="C418" s="354" t="s">
        <v>5933</v>
      </c>
      <c r="D418" s="355" t="s">
        <v>204</v>
      </c>
      <c r="E418" s="280" t="s">
        <v>5936</v>
      </c>
      <c r="F418" s="281" t="s">
        <v>5935</v>
      </c>
      <c r="G418" s="282" t="s">
        <v>309</v>
      </c>
      <c r="H418" s="283">
        <v>394.09700000000004</v>
      </c>
      <c r="I418" s="210"/>
      <c r="J418" s="211">
        <f>ROUND(I418*H418,2)</f>
        <v>0</v>
      </c>
      <c r="K418" s="212"/>
      <c r="L418" s="39"/>
      <c r="M418" s="213" t="s">
        <v>1</v>
      </c>
      <c r="N418" s="214" t="s">
        <v>39</v>
      </c>
      <c r="O418" s="71"/>
      <c r="P418" s="215">
        <f>O418*H418</f>
        <v>0</v>
      </c>
      <c r="Q418" s="215">
        <v>1.06277</v>
      </c>
      <c r="R418" s="215">
        <f>Q418*H418</f>
        <v>418.83446869000005</v>
      </c>
      <c r="S418" s="215">
        <v>0</v>
      </c>
      <c r="T418" s="216">
        <f>S418*H418</f>
        <v>0</v>
      </c>
      <c r="U418" s="375"/>
      <c r="V418" s="375"/>
      <c r="W418" s="375"/>
      <c r="X418" s="375"/>
      <c r="Y418" s="375"/>
      <c r="Z418" s="375"/>
      <c r="AA418" s="375"/>
      <c r="AB418" s="375"/>
      <c r="AC418" s="375"/>
      <c r="AD418" s="375"/>
      <c r="AE418" s="375"/>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873</v>
      </c>
    </row>
    <row r="419" spans="1:65" s="2" customFormat="1" ht="19.5" x14ac:dyDescent="0.2">
      <c r="A419" s="375"/>
      <c r="B419" s="35"/>
      <c r="D419" s="219" t="s">
        <v>210</v>
      </c>
      <c r="E419" s="374"/>
      <c r="F419" s="220" t="s">
        <v>5937</v>
      </c>
      <c r="G419" s="374"/>
      <c r="H419" s="374"/>
      <c r="I419" s="118"/>
      <c r="J419" s="374"/>
      <c r="K419" s="374"/>
      <c r="L419" s="39"/>
      <c r="M419" s="221"/>
      <c r="N419" s="222"/>
      <c r="O419" s="71"/>
      <c r="P419" s="71"/>
      <c r="Q419" s="71"/>
      <c r="R419" s="71"/>
      <c r="S419" s="71"/>
      <c r="T419" s="72"/>
      <c r="U419" s="375"/>
      <c r="V419" s="375"/>
      <c r="W419" s="375"/>
      <c r="X419" s="375"/>
      <c r="Y419" s="375"/>
      <c r="Z419" s="375"/>
      <c r="AA419" s="375"/>
      <c r="AB419" s="375"/>
      <c r="AC419" s="375"/>
      <c r="AD419" s="375"/>
      <c r="AE419" s="375"/>
      <c r="AT419" s="17" t="s">
        <v>210</v>
      </c>
      <c r="AU419" s="17" t="s">
        <v>84</v>
      </c>
    </row>
    <row r="420" spans="1:65" s="2" customFormat="1" ht="36" x14ac:dyDescent="0.2">
      <c r="A420" s="375"/>
      <c r="B420" s="35"/>
      <c r="C420" s="354" t="s">
        <v>5934</v>
      </c>
      <c r="D420" s="355" t="s">
        <v>204</v>
      </c>
      <c r="E420" s="280" t="s">
        <v>5938</v>
      </c>
      <c r="F420" s="281" t="s">
        <v>5939</v>
      </c>
      <c r="G420" s="282" t="s">
        <v>309</v>
      </c>
      <c r="H420" s="283">
        <v>59.939000000000007</v>
      </c>
      <c r="I420" s="210"/>
      <c r="J420" s="211">
        <f>ROUND(I420*H420,2)</f>
        <v>0</v>
      </c>
      <c r="K420" s="212"/>
      <c r="L420" s="39"/>
      <c r="M420" s="213" t="s">
        <v>1</v>
      </c>
      <c r="N420" s="214" t="s">
        <v>39</v>
      </c>
      <c r="O420" s="71"/>
      <c r="P420" s="215">
        <f>O420*H420</f>
        <v>0</v>
      </c>
      <c r="Q420" s="215">
        <v>1.06277</v>
      </c>
      <c r="R420" s="215">
        <f>Q420*H420</f>
        <v>63.701371030000004</v>
      </c>
      <c r="S420" s="215">
        <v>0</v>
      </c>
      <c r="T420" s="216">
        <f>S420*H420</f>
        <v>0</v>
      </c>
      <c r="U420" s="375"/>
      <c r="V420" s="375"/>
      <c r="W420" s="375"/>
      <c r="X420" s="375"/>
      <c r="Y420" s="375"/>
      <c r="Z420" s="375"/>
      <c r="AA420" s="375"/>
      <c r="AB420" s="375"/>
      <c r="AC420" s="375"/>
      <c r="AD420" s="375"/>
      <c r="AE420" s="375"/>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873</v>
      </c>
    </row>
    <row r="421" spans="1:65" s="2" customFormat="1" ht="19.5" x14ac:dyDescent="0.2">
      <c r="A421" s="375"/>
      <c r="B421" s="35"/>
      <c r="D421" s="219" t="s">
        <v>210</v>
      </c>
      <c r="E421" s="374"/>
      <c r="F421" s="220" t="s">
        <v>5940</v>
      </c>
      <c r="G421" s="374"/>
      <c r="H421" s="374"/>
      <c r="I421" s="118"/>
      <c r="J421" s="374"/>
      <c r="K421" s="374"/>
      <c r="L421" s="39"/>
      <c r="M421" s="221"/>
      <c r="N421" s="222"/>
      <c r="O421" s="71"/>
      <c r="P421" s="71"/>
      <c r="Q421" s="71"/>
      <c r="R421" s="71"/>
      <c r="S421" s="71"/>
      <c r="T421" s="72"/>
      <c r="U421" s="375"/>
      <c r="V421" s="375"/>
      <c r="W421" s="375"/>
      <c r="X421" s="375"/>
      <c r="Y421" s="375"/>
      <c r="Z421" s="375"/>
      <c r="AA421" s="375"/>
      <c r="AB421" s="375"/>
      <c r="AC421" s="375"/>
      <c r="AD421" s="375"/>
      <c r="AE421" s="375"/>
      <c r="AT421" s="17" t="s">
        <v>210</v>
      </c>
      <c r="AU421" s="17" t="s">
        <v>84</v>
      </c>
    </row>
    <row r="422" spans="1:65" s="2" customFormat="1" ht="16.5" customHeight="1" x14ac:dyDescent="0.2">
      <c r="A422" s="34"/>
      <c r="B422" s="35"/>
      <c r="C422" s="290" t="s">
        <v>870</v>
      </c>
      <c r="D422" s="205" t="s">
        <v>204</v>
      </c>
      <c r="E422" s="206" t="s">
        <v>871</v>
      </c>
      <c r="F422" s="207" t="s">
        <v>872</v>
      </c>
      <c r="G422" s="208" t="s">
        <v>351</v>
      </c>
      <c r="H422" s="209">
        <v>6.3140000000000001</v>
      </c>
      <c r="I422" s="210"/>
      <c r="J422" s="211">
        <f>ROUND(I422*H422,2)</f>
        <v>0</v>
      </c>
      <c r="K422" s="212"/>
      <c r="L422" s="39"/>
      <c r="M422" s="213" t="s">
        <v>1</v>
      </c>
      <c r="N422" s="214" t="s">
        <v>39</v>
      </c>
      <c r="O422" s="71"/>
      <c r="P422" s="215">
        <f>O422*H422</f>
        <v>0</v>
      </c>
      <c r="Q422" s="215">
        <v>1.06277</v>
      </c>
      <c r="R422" s="215">
        <f>Q422*H422</f>
        <v>6.7103297800000004</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873</v>
      </c>
    </row>
    <row r="423" spans="1:65" s="2" customFormat="1" ht="16.5" customHeight="1" x14ac:dyDescent="0.2">
      <c r="A423" s="34"/>
      <c r="B423" s="35"/>
      <c r="C423" s="290" t="s">
        <v>874</v>
      </c>
      <c r="D423" s="205" t="s">
        <v>204</v>
      </c>
      <c r="E423" s="206" t="s">
        <v>875</v>
      </c>
      <c r="F423" s="207" t="s">
        <v>876</v>
      </c>
      <c r="G423" s="208" t="s">
        <v>309</v>
      </c>
      <c r="H423" s="209">
        <v>80.86</v>
      </c>
      <c r="I423" s="210"/>
      <c r="J423" s="211">
        <f>ROUND(I423*H423,2)</f>
        <v>0</v>
      </c>
      <c r="K423" s="212"/>
      <c r="L423" s="39"/>
      <c r="M423" s="213" t="s">
        <v>1</v>
      </c>
      <c r="N423" s="214" t="s">
        <v>39</v>
      </c>
      <c r="O423" s="71"/>
      <c r="P423" s="215">
        <f>O423*H423</f>
        <v>0</v>
      </c>
      <c r="Q423" s="215">
        <v>0.11169999999999999</v>
      </c>
      <c r="R423" s="215">
        <f>Q423*H423</f>
        <v>9.0320619999999998</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877</v>
      </c>
    </row>
    <row r="424" spans="1:65" s="13" customFormat="1" x14ac:dyDescent="0.2">
      <c r="B424" s="227"/>
      <c r="C424" s="292"/>
      <c r="D424" s="219" t="s">
        <v>294</v>
      </c>
      <c r="E424" s="229" t="s">
        <v>1</v>
      </c>
      <c r="F424" s="230" t="s">
        <v>878</v>
      </c>
      <c r="G424" s="228"/>
      <c r="H424" s="231">
        <v>30.67</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879</v>
      </c>
      <c r="G425" s="228"/>
      <c r="H425" s="231">
        <v>24.46</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3" customFormat="1" x14ac:dyDescent="0.2">
      <c r="B426" s="227"/>
      <c r="C426" s="292"/>
      <c r="D426" s="219" t="s">
        <v>294</v>
      </c>
      <c r="E426" s="229" t="s">
        <v>1</v>
      </c>
      <c r="F426" s="230" t="s">
        <v>880</v>
      </c>
      <c r="G426" s="228"/>
      <c r="H426" s="231">
        <v>25.73</v>
      </c>
      <c r="I426" s="232"/>
      <c r="J426" s="228"/>
      <c r="K426" s="228"/>
      <c r="L426" s="233"/>
      <c r="M426" s="234"/>
      <c r="N426" s="235"/>
      <c r="O426" s="235"/>
      <c r="P426" s="235"/>
      <c r="Q426" s="235"/>
      <c r="R426" s="235"/>
      <c r="S426" s="235"/>
      <c r="T426" s="236"/>
      <c r="AT426" s="237" t="s">
        <v>294</v>
      </c>
      <c r="AU426" s="237" t="s">
        <v>84</v>
      </c>
      <c r="AV426" s="13" t="s">
        <v>84</v>
      </c>
      <c r="AW426" s="13" t="s">
        <v>30</v>
      </c>
      <c r="AX426" s="13" t="s">
        <v>74</v>
      </c>
      <c r="AY426" s="237" t="s">
        <v>201</v>
      </c>
    </row>
    <row r="427" spans="1:65" s="14" customFormat="1" x14ac:dyDescent="0.2">
      <c r="B427" s="238"/>
      <c r="C427" s="293"/>
      <c r="D427" s="219" t="s">
        <v>294</v>
      </c>
      <c r="E427" s="240" t="s">
        <v>1</v>
      </c>
      <c r="F427" s="241" t="s">
        <v>297</v>
      </c>
      <c r="G427" s="239"/>
      <c r="H427" s="242">
        <v>80.86</v>
      </c>
      <c r="I427" s="243"/>
      <c r="J427" s="239"/>
      <c r="K427" s="239"/>
      <c r="L427" s="244"/>
      <c r="M427" s="245"/>
      <c r="N427" s="246"/>
      <c r="O427" s="246"/>
      <c r="P427" s="246"/>
      <c r="Q427" s="246"/>
      <c r="R427" s="246"/>
      <c r="S427" s="246"/>
      <c r="T427" s="247"/>
      <c r="AT427" s="248" t="s">
        <v>294</v>
      </c>
      <c r="AU427" s="248" t="s">
        <v>84</v>
      </c>
      <c r="AV427" s="14" t="s">
        <v>214</v>
      </c>
      <c r="AW427" s="14" t="s">
        <v>30</v>
      </c>
      <c r="AX427" s="14" t="s">
        <v>82</v>
      </c>
      <c r="AY427" s="248" t="s">
        <v>201</v>
      </c>
    </row>
    <row r="428" spans="1:65" s="2" customFormat="1" ht="16.5" customHeight="1" x14ac:dyDescent="0.2">
      <c r="A428" s="34"/>
      <c r="B428" s="35"/>
      <c r="C428" s="290" t="s">
        <v>881</v>
      </c>
      <c r="D428" s="205" t="s">
        <v>204</v>
      </c>
      <c r="E428" s="206" t="s">
        <v>882</v>
      </c>
      <c r="F428" s="207" t="s">
        <v>883</v>
      </c>
      <c r="G428" s="208" t="s">
        <v>309</v>
      </c>
      <c r="H428" s="209">
        <v>780.09</v>
      </c>
      <c r="I428" s="210"/>
      <c r="J428" s="211">
        <f>ROUND(I428*H428,2)</f>
        <v>0</v>
      </c>
      <c r="K428" s="212"/>
      <c r="L428" s="39"/>
      <c r="M428" s="213" t="s">
        <v>1</v>
      </c>
      <c r="N428" s="214" t="s">
        <v>39</v>
      </c>
      <c r="O428" s="71"/>
      <c r="P428" s="215">
        <f>O428*H428</f>
        <v>0</v>
      </c>
      <c r="Q428" s="215">
        <v>1.2999999999999999E-4</v>
      </c>
      <c r="R428" s="215">
        <f>Q428*H428</f>
        <v>0.10141169999999999</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884</v>
      </c>
    </row>
    <row r="429" spans="1:65" s="13" customFormat="1" x14ac:dyDescent="0.2">
      <c r="B429" s="227"/>
      <c r="C429" s="292"/>
      <c r="D429" s="219" t="s">
        <v>294</v>
      </c>
      <c r="E429" s="229" t="s">
        <v>1</v>
      </c>
      <c r="F429" s="230" t="s">
        <v>885</v>
      </c>
      <c r="G429" s="228"/>
      <c r="H429" s="231">
        <v>699.23</v>
      </c>
      <c r="I429" s="232"/>
      <c r="J429" s="228"/>
      <c r="K429" s="228"/>
      <c r="L429" s="233"/>
      <c r="M429" s="234"/>
      <c r="N429" s="235"/>
      <c r="O429" s="235"/>
      <c r="P429" s="235"/>
      <c r="Q429" s="235"/>
      <c r="R429" s="235"/>
      <c r="S429" s="235"/>
      <c r="T429" s="236"/>
      <c r="AT429" s="237" t="s">
        <v>294</v>
      </c>
      <c r="AU429" s="237" t="s">
        <v>84</v>
      </c>
      <c r="AV429" s="13" t="s">
        <v>84</v>
      </c>
      <c r="AW429" s="13" t="s">
        <v>30</v>
      </c>
      <c r="AX429" s="13" t="s">
        <v>74</v>
      </c>
      <c r="AY429" s="237" t="s">
        <v>201</v>
      </c>
    </row>
    <row r="430" spans="1:65" s="13" customFormat="1" x14ac:dyDescent="0.2">
      <c r="B430" s="227"/>
      <c r="C430" s="292"/>
      <c r="D430" s="219" t="s">
        <v>294</v>
      </c>
      <c r="E430" s="229" t="s">
        <v>1</v>
      </c>
      <c r="F430" s="230" t="s">
        <v>886</v>
      </c>
      <c r="G430" s="228"/>
      <c r="H430" s="231">
        <v>80.86</v>
      </c>
      <c r="I430" s="232"/>
      <c r="J430" s="228"/>
      <c r="K430" s="228"/>
      <c r="L430" s="233"/>
      <c r="M430" s="234"/>
      <c r="N430" s="235"/>
      <c r="O430" s="235"/>
      <c r="P430" s="235"/>
      <c r="Q430" s="235"/>
      <c r="R430" s="235"/>
      <c r="S430" s="235"/>
      <c r="T430" s="236"/>
      <c r="AT430" s="237" t="s">
        <v>294</v>
      </c>
      <c r="AU430" s="237" t="s">
        <v>84</v>
      </c>
      <c r="AV430" s="13" t="s">
        <v>84</v>
      </c>
      <c r="AW430" s="13" t="s">
        <v>30</v>
      </c>
      <c r="AX430" s="13" t="s">
        <v>74</v>
      </c>
      <c r="AY430" s="237" t="s">
        <v>201</v>
      </c>
    </row>
    <row r="431" spans="1:65" s="14" customFormat="1" x14ac:dyDescent="0.2">
      <c r="B431" s="238"/>
      <c r="C431" s="293"/>
      <c r="D431" s="219" t="s">
        <v>294</v>
      </c>
      <c r="E431" s="240" t="s">
        <v>1</v>
      </c>
      <c r="F431" s="241" t="s">
        <v>297</v>
      </c>
      <c r="G431" s="239"/>
      <c r="H431" s="242">
        <v>780.09</v>
      </c>
      <c r="I431" s="243"/>
      <c r="J431" s="239"/>
      <c r="K431" s="239"/>
      <c r="L431" s="244"/>
      <c r="M431" s="245"/>
      <c r="N431" s="246"/>
      <c r="O431" s="246"/>
      <c r="P431" s="246"/>
      <c r="Q431" s="246"/>
      <c r="R431" s="246"/>
      <c r="S431" s="246"/>
      <c r="T431" s="247"/>
      <c r="AT431" s="248" t="s">
        <v>294</v>
      </c>
      <c r="AU431" s="248" t="s">
        <v>84</v>
      </c>
      <c r="AV431" s="14" t="s">
        <v>214</v>
      </c>
      <c r="AW431" s="14" t="s">
        <v>30</v>
      </c>
      <c r="AX431" s="14" t="s">
        <v>82</v>
      </c>
      <c r="AY431" s="248" t="s">
        <v>201</v>
      </c>
    </row>
    <row r="432" spans="1:65" s="2" customFormat="1" ht="24" customHeight="1" x14ac:dyDescent="0.2">
      <c r="A432" s="34"/>
      <c r="B432" s="35"/>
      <c r="C432" s="290" t="s">
        <v>887</v>
      </c>
      <c r="D432" s="205" t="s">
        <v>204</v>
      </c>
      <c r="E432" s="206" t="s">
        <v>888</v>
      </c>
      <c r="F432" s="207" t="s">
        <v>889</v>
      </c>
      <c r="G432" s="208" t="s">
        <v>309</v>
      </c>
      <c r="H432" s="209">
        <v>18.29</v>
      </c>
      <c r="I432" s="210"/>
      <c r="J432" s="211">
        <f>ROUND(I432*H432,2)</f>
        <v>0</v>
      </c>
      <c r="K432" s="212"/>
      <c r="L432" s="39"/>
      <c r="M432" s="213" t="s">
        <v>1</v>
      </c>
      <c r="N432" s="214" t="s">
        <v>39</v>
      </c>
      <c r="O432" s="71"/>
      <c r="P432" s="215">
        <f>O432*H432</f>
        <v>0</v>
      </c>
      <c r="Q432" s="215">
        <v>7.6999999999999999E-2</v>
      </c>
      <c r="R432" s="215">
        <f>Q432*H432</f>
        <v>1.4083299999999999</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890</v>
      </c>
    </row>
    <row r="433" spans="1:65" s="13" customFormat="1" x14ac:dyDescent="0.2">
      <c r="B433" s="227"/>
      <c r="C433" s="292"/>
      <c r="D433" s="219" t="s">
        <v>294</v>
      </c>
      <c r="E433" s="229" t="s">
        <v>1</v>
      </c>
      <c r="F433" s="230" t="s">
        <v>891</v>
      </c>
      <c r="G433" s="228"/>
      <c r="H433" s="231">
        <v>17.09</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892</v>
      </c>
      <c r="G434" s="228"/>
      <c r="H434" s="231">
        <v>1.2</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4" customFormat="1" x14ac:dyDescent="0.2">
      <c r="B435" s="238"/>
      <c r="C435" s="293"/>
      <c r="D435" s="219" t="s">
        <v>294</v>
      </c>
      <c r="E435" s="240" t="s">
        <v>1</v>
      </c>
      <c r="F435" s="241" t="s">
        <v>297</v>
      </c>
      <c r="G435" s="239"/>
      <c r="H435" s="242">
        <v>18.29</v>
      </c>
      <c r="I435" s="243"/>
      <c r="J435" s="239"/>
      <c r="K435" s="239"/>
      <c r="L435" s="244"/>
      <c r="M435" s="245"/>
      <c r="N435" s="246"/>
      <c r="O435" s="246"/>
      <c r="P435" s="246"/>
      <c r="Q435" s="246"/>
      <c r="R435" s="246"/>
      <c r="S435" s="246"/>
      <c r="T435" s="247"/>
      <c r="AT435" s="248" t="s">
        <v>294</v>
      </c>
      <c r="AU435" s="248" t="s">
        <v>84</v>
      </c>
      <c r="AV435" s="14" t="s">
        <v>214</v>
      </c>
      <c r="AW435" s="14" t="s">
        <v>30</v>
      </c>
      <c r="AX435" s="14" t="s">
        <v>82</v>
      </c>
      <c r="AY435" s="248" t="s">
        <v>201</v>
      </c>
    </row>
    <row r="436" spans="1:65" s="2" customFormat="1" ht="24" customHeight="1" x14ac:dyDescent="0.2">
      <c r="A436" s="34"/>
      <c r="B436" s="35"/>
      <c r="C436" s="290" t="s">
        <v>893</v>
      </c>
      <c r="D436" s="205" t="s">
        <v>204</v>
      </c>
      <c r="E436" s="206" t="s">
        <v>894</v>
      </c>
      <c r="F436" s="207" t="s">
        <v>895</v>
      </c>
      <c r="G436" s="208" t="s">
        <v>325</v>
      </c>
      <c r="H436" s="209">
        <v>938.9</v>
      </c>
      <c r="I436" s="210"/>
      <c r="J436" s="211">
        <f>ROUND(I436*H436,2)</f>
        <v>0</v>
      </c>
      <c r="K436" s="212"/>
      <c r="L436" s="39"/>
      <c r="M436" s="213" t="s">
        <v>1</v>
      </c>
      <c r="N436" s="214" t="s">
        <v>39</v>
      </c>
      <c r="O436" s="71"/>
      <c r="P436" s="215">
        <f>O436*H436</f>
        <v>0</v>
      </c>
      <c r="Q436" s="215">
        <v>1.0000000000000001E-5</v>
      </c>
      <c r="R436" s="215">
        <f>Q436*H436</f>
        <v>9.3889999999999998E-3</v>
      </c>
      <c r="S436" s="215">
        <v>0</v>
      </c>
      <c r="T436" s="216">
        <f>S436*H436</f>
        <v>0</v>
      </c>
      <c r="U436" s="34"/>
      <c r="V436" s="34"/>
      <c r="W436" s="34"/>
      <c r="X436" s="34"/>
      <c r="Y436" s="34"/>
      <c r="Z436" s="34"/>
      <c r="AA436" s="34"/>
      <c r="AB436" s="34"/>
      <c r="AC436" s="34"/>
      <c r="AD436" s="34"/>
      <c r="AE436" s="34"/>
      <c r="AR436" s="217" t="s">
        <v>214</v>
      </c>
      <c r="AT436" s="217" t="s">
        <v>204</v>
      </c>
      <c r="AU436" s="217" t="s">
        <v>84</v>
      </c>
      <c r="AY436" s="17" t="s">
        <v>201</v>
      </c>
      <c r="BE436" s="218">
        <f>IF(N436="základní",J436,0)</f>
        <v>0</v>
      </c>
      <c r="BF436" s="218">
        <f>IF(N436="snížená",J436,0)</f>
        <v>0</v>
      </c>
      <c r="BG436" s="218">
        <f>IF(N436="zákl. přenesená",J436,0)</f>
        <v>0</v>
      </c>
      <c r="BH436" s="218">
        <f>IF(N436="sníž. přenesená",J436,0)</f>
        <v>0</v>
      </c>
      <c r="BI436" s="218">
        <f>IF(N436="nulová",J436,0)</f>
        <v>0</v>
      </c>
      <c r="BJ436" s="17" t="s">
        <v>82</v>
      </c>
      <c r="BK436" s="218">
        <f>ROUND(I436*H436,2)</f>
        <v>0</v>
      </c>
      <c r="BL436" s="17" t="s">
        <v>214</v>
      </c>
      <c r="BM436" s="217" t="s">
        <v>896</v>
      </c>
    </row>
    <row r="437" spans="1:65" s="13" customFormat="1" x14ac:dyDescent="0.2">
      <c r="B437" s="227"/>
      <c r="C437" s="292"/>
      <c r="D437" s="219" t="s">
        <v>294</v>
      </c>
      <c r="E437" s="229" t="s">
        <v>1</v>
      </c>
      <c r="F437" s="230" t="s">
        <v>897</v>
      </c>
      <c r="G437" s="228"/>
      <c r="H437" s="231">
        <v>331.8</v>
      </c>
      <c r="I437" s="232"/>
      <c r="J437" s="228"/>
      <c r="K437" s="228"/>
      <c r="L437" s="233"/>
      <c r="M437" s="234"/>
      <c r="N437" s="235"/>
      <c r="O437" s="235"/>
      <c r="P437" s="235"/>
      <c r="Q437" s="235"/>
      <c r="R437" s="235"/>
      <c r="S437" s="235"/>
      <c r="T437" s="236"/>
      <c r="AT437" s="237" t="s">
        <v>294</v>
      </c>
      <c r="AU437" s="237" t="s">
        <v>84</v>
      </c>
      <c r="AV437" s="13" t="s">
        <v>84</v>
      </c>
      <c r="AW437" s="13" t="s">
        <v>30</v>
      </c>
      <c r="AX437" s="13" t="s">
        <v>74</v>
      </c>
      <c r="AY437" s="237" t="s">
        <v>201</v>
      </c>
    </row>
    <row r="438" spans="1:65" s="13" customFormat="1" x14ac:dyDescent="0.2">
      <c r="B438" s="227"/>
      <c r="C438" s="292"/>
      <c r="D438" s="219" t="s">
        <v>294</v>
      </c>
      <c r="E438" s="229" t="s">
        <v>1</v>
      </c>
      <c r="F438" s="230" t="s">
        <v>898</v>
      </c>
      <c r="G438" s="228"/>
      <c r="H438" s="231">
        <v>315.89999999999998</v>
      </c>
      <c r="I438" s="232"/>
      <c r="J438" s="228"/>
      <c r="K438" s="228"/>
      <c r="L438" s="233"/>
      <c r="M438" s="234"/>
      <c r="N438" s="235"/>
      <c r="O438" s="235"/>
      <c r="P438" s="235"/>
      <c r="Q438" s="235"/>
      <c r="R438" s="235"/>
      <c r="S438" s="235"/>
      <c r="T438" s="236"/>
      <c r="AT438" s="237" t="s">
        <v>294</v>
      </c>
      <c r="AU438" s="237" t="s">
        <v>84</v>
      </c>
      <c r="AV438" s="13" t="s">
        <v>84</v>
      </c>
      <c r="AW438" s="13" t="s">
        <v>30</v>
      </c>
      <c r="AX438" s="13" t="s">
        <v>74</v>
      </c>
      <c r="AY438" s="237" t="s">
        <v>201</v>
      </c>
    </row>
    <row r="439" spans="1:65" s="13" customFormat="1" x14ac:dyDescent="0.2">
      <c r="B439" s="227"/>
      <c r="C439" s="292"/>
      <c r="D439" s="219" t="s">
        <v>294</v>
      </c>
      <c r="E439" s="229" t="s">
        <v>1</v>
      </c>
      <c r="F439" s="230" t="s">
        <v>899</v>
      </c>
      <c r="G439" s="228"/>
      <c r="H439" s="231">
        <v>291.2</v>
      </c>
      <c r="I439" s="232"/>
      <c r="J439" s="228"/>
      <c r="K439" s="228"/>
      <c r="L439" s="233"/>
      <c r="M439" s="234"/>
      <c r="N439" s="235"/>
      <c r="O439" s="235"/>
      <c r="P439" s="235"/>
      <c r="Q439" s="235"/>
      <c r="R439" s="235"/>
      <c r="S439" s="235"/>
      <c r="T439" s="236"/>
      <c r="AT439" s="237" t="s">
        <v>294</v>
      </c>
      <c r="AU439" s="237" t="s">
        <v>84</v>
      </c>
      <c r="AV439" s="13" t="s">
        <v>84</v>
      </c>
      <c r="AW439" s="13" t="s">
        <v>30</v>
      </c>
      <c r="AX439" s="13" t="s">
        <v>74</v>
      </c>
      <c r="AY439" s="237" t="s">
        <v>201</v>
      </c>
    </row>
    <row r="440" spans="1:65" s="14" customFormat="1" x14ac:dyDescent="0.2">
      <c r="B440" s="238"/>
      <c r="C440" s="293"/>
      <c r="D440" s="219" t="s">
        <v>294</v>
      </c>
      <c r="E440" s="240" t="s">
        <v>1</v>
      </c>
      <c r="F440" s="241" t="s">
        <v>297</v>
      </c>
      <c r="G440" s="239"/>
      <c r="H440" s="242">
        <v>938.9</v>
      </c>
      <c r="I440" s="243"/>
      <c r="J440" s="239"/>
      <c r="K440" s="239"/>
      <c r="L440" s="244"/>
      <c r="M440" s="245"/>
      <c r="N440" s="246"/>
      <c r="O440" s="246"/>
      <c r="P440" s="246"/>
      <c r="Q440" s="246"/>
      <c r="R440" s="246"/>
      <c r="S440" s="246"/>
      <c r="T440" s="247"/>
      <c r="AT440" s="248" t="s">
        <v>294</v>
      </c>
      <c r="AU440" s="248" t="s">
        <v>84</v>
      </c>
      <c r="AV440" s="14" t="s">
        <v>214</v>
      </c>
      <c r="AW440" s="14" t="s">
        <v>30</v>
      </c>
      <c r="AX440" s="14" t="s">
        <v>82</v>
      </c>
      <c r="AY440" s="248" t="s">
        <v>201</v>
      </c>
    </row>
    <row r="441" spans="1:65" s="12" customFormat="1" ht="22.9" customHeight="1" x14ac:dyDescent="0.2">
      <c r="B441" s="189"/>
      <c r="C441" s="294"/>
      <c r="D441" s="191" t="s">
        <v>73</v>
      </c>
      <c r="E441" s="203" t="s">
        <v>244</v>
      </c>
      <c r="F441" s="203" t="s">
        <v>311</v>
      </c>
      <c r="G441" s="190"/>
      <c r="H441" s="190"/>
      <c r="I441" s="193"/>
      <c r="J441" s="204">
        <f>BK441</f>
        <v>0</v>
      </c>
      <c r="K441" s="190"/>
      <c r="L441" s="195"/>
      <c r="M441" s="196"/>
      <c r="N441" s="197"/>
      <c r="O441" s="197"/>
      <c r="P441" s="198">
        <f>SUM(P442:P463)</f>
        <v>0</v>
      </c>
      <c r="Q441" s="197"/>
      <c r="R441" s="198">
        <f>SUM(R442:R463)</f>
        <v>4.1002000000000004E-2</v>
      </c>
      <c r="S441" s="197"/>
      <c r="T441" s="199">
        <f>SUM(T442:T463)</f>
        <v>1.3946000000000001</v>
      </c>
      <c r="AR441" s="200" t="s">
        <v>82</v>
      </c>
      <c r="AT441" s="201" t="s">
        <v>73</v>
      </c>
      <c r="AU441" s="201" t="s">
        <v>82</v>
      </c>
      <c r="AY441" s="200" t="s">
        <v>201</v>
      </c>
      <c r="BK441" s="202">
        <f>SUM(BK442:BK463)</f>
        <v>0</v>
      </c>
    </row>
    <row r="442" spans="1:65" s="2" customFormat="1" ht="24" customHeight="1" x14ac:dyDescent="0.2">
      <c r="A442" s="34"/>
      <c r="B442" s="35"/>
      <c r="C442" s="290" t="s">
        <v>900</v>
      </c>
      <c r="D442" s="205" t="s">
        <v>204</v>
      </c>
      <c r="E442" s="206" t="s">
        <v>901</v>
      </c>
      <c r="F442" s="207" t="s">
        <v>902</v>
      </c>
      <c r="G442" s="208" t="s">
        <v>309</v>
      </c>
      <c r="H442" s="209">
        <v>683</v>
      </c>
      <c r="I442" s="210"/>
      <c r="J442" s="211">
        <f>ROUND(I442*H442,2)</f>
        <v>0</v>
      </c>
      <c r="K442" s="212"/>
      <c r="L442" s="39"/>
      <c r="M442" s="213" t="s">
        <v>1</v>
      </c>
      <c r="N442" s="214" t="s">
        <v>39</v>
      </c>
      <c r="O442" s="71"/>
      <c r="P442" s="215">
        <f>O442*H442</f>
        <v>0</v>
      </c>
      <c r="Q442" s="215">
        <v>0</v>
      </c>
      <c r="R442" s="215">
        <f>Q442*H442</f>
        <v>0</v>
      </c>
      <c r="S442" s="215">
        <v>0</v>
      </c>
      <c r="T442" s="216">
        <f>S442*H442</f>
        <v>0</v>
      </c>
      <c r="U442" s="34"/>
      <c r="V442" s="34"/>
      <c r="W442" s="34"/>
      <c r="X442" s="34"/>
      <c r="Y442" s="34"/>
      <c r="Z442" s="34"/>
      <c r="AA442" s="34"/>
      <c r="AB442" s="34"/>
      <c r="AC442" s="34"/>
      <c r="AD442" s="34"/>
      <c r="AE442" s="34"/>
      <c r="AR442" s="217" t="s">
        <v>214</v>
      </c>
      <c r="AT442" s="217" t="s">
        <v>204</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214</v>
      </c>
      <c r="BM442" s="217" t="s">
        <v>903</v>
      </c>
    </row>
    <row r="443" spans="1:65" s="2" customFormat="1" ht="24" customHeight="1" x14ac:dyDescent="0.2">
      <c r="A443" s="34"/>
      <c r="B443" s="35"/>
      <c r="C443" s="290" t="s">
        <v>904</v>
      </c>
      <c r="D443" s="205" t="s">
        <v>204</v>
      </c>
      <c r="E443" s="206" t="s">
        <v>905</v>
      </c>
      <c r="F443" s="207" t="s">
        <v>906</v>
      </c>
      <c r="G443" s="208" t="s">
        <v>309</v>
      </c>
      <c r="H443" s="209">
        <v>61470</v>
      </c>
      <c r="I443" s="210"/>
      <c r="J443" s="211">
        <f>ROUND(I443*H443,2)</f>
        <v>0</v>
      </c>
      <c r="K443" s="212"/>
      <c r="L443" s="39"/>
      <c r="M443" s="213" t="s">
        <v>1</v>
      </c>
      <c r="N443" s="214" t="s">
        <v>39</v>
      </c>
      <c r="O443" s="71"/>
      <c r="P443" s="215">
        <f>O443*H443</f>
        <v>0</v>
      </c>
      <c r="Q443" s="215">
        <v>0</v>
      </c>
      <c r="R443" s="215">
        <f>Q443*H443</f>
        <v>0</v>
      </c>
      <c r="S443" s="215">
        <v>0</v>
      </c>
      <c r="T443" s="216">
        <f>S443*H443</f>
        <v>0</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907</v>
      </c>
    </row>
    <row r="444" spans="1:65" s="13" customFormat="1" x14ac:dyDescent="0.2">
      <c r="B444" s="227"/>
      <c r="C444" s="292"/>
      <c r="D444" s="219" t="s">
        <v>294</v>
      </c>
      <c r="E444" s="228"/>
      <c r="F444" s="230" t="s">
        <v>908</v>
      </c>
      <c r="G444" s="228"/>
      <c r="H444" s="231">
        <v>61470</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909</v>
      </c>
      <c r="D445" s="205" t="s">
        <v>204</v>
      </c>
      <c r="E445" s="206" t="s">
        <v>910</v>
      </c>
      <c r="F445" s="207" t="s">
        <v>911</v>
      </c>
      <c r="G445" s="208" t="s">
        <v>309</v>
      </c>
      <c r="H445" s="209">
        <v>683</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912</v>
      </c>
    </row>
    <row r="446" spans="1:65" s="2" customFormat="1" ht="16.5" customHeight="1" x14ac:dyDescent="0.2">
      <c r="A446" s="34"/>
      <c r="B446" s="35"/>
      <c r="C446" s="290" t="s">
        <v>913</v>
      </c>
      <c r="D446" s="205" t="s">
        <v>204</v>
      </c>
      <c r="E446" s="206" t="s">
        <v>914</v>
      </c>
      <c r="F446" s="207" t="s">
        <v>915</v>
      </c>
      <c r="G446" s="208" t="s">
        <v>309</v>
      </c>
      <c r="H446" s="209">
        <v>683</v>
      </c>
      <c r="I446" s="210"/>
      <c r="J446" s="211">
        <f>ROUND(I446*H446,2)</f>
        <v>0</v>
      </c>
      <c r="K446" s="212"/>
      <c r="L446" s="39"/>
      <c r="M446" s="213" t="s">
        <v>1</v>
      </c>
      <c r="N446" s="214" t="s">
        <v>39</v>
      </c>
      <c r="O446" s="71"/>
      <c r="P446" s="215">
        <f>O446*H446</f>
        <v>0</v>
      </c>
      <c r="Q446" s="215">
        <v>0</v>
      </c>
      <c r="R446" s="215">
        <f>Q446*H446</f>
        <v>0</v>
      </c>
      <c r="S446" s="215">
        <v>0</v>
      </c>
      <c r="T446" s="216">
        <f>S446*H446</f>
        <v>0</v>
      </c>
      <c r="U446" s="34"/>
      <c r="V446" s="34"/>
      <c r="W446" s="34"/>
      <c r="X446" s="34"/>
      <c r="Y446" s="34"/>
      <c r="Z446" s="34"/>
      <c r="AA446" s="34"/>
      <c r="AB446" s="34"/>
      <c r="AC446" s="34"/>
      <c r="AD446" s="34"/>
      <c r="AE446" s="34"/>
      <c r="AR446" s="217" t="s">
        <v>214</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214</v>
      </c>
      <c r="BM446" s="217" t="s">
        <v>916</v>
      </c>
    </row>
    <row r="447" spans="1:65" s="2" customFormat="1" ht="16.5" customHeight="1" x14ac:dyDescent="0.2">
      <c r="A447" s="34"/>
      <c r="B447" s="35"/>
      <c r="C447" s="290" t="s">
        <v>917</v>
      </c>
      <c r="D447" s="205" t="s">
        <v>204</v>
      </c>
      <c r="E447" s="206" t="s">
        <v>918</v>
      </c>
      <c r="F447" s="207" t="s">
        <v>919</v>
      </c>
      <c r="G447" s="208" t="s">
        <v>309</v>
      </c>
      <c r="H447" s="209">
        <v>61470</v>
      </c>
      <c r="I447" s="210"/>
      <c r="J447" s="211">
        <f>ROUND(I447*H447,2)</f>
        <v>0</v>
      </c>
      <c r="K447" s="212"/>
      <c r="L447" s="39"/>
      <c r="M447" s="213" t="s">
        <v>1</v>
      </c>
      <c r="N447" s="214" t="s">
        <v>39</v>
      </c>
      <c r="O447" s="71"/>
      <c r="P447" s="215">
        <f>O447*H447</f>
        <v>0</v>
      </c>
      <c r="Q447" s="215">
        <v>0</v>
      </c>
      <c r="R447" s="215">
        <f>Q447*H447</f>
        <v>0</v>
      </c>
      <c r="S447" s="215">
        <v>0</v>
      </c>
      <c r="T447" s="216">
        <f>S447*H447</f>
        <v>0</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920</v>
      </c>
    </row>
    <row r="448" spans="1:65" s="2" customFormat="1" ht="16.5" customHeight="1" x14ac:dyDescent="0.2">
      <c r="A448" s="34"/>
      <c r="B448" s="35"/>
      <c r="C448" s="290" t="s">
        <v>921</v>
      </c>
      <c r="D448" s="205" t="s">
        <v>204</v>
      </c>
      <c r="E448" s="206" t="s">
        <v>922</v>
      </c>
      <c r="F448" s="207" t="s">
        <v>923</v>
      </c>
      <c r="G448" s="208" t="s">
        <v>309</v>
      </c>
      <c r="H448" s="209">
        <v>683</v>
      </c>
      <c r="I448" s="210"/>
      <c r="J448" s="211">
        <f>ROUND(I448*H448,2)</f>
        <v>0</v>
      </c>
      <c r="K448" s="212"/>
      <c r="L448" s="39"/>
      <c r="M448" s="213" t="s">
        <v>1</v>
      </c>
      <c r="N448" s="214" t="s">
        <v>39</v>
      </c>
      <c r="O448" s="71"/>
      <c r="P448" s="215">
        <f>O448*H448</f>
        <v>0</v>
      </c>
      <c r="Q448" s="215">
        <v>0</v>
      </c>
      <c r="R448" s="215">
        <f>Q448*H448</f>
        <v>0</v>
      </c>
      <c r="S448" s="215">
        <v>0</v>
      </c>
      <c r="T448" s="216">
        <f>S448*H448</f>
        <v>0</v>
      </c>
      <c r="U448" s="34"/>
      <c r="V448" s="34"/>
      <c r="W448" s="34"/>
      <c r="X448" s="34"/>
      <c r="Y448" s="34"/>
      <c r="Z448" s="34"/>
      <c r="AA448" s="34"/>
      <c r="AB448" s="34"/>
      <c r="AC448" s="34"/>
      <c r="AD448" s="34"/>
      <c r="AE448" s="34"/>
      <c r="AR448" s="217" t="s">
        <v>214</v>
      </c>
      <c r="AT448" s="217" t="s">
        <v>204</v>
      </c>
      <c r="AU448" s="217" t="s">
        <v>84</v>
      </c>
      <c r="AY448" s="17" t="s">
        <v>201</v>
      </c>
      <c r="BE448" s="218">
        <f>IF(N448="základní",J448,0)</f>
        <v>0</v>
      </c>
      <c r="BF448" s="218">
        <f>IF(N448="snížená",J448,0)</f>
        <v>0</v>
      </c>
      <c r="BG448" s="218">
        <f>IF(N448="zákl. přenesená",J448,0)</f>
        <v>0</v>
      </c>
      <c r="BH448" s="218">
        <f>IF(N448="sníž. přenesená",J448,0)</f>
        <v>0</v>
      </c>
      <c r="BI448" s="218">
        <f>IF(N448="nulová",J448,0)</f>
        <v>0</v>
      </c>
      <c r="BJ448" s="17" t="s">
        <v>82</v>
      </c>
      <c r="BK448" s="218">
        <f>ROUND(I448*H448,2)</f>
        <v>0</v>
      </c>
      <c r="BL448" s="17" t="s">
        <v>214</v>
      </c>
      <c r="BM448" s="217" t="s">
        <v>924</v>
      </c>
    </row>
    <row r="449" spans="1:65" s="2" customFormat="1" ht="24" customHeight="1" x14ac:dyDescent="0.2">
      <c r="A449" s="34"/>
      <c r="B449" s="35"/>
      <c r="C449" s="290" t="s">
        <v>925</v>
      </c>
      <c r="D449" s="205" t="s">
        <v>204</v>
      </c>
      <c r="E449" s="206" t="s">
        <v>926</v>
      </c>
      <c r="F449" s="207" t="s">
        <v>927</v>
      </c>
      <c r="G449" s="208" t="s">
        <v>325</v>
      </c>
      <c r="H449" s="209">
        <v>9.4</v>
      </c>
      <c r="I449" s="210"/>
      <c r="J449" s="211">
        <f>ROUND(I449*H449,2)</f>
        <v>0</v>
      </c>
      <c r="K449" s="212"/>
      <c r="L449" s="39"/>
      <c r="M449" s="213" t="s">
        <v>1</v>
      </c>
      <c r="N449" s="214" t="s">
        <v>39</v>
      </c>
      <c r="O449" s="71"/>
      <c r="P449" s="215">
        <f>O449*H449</f>
        <v>0</v>
      </c>
      <c r="Q449" s="215">
        <v>7.3999999999999999E-4</v>
      </c>
      <c r="R449" s="215">
        <f>Q449*H449</f>
        <v>6.9560000000000004E-3</v>
      </c>
      <c r="S449" s="215">
        <v>8.0000000000000002E-3</v>
      </c>
      <c r="T449" s="216">
        <f>S449*H449</f>
        <v>7.5200000000000003E-2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928</v>
      </c>
    </row>
    <row r="450" spans="1:65" s="2" customFormat="1" ht="19.5" x14ac:dyDescent="0.2">
      <c r="A450" s="34"/>
      <c r="B450" s="35"/>
      <c r="D450" s="219" t="s">
        <v>210</v>
      </c>
      <c r="E450" s="36"/>
      <c r="F450" s="220" t="s">
        <v>929</v>
      </c>
      <c r="G450" s="36"/>
      <c r="H450" s="36"/>
      <c r="I450" s="118"/>
      <c r="J450" s="36"/>
      <c r="K450" s="36"/>
      <c r="L450" s="39"/>
      <c r="M450" s="221"/>
      <c r="N450" s="222"/>
      <c r="O450" s="71"/>
      <c r="P450" s="71"/>
      <c r="Q450" s="71"/>
      <c r="R450" s="71"/>
      <c r="S450" s="71"/>
      <c r="T450" s="72"/>
      <c r="U450" s="34"/>
      <c r="V450" s="34"/>
      <c r="W450" s="34"/>
      <c r="X450" s="34"/>
      <c r="Y450" s="34"/>
      <c r="Z450" s="34"/>
      <c r="AA450" s="34"/>
      <c r="AB450" s="34"/>
      <c r="AC450" s="34"/>
      <c r="AD450" s="34"/>
      <c r="AE450" s="34"/>
      <c r="AT450" s="17" t="s">
        <v>210</v>
      </c>
      <c r="AU450" s="17" t="s">
        <v>84</v>
      </c>
    </row>
    <row r="451" spans="1:65" s="2" customFormat="1" ht="24" customHeight="1" x14ac:dyDescent="0.2">
      <c r="A451" s="34"/>
      <c r="B451" s="35"/>
      <c r="C451" s="290" t="s">
        <v>930</v>
      </c>
      <c r="D451" s="205" t="s">
        <v>204</v>
      </c>
      <c r="E451" s="206" t="s">
        <v>931</v>
      </c>
      <c r="F451" s="207" t="s">
        <v>932</v>
      </c>
      <c r="G451" s="208" t="s">
        <v>325</v>
      </c>
      <c r="H451" s="209">
        <v>2.5</v>
      </c>
      <c r="I451" s="210"/>
      <c r="J451" s="211">
        <f>ROUND(I451*H451,2)</f>
        <v>0</v>
      </c>
      <c r="K451" s="212"/>
      <c r="L451" s="39"/>
      <c r="M451" s="213" t="s">
        <v>1</v>
      </c>
      <c r="N451" s="214" t="s">
        <v>39</v>
      </c>
      <c r="O451" s="71"/>
      <c r="P451" s="215">
        <f>O451*H451</f>
        <v>0</v>
      </c>
      <c r="Q451" s="215">
        <v>8.1999999999999998E-4</v>
      </c>
      <c r="R451" s="215">
        <f>Q451*H451</f>
        <v>2.0499999999999997E-3</v>
      </c>
      <c r="S451" s="215">
        <v>1.0999999999999999E-2</v>
      </c>
      <c r="T451" s="216">
        <f>S451*H451</f>
        <v>2.7499999999999997E-2</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933</v>
      </c>
    </row>
    <row r="452" spans="1:65" s="2" customFormat="1" ht="19.5" x14ac:dyDescent="0.2">
      <c r="A452" s="34"/>
      <c r="B452" s="35"/>
      <c r="D452" s="219" t="s">
        <v>210</v>
      </c>
      <c r="E452" s="36"/>
      <c r="F452" s="220" t="s">
        <v>929</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2" customFormat="1" ht="24" customHeight="1" x14ac:dyDescent="0.2">
      <c r="A453" s="34"/>
      <c r="B453" s="35"/>
      <c r="C453" s="290" t="s">
        <v>934</v>
      </c>
      <c r="D453" s="205" t="s">
        <v>204</v>
      </c>
      <c r="E453" s="206" t="s">
        <v>935</v>
      </c>
      <c r="F453" s="207" t="s">
        <v>936</v>
      </c>
      <c r="G453" s="208" t="s">
        <v>325</v>
      </c>
      <c r="H453" s="209">
        <v>5.5</v>
      </c>
      <c r="I453" s="210"/>
      <c r="J453" s="211">
        <f>ROUND(I453*H453,2)</f>
        <v>0</v>
      </c>
      <c r="K453" s="212"/>
      <c r="L453" s="39"/>
      <c r="M453" s="213" t="s">
        <v>1</v>
      </c>
      <c r="N453" s="214" t="s">
        <v>39</v>
      </c>
      <c r="O453" s="71"/>
      <c r="P453" s="215">
        <f>O453*H453</f>
        <v>0</v>
      </c>
      <c r="Q453" s="215">
        <v>8.3000000000000001E-4</v>
      </c>
      <c r="R453" s="215">
        <f>Q453*H453</f>
        <v>4.5649999999999996E-3</v>
      </c>
      <c r="S453" s="215">
        <v>1.4999999999999999E-2</v>
      </c>
      <c r="T453" s="216">
        <f>S453*H453</f>
        <v>8.249999999999999E-2</v>
      </c>
      <c r="U453" s="34"/>
      <c r="V453" s="34"/>
      <c r="W453" s="34"/>
      <c r="X453" s="34"/>
      <c r="Y453" s="34"/>
      <c r="Z453" s="34"/>
      <c r="AA453" s="34"/>
      <c r="AB453" s="34"/>
      <c r="AC453" s="34"/>
      <c r="AD453" s="34"/>
      <c r="AE453" s="34"/>
      <c r="AR453" s="217" t="s">
        <v>214</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214</v>
      </c>
      <c r="BM453" s="217" t="s">
        <v>937</v>
      </c>
    </row>
    <row r="454" spans="1:65" s="2" customFormat="1" ht="19.5" x14ac:dyDescent="0.2">
      <c r="A454" s="34"/>
      <c r="B454" s="35"/>
      <c r="D454" s="219" t="s">
        <v>210</v>
      </c>
      <c r="E454" s="36"/>
      <c r="F454" s="220" t="s">
        <v>929</v>
      </c>
      <c r="G454" s="36"/>
      <c r="H454" s="36"/>
      <c r="I454" s="118"/>
      <c r="J454" s="36"/>
      <c r="K454" s="36"/>
      <c r="L454" s="39"/>
      <c r="M454" s="221"/>
      <c r="N454" s="222"/>
      <c r="O454" s="71"/>
      <c r="P454" s="71"/>
      <c r="Q454" s="71"/>
      <c r="R454" s="71"/>
      <c r="S454" s="71"/>
      <c r="T454" s="72"/>
      <c r="U454" s="34"/>
      <c r="V454" s="34"/>
      <c r="W454" s="34"/>
      <c r="X454" s="34"/>
      <c r="Y454" s="34"/>
      <c r="Z454" s="34"/>
      <c r="AA454" s="34"/>
      <c r="AB454" s="34"/>
      <c r="AC454" s="34"/>
      <c r="AD454" s="34"/>
      <c r="AE454" s="34"/>
      <c r="AT454" s="17" t="s">
        <v>210</v>
      </c>
      <c r="AU454" s="17" t="s">
        <v>84</v>
      </c>
    </row>
    <row r="455" spans="1:65" s="2" customFormat="1" ht="24" customHeight="1" x14ac:dyDescent="0.2">
      <c r="A455" s="34"/>
      <c r="B455" s="35"/>
      <c r="C455" s="290" t="s">
        <v>938</v>
      </c>
      <c r="D455" s="205" t="s">
        <v>204</v>
      </c>
      <c r="E455" s="206" t="s">
        <v>939</v>
      </c>
      <c r="F455" s="207" t="s">
        <v>940</v>
      </c>
      <c r="G455" s="208" t="s">
        <v>325</v>
      </c>
      <c r="H455" s="209">
        <v>4</v>
      </c>
      <c r="I455" s="210"/>
      <c r="J455" s="211">
        <f>ROUND(I455*H455,2)</f>
        <v>0</v>
      </c>
      <c r="K455" s="212"/>
      <c r="L455" s="39"/>
      <c r="M455" s="213" t="s">
        <v>1</v>
      </c>
      <c r="N455" s="214" t="s">
        <v>39</v>
      </c>
      <c r="O455" s="71"/>
      <c r="P455" s="215">
        <f>O455*H455</f>
        <v>0</v>
      </c>
      <c r="Q455" s="215">
        <v>9.7000000000000005E-4</v>
      </c>
      <c r="R455" s="215">
        <f>Q455*H455</f>
        <v>3.8800000000000002E-3</v>
      </c>
      <c r="S455" s="215">
        <v>2.5000000000000001E-2</v>
      </c>
      <c r="T455" s="216">
        <f>S455*H455</f>
        <v>0.1</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941</v>
      </c>
    </row>
    <row r="456" spans="1:65" s="2" customFormat="1" ht="19.5" x14ac:dyDescent="0.2">
      <c r="A456" s="34"/>
      <c r="B456" s="35"/>
      <c r="D456" s="219" t="s">
        <v>210</v>
      </c>
      <c r="E456" s="36"/>
      <c r="F456" s="220" t="s">
        <v>929</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2" customFormat="1" ht="24" customHeight="1" x14ac:dyDescent="0.2">
      <c r="A457" s="34"/>
      <c r="B457" s="35"/>
      <c r="C457" s="290" t="s">
        <v>942</v>
      </c>
      <c r="D457" s="205" t="s">
        <v>204</v>
      </c>
      <c r="E457" s="206" t="s">
        <v>943</v>
      </c>
      <c r="F457" s="207" t="s">
        <v>944</v>
      </c>
      <c r="G457" s="208" t="s">
        <v>325</v>
      </c>
      <c r="H457" s="209">
        <v>8.5</v>
      </c>
      <c r="I457" s="210"/>
      <c r="J457" s="211">
        <f>ROUND(I457*H457,2)</f>
        <v>0</v>
      </c>
      <c r="K457" s="212"/>
      <c r="L457" s="39"/>
      <c r="M457" s="213" t="s">
        <v>1</v>
      </c>
      <c r="N457" s="214" t="s">
        <v>39</v>
      </c>
      <c r="O457" s="71"/>
      <c r="P457" s="215">
        <f>O457*H457</f>
        <v>0</v>
      </c>
      <c r="Q457" s="215">
        <v>1.07E-3</v>
      </c>
      <c r="R457" s="215">
        <f>Q457*H457</f>
        <v>9.0950000000000007E-3</v>
      </c>
      <c r="S457" s="215">
        <v>3.7999999999999999E-2</v>
      </c>
      <c r="T457" s="216">
        <f>S457*H457</f>
        <v>0.32300000000000001</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945</v>
      </c>
    </row>
    <row r="458" spans="1:65" s="2" customFormat="1" ht="19.5" x14ac:dyDescent="0.2">
      <c r="A458" s="34"/>
      <c r="B458" s="35"/>
      <c r="D458" s="219" t="s">
        <v>210</v>
      </c>
      <c r="E458" s="36"/>
      <c r="F458" s="220" t="s">
        <v>929</v>
      </c>
      <c r="G458" s="36"/>
      <c r="H458" s="36"/>
      <c r="I458" s="118"/>
      <c r="J458" s="36"/>
      <c r="K458" s="36"/>
      <c r="L458" s="39"/>
      <c r="M458" s="221"/>
      <c r="N458" s="222"/>
      <c r="O458" s="71"/>
      <c r="P458" s="71"/>
      <c r="Q458" s="71"/>
      <c r="R458" s="71"/>
      <c r="S458" s="71"/>
      <c r="T458" s="72"/>
      <c r="U458" s="34"/>
      <c r="V458" s="34"/>
      <c r="W458" s="34"/>
      <c r="X458" s="34"/>
      <c r="Y458" s="34"/>
      <c r="Z458" s="34"/>
      <c r="AA458" s="34"/>
      <c r="AB458" s="34"/>
      <c r="AC458" s="34"/>
      <c r="AD458" s="34"/>
      <c r="AE458" s="34"/>
      <c r="AT458" s="17" t="s">
        <v>210</v>
      </c>
      <c r="AU458" s="17" t="s">
        <v>84</v>
      </c>
    </row>
    <row r="459" spans="1:65" s="2" customFormat="1" ht="24" customHeight="1" x14ac:dyDescent="0.2">
      <c r="A459" s="34"/>
      <c r="B459" s="35"/>
      <c r="C459" s="290" t="s">
        <v>946</v>
      </c>
      <c r="D459" s="205" t="s">
        <v>204</v>
      </c>
      <c r="E459" s="206" t="s">
        <v>947</v>
      </c>
      <c r="F459" s="207" t="s">
        <v>948</v>
      </c>
      <c r="G459" s="208" t="s">
        <v>325</v>
      </c>
      <c r="H459" s="209">
        <v>4.8</v>
      </c>
      <c r="I459" s="210"/>
      <c r="J459" s="211">
        <f>ROUND(I459*H459,2)</f>
        <v>0</v>
      </c>
      <c r="K459" s="212"/>
      <c r="L459" s="39"/>
      <c r="M459" s="213" t="s">
        <v>1</v>
      </c>
      <c r="N459" s="214" t="s">
        <v>39</v>
      </c>
      <c r="O459" s="71"/>
      <c r="P459" s="215">
        <f>O459*H459</f>
        <v>0</v>
      </c>
      <c r="Q459" s="215">
        <v>1.08E-3</v>
      </c>
      <c r="R459" s="215">
        <f>Q459*H459</f>
        <v>5.1840000000000002E-3</v>
      </c>
      <c r="S459" s="215">
        <v>5.2999999999999999E-2</v>
      </c>
      <c r="T459" s="216">
        <f>S459*H459</f>
        <v>0.25439999999999996</v>
      </c>
      <c r="U459" s="34"/>
      <c r="V459" s="34"/>
      <c r="W459" s="34"/>
      <c r="X459" s="34"/>
      <c r="Y459" s="34"/>
      <c r="Z459" s="34"/>
      <c r="AA459" s="34"/>
      <c r="AB459" s="34"/>
      <c r="AC459" s="34"/>
      <c r="AD459" s="34"/>
      <c r="AE459" s="34"/>
      <c r="AR459" s="217" t="s">
        <v>214</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214</v>
      </c>
      <c r="BM459" s="217" t="s">
        <v>949</v>
      </c>
    </row>
    <row r="460" spans="1:65" s="2" customFormat="1" ht="19.5" x14ac:dyDescent="0.2">
      <c r="A460" s="34"/>
      <c r="B460" s="35"/>
      <c r="D460" s="219" t="s">
        <v>210</v>
      </c>
      <c r="E460" s="36"/>
      <c r="F460" s="220" t="s">
        <v>929</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2" customFormat="1" ht="24" customHeight="1" x14ac:dyDescent="0.2">
      <c r="A461" s="34"/>
      <c r="B461" s="35"/>
      <c r="C461" s="290" t="s">
        <v>950</v>
      </c>
      <c r="D461" s="205" t="s">
        <v>204</v>
      </c>
      <c r="E461" s="206" t="s">
        <v>951</v>
      </c>
      <c r="F461" s="207" t="s">
        <v>952</v>
      </c>
      <c r="G461" s="208" t="s">
        <v>325</v>
      </c>
      <c r="H461" s="209">
        <v>6.9</v>
      </c>
      <c r="I461" s="210"/>
      <c r="J461" s="211">
        <f>ROUND(I461*H461,2)</f>
        <v>0</v>
      </c>
      <c r="K461" s="212"/>
      <c r="L461" s="39"/>
      <c r="M461" s="213" t="s">
        <v>1</v>
      </c>
      <c r="N461" s="214" t="s">
        <v>39</v>
      </c>
      <c r="O461" s="71"/>
      <c r="P461" s="215">
        <f>O461*H461</f>
        <v>0</v>
      </c>
      <c r="Q461" s="215">
        <v>1.2199999999999999E-3</v>
      </c>
      <c r="R461" s="215">
        <f>Q461*H461</f>
        <v>8.4180000000000001E-3</v>
      </c>
      <c r="S461" s="215">
        <v>7.0000000000000007E-2</v>
      </c>
      <c r="T461" s="216">
        <f>S461*H461</f>
        <v>0.4830000000000001</v>
      </c>
      <c r="U461" s="34"/>
      <c r="V461" s="34"/>
      <c r="W461" s="34"/>
      <c r="X461" s="34"/>
      <c r="Y461" s="34"/>
      <c r="Z461" s="34"/>
      <c r="AA461" s="34"/>
      <c r="AB461" s="34"/>
      <c r="AC461" s="34"/>
      <c r="AD461" s="34"/>
      <c r="AE461" s="34"/>
      <c r="AR461" s="217" t="s">
        <v>214</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214</v>
      </c>
      <c r="BM461" s="217" t="s">
        <v>953</v>
      </c>
    </row>
    <row r="462" spans="1:65" s="2" customFormat="1" ht="19.5" x14ac:dyDescent="0.2">
      <c r="A462" s="34"/>
      <c r="B462" s="35"/>
      <c r="D462" s="219" t="s">
        <v>210</v>
      </c>
      <c r="E462" s="36"/>
      <c r="F462" s="220" t="s">
        <v>929</v>
      </c>
      <c r="G462" s="36"/>
      <c r="H462" s="36"/>
      <c r="I462" s="118"/>
      <c r="J462" s="36"/>
      <c r="K462" s="36"/>
      <c r="L462" s="39"/>
      <c r="M462" s="221"/>
      <c r="N462" s="222"/>
      <c r="O462" s="71"/>
      <c r="P462" s="71"/>
      <c r="Q462" s="71"/>
      <c r="R462" s="71"/>
      <c r="S462" s="71"/>
      <c r="T462" s="72"/>
      <c r="U462" s="34"/>
      <c r="V462" s="34"/>
      <c r="W462" s="34"/>
      <c r="X462" s="34"/>
      <c r="Y462" s="34"/>
      <c r="Z462" s="34"/>
      <c r="AA462" s="34"/>
      <c r="AB462" s="34"/>
      <c r="AC462" s="34"/>
      <c r="AD462" s="34"/>
      <c r="AE462" s="34"/>
      <c r="AT462" s="17" t="s">
        <v>210</v>
      </c>
      <c r="AU462" s="17" t="s">
        <v>84</v>
      </c>
    </row>
    <row r="463" spans="1:65" s="2" customFormat="1" ht="24" customHeight="1" x14ac:dyDescent="0.2">
      <c r="A463" s="34"/>
      <c r="B463" s="35"/>
      <c r="C463" s="290" t="s">
        <v>954</v>
      </c>
      <c r="D463" s="290" t="s">
        <v>204</v>
      </c>
      <c r="E463" s="296" t="s">
        <v>5865</v>
      </c>
      <c r="F463" s="297" t="s">
        <v>5866</v>
      </c>
      <c r="G463" s="298" t="s">
        <v>325</v>
      </c>
      <c r="H463" s="299">
        <v>0.7</v>
      </c>
      <c r="I463" s="300"/>
      <c r="J463" s="301">
        <f>ROUND(I463*H463,2)</f>
        <v>0</v>
      </c>
      <c r="K463" s="212"/>
      <c r="L463" s="39"/>
      <c r="M463" s="213" t="s">
        <v>1</v>
      </c>
      <c r="N463" s="214" t="s">
        <v>39</v>
      </c>
      <c r="O463" s="71"/>
      <c r="P463" s="215">
        <f>O463*H463</f>
        <v>0</v>
      </c>
      <c r="Q463" s="215">
        <v>1.2199999999999999E-3</v>
      </c>
      <c r="R463" s="215">
        <f>Q463*H463</f>
        <v>8.5399999999999994E-4</v>
      </c>
      <c r="S463" s="215">
        <v>7.0000000000000007E-2</v>
      </c>
      <c r="T463" s="216">
        <f>S463*H463</f>
        <v>4.9000000000000002E-2</v>
      </c>
      <c r="U463" s="34"/>
      <c r="V463" s="34"/>
      <c r="W463" s="34"/>
      <c r="X463" s="34"/>
      <c r="Y463" s="34"/>
      <c r="Z463" s="34"/>
      <c r="AA463" s="34"/>
      <c r="AB463" s="34"/>
      <c r="AC463" s="34"/>
      <c r="AD463" s="34"/>
      <c r="AE463" s="34"/>
      <c r="AR463" s="217" t="s">
        <v>214</v>
      </c>
      <c r="AT463" s="217" t="s">
        <v>204</v>
      </c>
      <c r="AU463" s="217" t="s">
        <v>84</v>
      </c>
      <c r="AY463" s="17" t="s">
        <v>201</v>
      </c>
      <c r="BE463" s="218">
        <f>IF(N463="základní",J463,0)</f>
        <v>0</v>
      </c>
      <c r="BF463" s="218">
        <f>IF(N463="snížená",J463,0)</f>
        <v>0</v>
      </c>
      <c r="BG463" s="218">
        <f>IF(N463="zákl. přenesená",J463,0)</f>
        <v>0</v>
      </c>
      <c r="BH463" s="218">
        <f>IF(N463="sníž. přenesená",J463,0)</f>
        <v>0</v>
      </c>
      <c r="BI463" s="218">
        <f>IF(N463="nulová",J463,0)</f>
        <v>0</v>
      </c>
      <c r="BJ463" s="17" t="s">
        <v>82</v>
      </c>
      <c r="BK463" s="218">
        <f>ROUND(I463*H463,2)</f>
        <v>0</v>
      </c>
      <c r="BL463" s="17" t="s">
        <v>214</v>
      </c>
      <c r="BM463" s="217" t="s">
        <v>953</v>
      </c>
    </row>
    <row r="464" spans="1:65" s="12" customFormat="1" ht="22.9" customHeight="1" x14ac:dyDescent="0.2">
      <c r="B464" s="189"/>
      <c r="C464" s="294"/>
      <c r="D464" s="191" t="s">
        <v>73</v>
      </c>
      <c r="E464" s="203" t="s">
        <v>347</v>
      </c>
      <c r="F464" s="203" t="s">
        <v>348</v>
      </c>
      <c r="G464" s="190"/>
      <c r="H464" s="190"/>
      <c r="I464" s="193"/>
      <c r="J464" s="204">
        <f>BK464</f>
        <v>0</v>
      </c>
      <c r="K464" s="190"/>
      <c r="L464" s="195"/>
      <c r="M464" s="196"/>
      <c r="N464" s="197"/>
      <c r="O464" s="197"/>
      <c r="P464" s="198">
        <f>SUM(P465:P469)</f>
        <v>0</v>
      </c>
      <c r="Q464" s="197"/>
      <c r="R464" s="198">
        <f>SUM(R465:R469)</f>
        <v>0</v>
      </c>
      <c r="S464" s="197"/>
      <c r="T464" s="199">
        <f>SUM(T465:T469)</f>
        <v>0</v>
      </c>
      <c r="AR464" s="200" t="s">
        <v>82</v>
      </c>
      <c r="AT464" s="201" t="s">
        <v>73</v>
      </c>
      <c r="AU464" s="201" t="s">
        <v>82</v>
      </c>
      <c r="AY464" s="200" t="s">
        <v>201</v>
      </c>
      <c r="BK464" s="202">
        <f>SUM(BK465:BK469)</f>
        <v>0</v>
      </c>
    </row>
    <row r="465" spans="1:65" s="2" customFormat="1" ht="24" customHeight="1" x14ac:dyDescent="0.2">
      <c r="A465" s="34"/>
      <c r="B465" s="35"/>
      <c r="C465" s="290" t="s">
        <v>956</v>
      </c>
      <c r="D465" s="205" t="s">
        <v>204</v>
      </c>
      <c r="E465" s="206" t="s">
        <v>356</v>
      </c>
      <c r="F465" s="207" t="s">
        <v>357</v>
      </c>
      <c r="G465" s="208" t="s">
        <v>351</v>
      </c>
      <c r="H465" s="209">
        <v>10.18</v>
      </c>
      <c r="I465" s="210"/>
      <c r="J465" s="211">
        <f>ROUND(I465*H465,2)</f>
        <v>0</v>
      </c>
      <c r="K465" s="212"/>
      <c r="L465" s="39"/>
      <c r="M465" s="213" t="s">
        <v>1</v>
      </c>
      <c r="N465" s="214" t="s">
        <v>39</v>
      </c>
      <c r="O465" s="71"/>
      <c r="P465" s="215">
        <f>O465*H465</f>
        <v>0</v>
      </c>
      <c r="Q465" s="215">
        <v>0</v>
      </c>
      <c r="R465" s="215">
        <f>Q465*H465</f>
        <v>0</v>
      </c>
      <c r="S465" s="215">
        <v>0</v>
      </c>
      <c r="T465" s="216">
        <f>S465*H465</f>
        <v>0</v>
      </c>
      <c r="U465" s="34"/>
      <c r="V465" s="34"/>
      <c r="W465" s="34"/>
      <c r="X465" s="34"/>
      <c r="Y465" s="34"/>
      <c r="Z465" s="34"/>
      <c r="AA465" s="34"/>
      <c r="AB465" s="34"/>
      <c r="AC465" s="34"/>
      <c r="AD465" s="34"/>
      <c r="AE465" s="34"/>
      <c r="AR465" s="217" t="s">
        <v>214</v>
      </c>
      <c r="AT465" s="217" t="s">
        <v>204</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214</v>
      </c>
      <c r="BM465" s="217" t="s">
        <v>955</v>
      </c>
    </row>
    <row r="466" spans="1:65" s="2" customFormat="1" ht="24" customHeight="1" x14ac:dyDescent="0.2">
      <c r="A466" s="34"/>
      <c r="B466" s="35"/>
      <c r="C466" s="290" t="s">
        <v>959</v>
      </c>
      <c r="D466" s="205" t="s">
        <v>204</v>
      </c>
      <c r="E466" s="206" t="s">
        <v>362</v>
      </c>
      <c r="F466" s="207" t="s">
        <v>363</v>
      </c>
      <c r="G466" s="208" t="s">
        <v>351</v>
      </c>
      <c r="H466" s="209">
        <v>101.8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214</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214</v>
      </c>
      <c r="BM466" s="217" t="s">
        <v>957</v>
      </c>
    </row>
    <row r="467" spans="1:65" s="13" customFormat="1" x14ac:dyDescent="0.2">
      <c r="B467" s="227"/>
      <c r="C467" s="292"/>
      <c r="D467" s="219" t="s">
        <v>294</v>
      </c>
      <c r="E467" s="228"/>
      <c r="F467" s="230" t="s">
        <v>958</v>
      </c>
      <c r="G467" s="228"/>
      <c r="H467" s="231">
        <v>101.8</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2" customFormat="1" ht="24" customHeight="1" x14ac:dyDescent="0.2">
      <c r="A468" s="34"/>
      <c r="B468" s="35"/>
      <c r="C468" s="290" t="s">
        <v>961</v>
      </c>
      <c r="D468" s="205" t="s">
        <v>204</v>
      </c>
      <c r="E468" s="206" t="s">
        <v>359</v>
      </c>
      <c r="F468" s="207" t="s">
        <v>360</v>
      </c>
      <c r="G468" s="208" t="s">
        <v>351</v>
      </c>
      <c r="H468" s="209">
        <v>10.18</v>
      </c>
      <c r="I468" s="210"/>
      <c r="J468" s="211">
        <f>ROUND(I468*H468,2)</f>
        <v>0</v>
      </c>
      <c r="K468" s="212"/>
      <c r="L468" s="39"/>
      <c r="M468" s="213" t="s">
        <v>1</v>
      </c>
      <c r="N468" s="214" t="s">
        <v>39</v>
      </c>
      <c r="O468" s="71"/>
      <c r="P468" s="215">
        <f>O468*H468</f>
        <v>0</v>
      </c>
      <c r="Q468" s="215">
        <v>0</v>
      </c>
      <c r="R468" s="215">
        <f>Q468*H468</f>
        <v>0</v>
      </c>
      <c r="S468" s="215">
        <v>0</v>
      </c>
      <c r="T468" s="216">
        <f>S468*H468</f>
        <v>0</v>
      </c>
      <c r="U468" s="34"/>
      <c r="V468" s="34"/>
      <c r="W468" s="34"/>
      <c r="X468" s="34"/>
      <c r="Y468" s="34"/>
      <c r="Z468" s="34"/>
      <c r="AA468" s="34"/>
      <c r="AB468" s="34"/>
      <c r="AC468" s="34"/>
      <c r="AD468" s="34"/>
      <c r="AE468" s="34"/>
      <c r="AR468" s="217" t="s">
        <v>214</v>
      </c>
      <c r="AT468" s="217" t="s">
        <v>204</v>
      </c>
      <c r="AU468" s="217" t="s">
        <v>84</v>
      </c>
      <c r="AY468" s="17" t="s">
        <v>201</v>
      </c>
      <c r="BE468" s="218">
        <f>IF(N468="základní",J468,0)</f>
        <v>0</v>
      </c>
      <c r="BF468" s="218">
        <f>IF(N468="snížená",J468,0)</f>
        <v>0</v>
      </c>
      <c r="BG468" s="218">
        <f>IF(N468="zákl. přenesená",J468,0)</f>
        <v>0</v>
      </c>
      <c r="BH468" s="218">
        <f>IF(N468="sníž. přenesená",J468,0)</f>
        <v>0</v>
      </c>
      <c r="BI468" s="218">
        <f>IF(N468="nulová",J468,0)</f>
        <v>0</v>
      </c>
      <c r="BJ468" s="17" t="s">
        <v>82</v>
      </c>
      <c r="BK468" s="218">
        <f>ROUND(I468*H468,2)</f>
        <v>0</v>
      </c>
      <c r="BL468" s="17" t="s">
        <v>214</v>
      </c>
      <c r="BM468" s="217" t="s">
        <v>960</v>
      </c>
    </row>
    <row r="469" spans="1:65" s="2" customFormat="1" ht="36" customHeight="1" x14ac:dyDescent="0.2">
      <c r="A469" s="34"/>
      <c r="B469" s="35"/>
      <c r="C469" s="290" t="s">
        <v>963</v>
      </c>
      <c r="D469" s="205" t="s">
        <v>204</v>
      </c>
      <c r="E469" s="206" t="s">
        <v>366</v>
      </c>
      <c r="F469" s="207" t="s">
        <v>367</v>
      </c>
      <c r="G469" s="208" t="s">
        <v>351</v>
      </c>
      <c r="H469" s="209">
        <v>8.8350000000000009</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214</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214</v>
      </c>
      <c r="BM469" s="217" t="s">
        <v>962</v>
      </c>
    </row>
    <row r="470" spans="1:65" s="12" customFormat="1" ht="22.9" customHeight="1" x14ac:dyDescent="0.2">
      <c r="B470" s="189"/>
      <c r="C470" s="294"/>
      <c r="D470" s="191" t="s">
        <v>73</v>
      </c>
      <c r="E470" s="203" t="s">
        <v>392</v>
      </c>
      <c r="F470" s="203" t="s">
        <v>393</v>
      </c>
      <c r="G470" s="190"/>
      <c r="H470" s="190"/>
      <c r="I470" s="193"/>
      <c r="J470" s="204">
        <f>BK470</f>
        <v>0</v>
      </c>
      <c r="K470" s="190"/>
      <c r="L470" s="195"/>
      <c r="M470" s="196"/>
      <c r="N470" s="197"/>
      <c r="O470" s="197"/>
      <c r="P470" s="198">
        <f>P471</f>
        <v>0</v>
      </c>
      <c r="Q470" s="197"/>
      <c r="R470" s="198">
        <f>R471</f>
        <v>0</v>
      </c>
      <c r="S470" s="197"/>
      <c r="T470" s="199">
        <f>T471</f>
        <v>0</v>
      </c>
      <c r="AR470" s="200" t="s">
        <v>82</v>
      </c>
      <c r="AT470" s="201" t="s">
        <v>73</v>
      </c>
      <c r="AU470" s="201" t="s">
        <v>82</v>
      </c>
      <c r="AY470" s="200" t="s">
        <v>201</v>
      </c>
      <c r="BK470" s="202">
        <f>BK471</f>
        <v>0</v>
      </c>
    </row>
    <row r="471" spans="1:65" s="2" customFormat="1" ht="16.5" customHeight="1" x14ac:dyDescent="0.2">
      <c r="A471" s="34"/>
      <c r="B471" s="35"/>
      <c r="C471" s="290" t="s">
        <v>967</v>
      </c>
      <c r="D471" s="205" t="s">
        <v>204</v>
      </c>
      <c r="E471" s="206" t="s">
        <v>395</v>
      </c>
      <c r="F471" s="207" t="s">
        <v>396</v>
      </c>
      <c r="G471" s="208" t="s">
        <v>351</v>
      </c>
      <c r="H471" s="209">
        <v>2805.35</v>
      </c>
      <c r="I471" s="210"/>
      <c r="J471" s="211">
        <f>ROUND(I471*H471,2)</f>
        <v>0</v>
      </c>
      <c r="K471" s="212"/>
      <c r="L471" s="39"/>
      <c r="M471" s="213" t="s">
        <v>1</v>
      </c>
      <c r="N471" s="214" t="s">
        <v>39</v>
      </c>
      <c r="O471" s="71"/>
      <c r="P471" s="215">
        <f>O471*H471</f>
        <v>0</v>
      </c>
      <c r="Q471" s="215">
        <v>0</v>
      </c>
      <c r="R471" s="215">
        <f>Q471*H471</f>
        <v>0</v>
      </c>
      <c r="S471" s="215">
        <v>0</v>
      </c>
      <c r="T471" s="216">
        <f>S471*H471</f>
        <v>0</v>
      </c>
      <c r="U471" s="34"/>
      <c r="V471" s="34"/>
      <c r="W471" s="34"/>
      <c r="X471" s="34"/>
      <c r="Y471" s="34"/>
      <c r="Z471" s="34"/>
      <c r="AA471" s="34"/>
      <c r="AB471" s="34"/>
      <c r="AC471" s="34"/>
      <c r="AD471" s="34"/>
      <c r="AE471" s="34"/>
      <c r="AR471" s="217" t="s">
        <v>214</v>
      </c>
      <c r="AT471" s="217" t="s">
        <v>204</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214</v>
      </c>
      <c r="BM471" s="217" t="s">
        <v>964</v>
      </c>
    </row>
    <row r="472" spans="1:65" s="12" customFormat="1" ht="25.9" customHeight="1" x14ac:dyDescent="0.2">
      <c r="B472" s="189"/>
      <c r="C472" s="294"/>
      <c r="D472" s="191" t="s">
        <v>73</v>
      </c>
      <c r="E472" s="192" t="s">
        <v>398</v>
      </c>
      <c r="F472" s="192" t="s">
        <v>399</v>
      </c>
      <c r="G472" s="190"/>
      <c r="H472" s="190"/>
      <c r="I472" s="193"/>
      <c r="J472" s="194">
        <f>BK472</f>
        <v>0</v>
      </c>
      <c r="K472" s="190"/>
      <c r="L472" s="195"/>
      <c r="M472" s="196"/>
      <c r="N472" s="197"/>
      <c r="O472" s="197"/>
      <c r="P472" s="198">
        <f>P473+P482+P510+P559+P565+P589+P614+P656+P661+P837+P952+P1025+P1040+P1043+P1059+P1063</f>
        <v>0</v>
      </c>
      <c r="Q472" s="197"/>
      <c r="R472" s="198">
        <f>R473+R482+R510+R559+R565+R589+R614+R656+R661+R837+R952+R1025+R1040+R1043+R1059+R1063</f>
        <v>136.62137920999999</v>
      </c>
      <c r="S472" s="197"/>
      <c r="T472" s="199">
        <f>T473+T482+T510+T559+T565+T589+T614+T656+T661+T837+T952+T1025+T1040+T1043+T1059+T1063</f>
        <v>0</v>
      </c>
      <c r="AR472" s="200" t="s">
        <v>84</v>
      </c>
      <c r="AT472" s="201" t="s">
        <v>73</v>
      </c>
      <c r="AU472" s="201" t="s">
        <v>74</v>
      </c>
      <c r="AY472" s="200" t="s">
        <v>201</v>
      </c>
      <c r="BK472" s="202">
        <f>BK473+BK482+BK510+BK559+BK565+BK589+BK614+BK656+BK661+BK837+BK952+BK1025+BK1040+BK1043+BK1059+BK1063</f>
        <v>0</v>
      </c>
    </row>
    <row r="473" spans="1:65" s="12" customFormat="1" ht="22.9" customHeight="1" x14ac:dyDescent="0.2">
      <c r="B473" s="189"/>
      <c r="C473" s="294"/>
      <c r="D473" s="191" t="s">
        <v>73</v>
      </c>
      <c r="E473" s="203" t="s">
        <v>965</v>
      </c>
      <c r="F473" s="203" t="s">
        <v>966</v>
      </c>
      <c r="G473" s="190"/>
      <c r="H473" s="190"/>
      <c r="I473" s="193"/>
      <c r="J473" s="204">
        <f>BK473</f>
        <v>0</v>
      </c>
      <c r="K473" s="190"/>
      <c r="L473" s="195"/>
      <c r="M473" s="196"/>
      <c r="N473" s="197"/>
      <c r="O473" s="197"/>
      <c r="P473" s="198">
        <f>SUM(P474:P481)</f>
        <v>0</v>
      </c>
      <c r="Q473" s="197"/>
      <c r="R473" s="198">
        <f>SUM(R474:R481)</f>
        <v>0.11835000000000001</v>
      </c>
      <c r="S473" s="197"/>
      <c r="T473" s="199">
        <f>SUM(T474:T481)</f>
        <v>0</v>
      </c>
      <c r="AR473" s="200" t="s">
        <v>84</v>
      </c>
      <c r="AT473" s="201" t="s">
        <v>73</v>
      </c>
      <c r="AU473" s="201" t="s">
        <v>82</v>
      </c>
      <c r="AY473" s="200" t="s">
        <v>201</v>
      </c>
      <c r="BK473" s="202">
        <f>SUM(BK474:BK481)</f>
        <v>0</v>
      </c>
    </row>
    <row r="474" spans="1:65" s="2" customFormat="1" ht="24" customHeight="1" x14ac:dyDescent="0.2">
      <c r="A474" s="34"/>
      <c r="B474" s="35"/>
      <c r="C474" s="290" t="s">
        <v>971</v>
      </c>
      <c r="D474" s="205" t="s">
        <v>204</v>
      </c>
      <c r="E474" s="206" t="s">
        <v>968</v>
      </c>
      <c r="F474" s="281" t="s">
        <v>5967</v>
      </c>
      <c r="G474" s="208" t="s">
        <v>309</v>
      </c>
      <c r="H474" s="209">
        <v>157.80000000000001</v>
      </c>
      <c r="I474" s="210"/>
      <c r="J474" s="211">
        <f>ROUND(I474*H474,2)</f>
        <v>0</v>
      </c>
      <c r="K474" s="212"/>
      <c r="L474" s="39"/>
      <c r="M474" s="213" t="s">
        <v>1</v>
      </c>
      <c r="N474" s="214" t="s">
        <v>39</v>
      </c>
      <c r="O474" s="71"/>
      <c r="P474" s="215">
        <f>O474*H474</f>
        <v>0</v>
      </c>
      <c r="Q474" s="215">
        <v>7.5000000000000002E-4</v>
      </c>
      <c r="R474" s="215">
        <f>Q474*H474</f>
        <v>0.11835000000000001</v>
      </c>
      <c r="S474" s="215">
        <v>0</v>
      </c>
      <c r="T474" s="216">
        <f>S474*H474</f>
        <v>0</v>
      </c>
      <c r="U474" s="34"/>
      <c r="V474" s="34"/>
      <c r="W474" s="34"/>
      <c r="X474" s="34"/>
      <c r="Y474" s="34"/>
      <c r="Z474" s="34"/>
      <c r="AA474" s="34"/>
      <c r="AB474" s="34"/>
      <c r="AC474" s="34"/>
      <c r="AD474" s="34"/>
      <c r="AE474" s="34"/>
      <c r="AR474" s="217" t="s">
        <v>365</v>
      </c>
      <c r="AT474" s="217" t="s">
        <v>204</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969</v>
      </c>
    </row>
    <row r="475" spans="1:65" s="13" customFormat="1" x14ac:dyDescent="0.2">
      <c r="B475" s="227"/>
      <c r="C475" s="292"/>
      <c r="D475" s="219" t="s">
        <v>294</v>
      </c>
      <c r="E475" s="229" t="s">
        <v>1</v>
      </c>
      <c r="F475" s="230" t="s">
        <v>970</v>
      </c>
      <c r="G475" s="228"/>
      <c r="H475" s="231">
        <v>157.80000000000001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82</v>
      </c>
      <c r="AY475" s="237" t="s">
        <v>201</v>
      </c>
    </row>
    <row r="476" spans="1:65" s="2" customFormat="1" ht="24" customHeight="1" x14ac:dyDescent="0.2">
      <c r="A476" s="34"/>
      <c r="B476" s="35"/>
      <c r="C476" s="290" t="s">
        <v>976</v>
      </c>
      <c r="D476" s="205" t="s">
        <v>204</v>
      </c>
      <c r="E476" s="285" t="s">
        <v>972</v>
      </c>
      <c r="F476" s="286" t="s">
        <v>973</v>
      </c>
      <c r="G476" s="287" t="s">
        <v>309</v>
      </c>
      <c r="H476" s="288">
        <v>0</v>
      </c>
      <c r="I476" s="210"/>
      <c r="J476" s="211">
        <f>ROUND(I476*H476,2)</f>
        <v>0</v>
      </c>
      <c r="K476" s="212"/>
      <c r="L476" s="39"/>
      <c r="M476" s="213" t="s">
        <v>1</v>
      </c>
      <c r="N476" s="214" t="s">
        <v>39</v>
      </c>
      <c r="O476" s="71"/>
      <c r="P476" s="215">
        <f>O476*H476</f>
        <v>0</v>
      </c>
      <c r="Q476" s="215">
        <v>1.9000000000000001E-4</v>
      </c>
      <c r="R476" s="215">
        <f>Q476*H476</f>
        <v>0</v>
      </c>
      <c r="S476" s="215">
        <v>0</v>
      </c>
      <c r="T476" s="216">
        <f>S476*H476</f>
        <v>0</v>
      </c>
      <c r="U476" s="34"/>
      <c r="V476" s="34"/>
      <c r="W476" s="34"/>
      <c r="X476" s="34"/>
      <c r="Y476" s="34"/>
      <c r="Z476" s="34"/>
      <c r="AA476" s="34"/>
      <c r="AB476" s="34"/>
      <c r="AC476" s="34"/>
      <c r="AD476" s="34"/>
      <c r="AE476" s="34"/>
      <c r="AR476" s="217" t="s">
        <v>365</v>
      </c>
      <c r="AT476" s="217" t="s">
        <v>204</v>
      </c>
      <c r="AU476" s="217" t="s">
        <v>84</v>
      </c>
      <c r="AY476" s="17" t="s">
        <v>201</v>
      </c>
      <c r="BE476" s="218">
        <f>IF(N476="základní",J476,0)</f>
        <v>0</v>
      </c>
      <c r="BF476" s="218">
        <f>IF(N476="snížená",J476,0)</f>
        <v>0</v>
      </c>
      <c r="BG476" s="218">
        <f>IF(N476="zákl. přenesená",J476,0)</f>
        <v>0</v>
      </c>
      <c r="BH476" s="218">
        <f>IF(N476="sníž. přenesená",J476,0)</f>
        <v>0</v>
      </c>
      <c r="BI476" s="218">
        <f>IF(N476="nulová",J476,0)</f>
        <v>0</v>
      </c>
      <c r="BJ476" s="17" t="s">
        <v>82</v>
      </c>
      <c r="BK476" s="218">
        <f>ROUND(I476*H476,2)</f>
        <v>0</v>
      </c>
      <c r="BL476" s="17" t="s">
        <v>365</v>
      </c>
      <c r="BM476" s="217" t="s">
        <v>974</v>
      </c>
    </row>
    <row r="477" spans="1:65" s="13" customFormat="1" x14ac:dyDescent="0.2">
      <c r="B477" s="227"/>
      <c r="C477" s="292"/>
      <c r="D477" s="219" t="s">
        <v>294</v>
      </c>
      <c r="E477" s="365" t="s">
        <v>1</v>
      </c>
      <c r="F477" s="324" t="s">
        <v>975</v>
      </c>
      <c r="G477" s="366"/>
      <c r="H477" s="367"/>
      <c r="I477" s="232"/>
      <c r="J477" s="228"/>
      <c r="K477" s="228"/>
      <c r="L477" s="233"/>
      <c r="M477" s="234"/>
      <c r="N477" s="235"/>
      <c r="O477" s="235"/>
      <c r="P477" s="235"/>
      <c r="Q477" s="235"/>
      <c r="R477" s="235"/>
      <c r="S477" s="235"/>
      <c r="T477" s="236"/>
      <c r="AT477" s="237" t="s">
        <v>294</v>
      </c>
      <c r="AU477" s="237" t="s">
        <v>84</v>
      </c>
      <c r="AV477" s="13" t="s">
        <v>84</v>
      </c>
      <c r="AW477" s="13" t="s">
        <v>30</v>
      </c>
      <c r="AX477" s="13" t="s">
        <v>82</v>
      </c>
      <c r="AY477" s="237" t="s">
        <v>201</v>
      </c>
    </row>
    <row r="478" spans="1:65" s="2" customFormat="1" ht="24" customHeight="1" x14ac:dyDescent="0.2">
      <c r="A478" s="34"/>
      <c r="B478" s="35"/>
      <c r="C478" s="290" t="s">
        <v>980</v>
      </c>
      <c r="D478" s="205" t="s">
        <v>204</v>
      </c>
      <c r="E478" s="285" t="s">
        <v>977</v>
      </c>
      <c r="F478" s="286" t="s">
        <v>978</v>
      </c>
      <c r="G478" s="287" t="s">
        <v>309</v>
      </c>
      <c r="H478" s="288">
        <v>0</v>
      </c>
      <c r="I478" s="210"/>
      <c r="J478" s="211">
        <f>ROUND(I478*H478,2)</f>
        <v>0</v>
      </c>
      <c r="K478" s="212"/>
      <c r="L478" s="39"/>
      <c r="M478" s="213" t="s">
        <v>1</v>
      </c>
      <c r="N478" s="214" t="s">
        <v>39</v>
      </c>
      <c r="O478" s="71"/>
      <c r="P478" s="215">
        <f>O478*H478</f>
        <v>0</v>
      </c>
      <c r="Q478" s="215">
        <v>9.0000000000000006E-5</v>
      </c>
      <c r="R478" s="215">
        <f>Q478*H478</f>
        <v>0</v>
      </c>
      <c r="S478" s="215">
        <v>0</v>
      </c>
      <c r="T478" s="216">
        <f>S478*H478</f>
        <v>0</v>
      </c>
      <c r="U478" s="34"/>
      <c r="V478" s="34"/>
      <c r="W478" s="34"/>
      <c r="X478" s="34"/>
      <c r="Y478" s="34"/>
      <c r="Z478" s="34"/>
      <c r="AA478" s="34"/>
      <c r="AB478" s="34"/>
      <c r="AC478" s="34"/>
      <c r="AD478" s="34"/>
      <c r="AE478" s="34"/>
      <c r="AR478" s="217" t="s">
        <v>365</v>
      </c>
      <c r="AT478" s="217" t="s">
        <v>204</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979</v>
      </c>
    </row>
    <row r="479" spans="1:65" s="2" customFormat="1" ht="16.5" customHeight="1" x14ac:dyDescent="0.2">
      <c r="A479" s="34"/>
      <c r="B479" s="35"/>
      <c r="C479" s="291" t="s">
        <v>988</v>
      </c>
      <c r="D479" s="262" t="s">
        <v>442</v>
      </c>
      <c r="E479" s="318" t="s">
        <v>981</v>
      </c>
      <c r="F479" s="319" t="s">
        <v>982</v>
      </c>
      <c r="G479" s="320" t="s">
        <v>309</v>
      </c>
      <c r="H479" s="321">
        <v>0</v>
      </c>
      <c r="I479" s="267"/>
      <c r="J479" s="268">
        <f>ROUND(I479*H479,2)</f>
        <v>0</v>
      </c>
      <c r="K479" s="269"/>
      <c r="L479" s="270"/>
      <c r="M479" s="271" t="s">
        <v>1</v>
      </c>
      <c r="N479" s="272" t="s">
        <v>39</v>
      </c>
      <c r="O479" s="71"/>
      <c r="P479" s="215">
        <f>O479*H479</f>
        <v>0</v>
      </c>
      <c r="Q479" s="215">
        <v>5.0000000000000001E-3</v>
      </c>
      <c r="R479" s="215">
        <f>Q479*H479</f>
        <v>0</v>
      </c>
      <c r="S479" s="215">
        <v>0</v>
      </c>
      <c r="T479" s="216">
        <f>S479*H479</f>
        <v>0</v>
      </c>
      <c r="U479" s="34"/>
      <c r="V479" s="34"/>
      <c r="W479" s="34"/>
      <c r="X479" s="34"/>
      <c r="Y479" s="34"/>
      <c r="Z479" s="34"/>
      <c r="AA479" s="34"/>
      <c r="AB479" s="34"/>
      <c r="AC479" s="34"/>
      <c r="AD479" s="34"/>
      <c r="AE479" s="34"/>
      <c r="AR479" s="217" t="s">
        <v>573</v>
      </c>
      <c r="AT479" s="217" t="s">
        <v>442</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983</v>
      </c>
    </row>
    <row r="480" spans="1:65" s="13" customFormat="1" x14ac:dyDescent="0.2">
      <c r="B480" s="227"/>
      <c r="C480" s="292"/>
      <c r="D480" s="219" t="s">
        <v>294</v>
      </c>
      <c r="E480" s="365" t="s">
        <v>1</v>
      </c>
      <c r="F480" s="324" t="s">
        <v>984</v>
      </c>
      <c r="G480" s="366"/>
      <c r="H480" s="367"/>
      <c r="I480" s="232"/>
      <c r="J480" s="228"/>
      <c r="K480" s="228"/>
      <c r="L480" s="233"/>
      <c r="M480" s="234"/>
      <c r="N480" s="235"/>
      <c r="O480" s="235"/>
      <c r="P480" s="235"/>
      <c r="Q480" s="235"/>
      <c r="R480" s="235"/>
      <c r="S480" s="235"/>
      <c r="T480" s="236"/>
      <c r="AT480" s="237" t="s">
        <v>294</v>
      </c>
      <c r="AU480" s="237" t="s">
        <v>84</v>
      </c>
      <c r="AV480" s="13" t="s">
        <v>84</v>
      </c>
      <c r="AW480" s="13" t="s">
        <v>30</v>
      </c>
      <c r="AX480" s="13" t="s">
        <v>82</v>
      </c>
      <c r="AY480" s="237" t="s">
        <v>201</v>
      </c>
    </row>
    <row r="481" spans="1:65" s="13" customFormat="1" x14ac:dyDescent="0.2">
      <c r="B481" s="227"/>
      <c r="C481" s="292"/>
      <c r="D481" s="219" t="s">
        <v>294</v>
      </c>
      <c r="E481" s="366"/>
      <c r="F481" s="324" t="s">
        <v>985</v>
      </c>
      <c r="G481" s="366"/>
      <c r="H481" s="367"/>
      <c r="I481" s="232"/>
      <c r="J481" s="228"/>
      <c r="K481" s="228"/>
      <c r="L481" s="233"/>
      <c r="M481" s="234"/>
      <c r="N481" s="235"/>
      <c r="O481" s="235"/>
      <c r="P481" s="235"/>
      <c r="Q481" s="235"/>
      <c r="R481" s="235"/>
      <c r="S481" s="235"/>
      <c r="T481" s="236"/>
      <c r="AT481" s="237" t="s">
        <v>294</v>
      </c>
      <c r="AU481" s="237" t="s">
        <v>84</v>
      </c>
      <c r="AV481" s="13" t="s">
        <v>84</v>
      </c>
      <c r="AW481" s="13" t="s">
        <v>4</v>
      </c>
      <c r="AX481" s="13" t="s">
        <v>82</v>
      </c>
      <c r="AY481" s="237" t="s">
        <v>201</v>
      </c>
    </row>
    <row r="482" spans="1:65" s="12" customFormat="1" ht="22.9" customHeight="1" x14ac:dyDescent="0.2">
      <c r="B482" s="189"/>
      <c r="C482" s="294"/>
      <c r="D482" s="191" t="s">
        <v>73</v>
      </c>
      <c r="E482" s="203" t="s">
        <v>986</v>
      </c>
      <c r="F482" s="203" t="s">
        <v>987</v>
      </c>
      <c r="G482" s="190"/>
      <c r="H482" s="190"/>
      <c r="I482" s="193"/>
      <c r="J482" s="204">
        <f>BK482</f>
        <v>0</v>
      </c>
      <c r="K482" s="190"/>
      <c r="L482" s="195"/>
      <c r="M482" s="196"/>
      <c r="N482" s="197"/>
      <c r="O482" s="197"/>
      <c r="P482" s="198">
        <f>SUM(P483:P509)</f>
        <v>0</v>
      </c>
      <c r="Q482" s="197"/>
      <c r="R482" s="198">
        <f>SUM(R483:R509)</f>
        <v>0.94446299999999983</v>
      </c>
      <c r="S482" s="197"/>
      <c r="T482" s="199">
        <f>SUM(T483:T509)</f>
        <v>0</v>
      </c>
      <c r="AR482" s="200" t="s">
        <v>84</v>
      </c>
      <c r="AT482" s="201" t="s">
        <v>73</v>
      </c>
      <c r="AU482" s="201" t="s">
        <v>82</v>
      </c>
      <c r="AY482" s="200" t="s">
        <v>201</v>
      </c>
      <c r="BK482" s="202">
        <f>SUM(BK483:BK509)</f>
        <v>0</v>
      </c>
    </row>
    <row r="483" spans="1:65" s="2" customFormat="1" ht="24" customHeight="1" x14ac:dyDescent="0.2">
      <c r="A483" s="34"/>
      <c r="B483" s="35"/>
      <c r="C483" s="290" t="s">
        <v>992</v>
      </c>
      <c r="D483" s="205" t="s">
        <v>204</v>
      </c>
      <c r="E483" s="206" t="s">
        <v>989</v>
      </c>
      <c r="F483" s="207" t="s">
        <v>990</v>
      </c>
      <c r="G483" s="208" t="s">
        <v>309</v>
      </c>
      <c r="H483" s="209">
        <v>81.150000000000006</v>
      </c>
      <c r="I483" s="210"/>
      <c r="J483" s="211">
        <f>ROUND(I483*H483,2)</f>
        <v>0</v>
      </c>
      <c r="K483" s="212"/>
      <c r="L483" s="39"/>
      <c r="M483" s="213" t="s">
        <v>1</v>
      </c>
      <c r="N483" s="214" t="s">
        <v>39</v>
      </c>
      <c r="O483" s="71"/>
      <c r="P483" s="215">
        <f>O483*H483</f>
        <v>0</v>
      </c>
      <c r="Q483" s="215">
        <v>0</v>
      </c>
      <c r="R483" s="215">
        <f>Q483*H483</f>
        <v>0</v>
      </c>
      <c r="S483" s="215">
        <v>0</v>
      </c>
      <c r="T483" s="216">
        <f>S483*H483</f>
        <v>0</v>
      </c>
      <c r="U483" s="34"/>
      <c r="V483" s="34"/>
      <c r="W483" s="34"/>
      <c r="X483" s="34"/>
      <c r="Y483" s="34"/>
      <c r="Z483" s="34"/>
      <c r="AA483" s="34"/>
      <c r="AB483" s="34"/>
      <c r="AC483" s="34"/>
      <c r="AD483" s="34"/>
      <c r="AE483" s="34"/>
      <c r="AR483" s="217" t="s">
        <v>365</v>
      </c>
      <c r="AT483" s="217" t="s">
        <v>204</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991</v>
      </c>
    </row>
    <row r="484" spans="1:65" s="2" customFormat="1" ht="16.5" customHeight="1" x14ac:dyDescent="0.2">
      <c r="A484" s="34"/>
      <c r="B484" s="35"/>
      <c r="C484" s="291" t="s">
        <v>998</v>
      </c>
      <c r="D484" s="262" t="s">
        <v>442</v>
      </c>
      <c r="E484" s="263" t="s">
        <v>993</v>
      </c>
      <c r="F484" s="264" t="s">
        <v>994</v>
      </c>
      <c r="G484" s="265" t="s">
        <v>351</v>
      </c>
      <c r="H484" s="266">
        <v>2.4E-2</v>
      </c>
      <c r="I484" s="267"/>
      <c r="J484" s="268">
        <f>ROUND(I484*H484,2)</f>
        <v>0</v>
      </c>
      <c r="K484" s="269"/>
      <c r="L484" s="270"/>
      <c r="M484" s="271" t="s">
        <v>1</v>
      </c>
      <c r="N484" s="272" t="s">
        <v>39</v>
      </c>
      <c r="O484" s="71"/>
      <c r="P484" s="215">
        <f>O484*H484</f>
        <v>0</v>
      </c>
      <c r="Q484" s="215">
        <v>1</v>
      </c>
      <c r="R484" s="215">
        <f>Q484*H484</f>
        <v>2.4E-2</v>
      </c>
      <c r="S484" s="215">
        <v>0</v>
      </c>
      <c r="T484" s="216">
        <f>S484*H484</f>
        <v>0</v>
      </c>
      <c r="U484" s="34"/>
      <c r="V484" s="34"/>
      <c r="W484" s="34"/>
      <c r="X484" s="34"/>
      <c r="Y484" s="34"/>
      <c r="Z484" s="34"/>
      <c r="AA484" s="34"/>
      <c r="AB484" s="34"/>
      <c r="AC484" s="34"/>
      <c r="AD484" s="34"/>
      <c r="AE484" s="34"/>
      <c r="AR484" s="217" t="s">
        <v>573</v>
      </c>
      <c r="AT484" s="217" t="s">
        <v>442</v>
      </c>
      <c r="AU484" s="217" t="s">
        <v>84</v>
      </c>
      <c r="AY484" s="17" t="s">
        <v>201</v>
      </c>
      <c r="BE484" s="218">
        <f>IF(N484="základní",J484,0)</f>
        <v>0</v>
      </c>
      <c r="BF484" s="218">
        <f>IF(N484="snížená",J484,0)</f>
        <v>0</v>
      </c>
      <c r="BG484" s="218">
        <f>IF(N484="zákl. přenesená",J484,0)</f>
        <v>0</v>
      </c>
      <c r="BH484" s="218">
        <f>IF(N484="sníž. přenesená",J484,0)</f>
        <v>0</v>
      </c>
      <c r="BI484" s="218">
        <f>IF(N484="nulová",J484,0)</f>
        <v>0</v>
      </c>
      <c r="BJ484" s="17" t="s">
        <v>82</v>
      </c>
      <c r="BK484" s="218">
        <f>ROUND(I484*H484,2)</f>
        <v>0</v>
      </c>
      <c r="BL484" s="17" t="s">
        <v>365</v>
      </c>
      <c r="BM484" s="217" t="s">
        <v>995</v>
      </c>
    </row>
    <row r="485" spans="1:65" s="2" customFormat="1" ht="19.5" x14ac:dyDescent="0.2">
      <c r="A485" s="34"/>
      <c r="B485" s="35"/>
      <c r="D485" s="219" t="s">
        <v>210</v>
      </c>
      <c r="E485" s="36"/>
      <c r="F485" s="220" t="s">
        <v>996</v>
      </c>
      <c r="G485" s="36"/>
      <c r="H485" s="36"/>
      <c r="I485" s="118"/>
      <c r="J485" s="36"/>
      <c r="K485" s="36"/>
      <c r="L485" s="39"/>
      <c r="M485" s="221"/>
      <c r="N485" s="222"/>
      <c r="O485" s="71"/>
      <c r="P485" s="71"/>
      <c r="Q485" s="71"/>
      <c r="R485" s="71"/>
      <c r="S485" s="71"/>
      <c r="T485" s="72"/>
      <c r="U485" s="34"/>
      <c r="V485" s="34"/>
      <c r="W485" s="34"/>
      <c r="X485" s="34"/>
      <c r="Y485" s="34"/>
      <c r="Z485" s="34"/>
      <c r="AA485" s="34"/>
      <c r="AB485" s="34"/>
      <c r="AC485" s="34"/>
      <c r="AD485" s="34"/>
      <c r="AE485" s="34"/>
      <c r="AT485" s="17" t="s">
        <v>210</v>
      </c>
      <c r="AU485" s="17" t="s">
        <v>84</v>
      </c>
    </row>
    <row r="486" spans="1:65" s="13" customFormat="1" x14ac:dyDescent="0.2">
      <c r="B486" s="227"/>
      <c r="C486" s="292"/>
      <c r="D486" s="219" t="s">
        <v>294</v>
      </c>
      <c r="E486" s="228"/>
      <c r="F486" s="230" t="s">
        <v>997</v>
      </c>
      <c r="G486" s="228"/>
      <c r="H486" s="231">
        <v>2.4E-2</v>
      </c>
      <c r="I486" s="232"/>
      <c r="J486" s="228"/>
      <c r="K486" s="228"/>
      <c r="L486" s="233"/>
      <c r="M486" s="234"/>
      <c r="N486" s="235"/>
      <c r="O486" s="235"/>
      <c r="P486" s="235"/>
      <c r="Q486" s="235"/>
      <c r="R486" s="235"/>
      <c r="S486" s="235"/>
      <c r="T486" s="236"/>
      <c r="AT486" s="237" t="s">
        <v>294</v>
      </c>
      <c r="AU486" s="237" t="s">
        <v>84</v>
      </c>
      <c r="AV486" s="13" t="s">
        <v>84</v>
      </c>
      <c r="AW486" s="13" t="s">
        <v>4</v>
      </c>
      <c r="AX486" s="13" t="s">
        <v>82</v>
      </c>
      <c r="AY486" s="237" t="s">
        <v>201</v>
      </c>
    </row>
    <row r="487" spans="1:65" s="2" customFormat="1" ht="36" customHeight="1" x14ac:dyDescent="0.2">
      <c r="A487" s="34"/>
      <c r="B487" s="35"/>
      <c r="C487" s="290" t="s">
        <v>1002</v>
      </c>
      <c r="D487" s="205" t="s">
        <v>204</v>
      </c>
      <c r="E487" s="206" t="s">
        <v>999</v>
      </c>
      <c r="F487" s="207" t="s">
        <v>1000</v>
      </c>
      <c r="G487" s="208" t="s">
        <v>309</v>
      </c>
      <c r="H487" s="209">
        <v>81.150000000000006</v>
      </c>
      <c r="I487" s="210"/>
      <c r="J487" s="211">
        <f>ROUND(I487*H487,2)</f>
        <v>0</v>
      </c>
      <c r="K487" s="212"/>
      <c r="L487" s="39"/>
      <c r="M487" s="213" t="s">
        <v>1</v>
      </c>
      <c r="N487" s="214" t="s">
        <v>39</v>
      </c>
      <c r="O487" s="71"/>
      <c r="P487" s="215">
        <f>O487*H487</f>
        <v>0</v>
      </c>
      <c r="Q487" s="215">
        <v>0</v>
      </c>
      <c r="R487" s="215">
        <f>Q487*H487</f>
        <v>0</v>
      </c>
      <c r="S487" s="215">
        <v>0</v>
      </c>
      <c r="T487" s="216">
        <f>S487*H487</f>
        <v>0</v>
      </c>
      <c r="U487" s="34"/>
      <c r="V487" s="34"/>
      <c r="W487" s="34"/>
      <c r="X487" s="34"/>
      <c r="Y487" s="34"/>
      <c r="Z487" s="34"/>
      <c r="AA487" s="34"/>
      <c r="AB487" s="34"/>
      <c r="AC487" s="34"/>
      <c r="AD487" s="34"/>
      <c r="AE487" s="34"/>
      <c r="AR487" s="217" t="s">
        <v>365</v>
      </c>
      <c r="AT487" s="217" t="s">
        <v>204</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1001</v>
      </c>
    </row>
    <row r="488" spans="1:65" s="2" customFormat="1" ht="36" customHeight="1" x14ac:dyDescent="0.2">
      <c r="A488" s="34"/>
      <c r="B488" s="35"/>
      <c r="C488" s="291" t="s">
        <v>1008</v>
      </c>
      <c r="D488" s="262" t="s">
        <v>442</v>
      </c>
      <c r="E488" s="263" t="s">
        <v>1003</v>
      </c>
      <c r="F488" s="264" t="s">
        <v>1004</v>
      </c>
      <c r="G488" s="265" t="s">
        <v>309</v>
      </c>
      <c r="H488" s="266">
        <v>93.322999999999993</v>
      </c>
      <c r="I488" s="267"/>
      <c r="J488" s="268">
        <f>ROUND(I488*H488,2)</f>
        <v>0</v>
      </c>
      <c r="K488" s="269"/>
      <c r="L488" s="270"/>
      <c r="M488" s="271" t="s">
        <v>1</v>
      </c>
      <c r="N488" s="272" t="s">
        <v>39</v>
      </c>
      <c r="O488" s="71"/>
      <c r="P488" s="215">
        <f>O488*H488</f>
        <v>0</v>
      </c>
      <c r="Q488" s="215">
        <v>1.9E-3</v>
      </c>
      <c r="R488" s="215">
        <f>Q488*H488</f>
        <v>0.17731369999999999</v>
      </c>
      <c r="S488" s="215">
        <v>0</v>
      </c>
      <c r="T488" s="216">
        <f>S488*H488</f>
        <v>0</v>
      </c>
      <c r="U488" s="34"/>
      <c r="V488" s="34"/>
      <c r="W488" s="34"/>
      <c r="X488" s="34"/>
      <c r="Y488" s="34"/>
      <c r="Z488" s="34"/>
      <c r="AA488" s="34"/>
      <c r="AB488" s="34"/>
      <c r="AC488" s="34"/>
      <c r="AD488" s="34"/>
      <c r="AE488" s="34"/>
      <c r="AR488" s="217" t="s">
        <v>573</v>
      </c>
      <c r="AT488" s="217" t="s">
        <v>442</v>
      </c>
      <c r="AU488" s="217" t="s">
        <v>84</v>
      </c>
      <c r="AY488" s="17" t="s">
        <v>201</v>
      </c>
      <c r="BE488" s="218">
        <f>IF(N488="základní",J488,0)</f>
        <v>0</v>
      </c>
      <c r="BF488" s="218">
        <f>IF(N488="snížená",J488,0)</f>
        <v>0</v>
      </c>
      <c r="BG488" s="218">
        <f>IF(N488="zákl. přenesená",J488,0)</f>
        <v>0</v>
      </c>
      <c r="BH488" s="218">
        <f>IF(N488="sníž. přenesená",J488,0)</f>
        <v>0</v>
      </c>
      <c r="BI488" s="218">
        <f>IF(N488="nulová",J488,0)</f>
        <v>0</v>
      </c>
      <c r="BJ488" s="17" t="s">
        <v>82</v>
      </c>
      <c r="BK488" s="218">
        <f>ROUND(I488*H488,2)</f>
        <v>0</v>
      </c>
      <c r="BL488" s="17" t="s">
        <v>365</v>
      </c>
      <c r="BM488" s="217" t="s">
        <v>1005</v>
      </c>
    </row>
    <row r="489" spans="1:65" s="2" customFormat="1" ht="58.5" x14ac:dyDescent="0.2">
      <c r="A489" s="34"/>
      <c r="B489" s="35"/>
      <c r="D489" s="219" t="s">
        <v>210</v>
      </c>
      <c r="E489" s="36"/>
      <c r="F489" s="220" t="s">
        <v>1006</v>
      </c>
      <c r="G489" s="36"/>
      <c r="H489" s="36"/>
      <c r="I489" s="118"/>
      <c r="J489" s="36"/>
      <c r="K489" s="36"/>
      <c r="L489" s="39"/>
      <c r="M489" s="221"/>
      <c r="N489" s="222"/>
      <c r="O489" s="71"/>
      <c r="P489" s="71"/>
      <c r="Q489" s="71"/>
      <c r="R489" s="71"/>
      <c r="S489" s="71"/>
      <c r="T489" s="72"/>
      <c r="U489" s="34"/>
      <c r="V489" s="34"/>
      <c r="W489" s="34"/>
      <c r="X489" s="34"/>
      <c r="Y489" s="34"/>
      <c r="Z489" s="34"/>
      <c r="AA489" s="34"/>
      <c r="AB489" s="34"/>
      <c r="AC489" s="34"/>
      <c r="AD489" s="34"/>
      <c r="AE489" s="34"/>
      <c r="AT489" s="17" t="s">
        <v>210</v>
      </c>
      <c r="AU489" s="17" t="s">
        <v>84</v>
      </c>
    </row>
    <row r="490" spans="1:65" s="13" customFormat="1" x14ac:dyDescent="0.2">
      <c r="B490" s="227"/>
      <c r="C490" s="292"/>
      <c r="D490" s="219" t="s">
        <v>294</v>
      </c>
      <c r="E490" s="228"/>
      <c r="F490" s="230" t="s">
        <v>1007</v>
      </c>
      <c r="G490" s="228"/>
      <c r="H490" s="231">
        <v>93.322999999999993</v>
      </c>
      <c r="I490" s="232"/>
      <c r="J490" s="228"/>
      <c r="K490" s="228"/>
      <c r="L490" s="233"/>
      <c r="M490" s="234"/>
      <c r="N490" s="235"/>
      <c r="O490" s="235"/>
      <c r="P490" s="235"/>
      <c r="Q490" s="235"/>
      <c r="R490" s="235"/>
      <c r="S490" s="235"/>
      <c r="T490" s="236"/>
      <c r="AT490" s="237" t="s">
        <v>294</v>
      </c>
      <c r="AU490" s="237" t="s">
        <v>84</v>
      </c>
      <c r="AV490" s="13" t="s">
        <v>84</v>
      </c>
      <c r="AW490" s="13" t="s">
        <v>4</v>
      </c>
      <c r="AX490" s="13" t="s">
        <v>82</v>
      </c>
      <c r="AY490" s="237" t="s">
        <v>201</v>
      </c>
    </row>
    <row r="491" spans="1:65" s="2" customFormat="1" ht="24" customHeight="1" x14ac:dyDescent="0.2">
      <c r="A491" s="34"/>
      <c r="B491" s="35"/>
      <c r="C491" s="290" t="s">
        <v>1016</v>
      </c>
      <c r="D491" s="205" t="s">
        <v>204</v>
      </c>
      <c r="E491" s="206" t="s">
        <v>1009</v>
      </c>
      <c r="F491" s="207" t="s">
        <v>1010</v>
      </c>
      <c r="G491" s="208" t="s">
        <v>309</v>
      </c>
      <c r="H491" s="209">
        <v>134.02000000000001</v>
      </c>
      <c r="I491" s="210"/>
      <c r="J491" s="211">
        <f>ROUND(I491*H491,2)</f>
        <v>0</v>
      </c>
      <c r="K491" s="212"/>
      <c r="L491" s="39"/>
      <c r="M491" s="213" t="s">
        <v>1</v>
      </c>
      <c r="N491" s="214" t="s">
        <v>39</v>
      </c>
      <c r="O491" s="71"/>
      <c r="P491" s="215">
        <f>O491*H491</f>
        <v>0</v>
      </c>
      <c r="Q491" s="215">
        <v>9.3999999999999997E-4</v>
      </c>
      <c r="R491" s="215">
        <f>Q491*H491</f>
        <v>0.1259788</v>
      </c>
      <c r="S491" s="215">
        <v>0</v>
      </c>
      <c r="T491" s="216">
        <f>S491*H491</f>
        <v>0</v>
      </c>
      <c r="U491" s="34"/>
      <c r="V491" s="34"/>
      <c r="W491" s="34"/>
      <c r="X491" s="34"/>
      <c r="Y491" s="34"/>
      <c r="Z491" s="34"/>
      <c r="AA491" s="34"/>
      <c r="AB491" s="34"/>
      <c r="AC491" s="34"/>
      <c r="AD491" s="34"/>
      <c r="AE491" s="34"/>
      <c r="AR491" s="217" t="s">
        <v>365</v>
      </c>
      <c r="AT491" s="217" t="s">
        <v>204</v>
      </c>
      <c r="AU491" s="217" t="s">
        <v>84</v>
      </c>
      <c r="AY491" s="17" t="s">
        <v>201</v>
      </c>
      <c r="BE491" s="218">
        <f>IF(N491="základní",J491,0)</f>
        <v>0</v>
      </c>
      <c r="BF491" s="218">
        <f>IF(N491="snížená",J491,0)</f>
        <v>0</v>
      </c>
      <c r="BG491" s="218">
        <f>IF(N491="zákl. přenesená",J491,0)</f>
        <v>0</v>
      </c>
      <c r="BH491" s="218">
        <f>IF(N491="sníž. přenesená",J491,0)</f>
        <v>0</v>
      </c>
      <c r="BI491" s="218">
        <f>IF(N491="nulová",J491,0)</f>
        <v>0</v>
      </c>
      <c r="BJ491" s="17" t="s">
        <v>82</v>
      </c>
      <c r="BK491" s="218">
        <f>ROUND(I491*H491,2)</f>
        <v>0</v>
      </c>
      <c r="BL491" s="17" t="s">
        <v>365</v>
      </c>
      <c r="BM491" s="217" t="s">
        <v>1011</v>
      </c>
    </row>
    <row r="492" spans="1:65" s="15" customFormat="1" x14ac:dyDescent="0.2">
      <c r="B492" s="249"/>
      <c r="C492" s="295"/>
      <c r="D492" s="219" t="s">
        <v>294</v>
      </c>
      <c r="E492" s="251" t="s">
        <v>1</v>
      </c>
      <c r="F492" s="252" t="s">
        <v>1012</v>
      </c>
      <c r="G492" s="250"/>
      <c r="H492" s="251" t="s">
        <v>1</v>
      </c>
      <c r="I492" s="253"/>
      <c r="J492" s="250"/>
      <c r="K492" s="250"/>
      <c r="L492" s="254"/>
      <c r="M492" s="255"/>
      <c r="N492" s="256"/>
      <c r="O492" s="256"/>
      <c r="P492" s="256"/>
      <c r="Q492" s="256"/>
      <c r="R492" s="256"/>
      <c r="S492" s="256"/>
      <c r="T492" s="257"/>
      <c r="AT492" s="258" t="s">
        <v>294</v>
      </c>
      <c r="AU492" s="258" t="s">
        <v>84</v>
      </c>
      <c r="AV492" s="15" t="s">
        <v>82</v>
      </c>
      <c r="AW492" s="15" t="s">
        <v>30</v>
      </c>
      <c r="AX492" s="15" t="s">
        <v>74</v>
      </c>
      <c r="AY492" s="258" t="s">
        <v>201</v>
      </c>
    </row>
    <row r="493" spans="1:65" s="13" customFormat="1" x14ac:dyDescent="0.2">
      <c r="B493" s="227"/>
      <c r="C493" s="292"/>
      <c r="D493" s="219" t="s">
        <v>294</v>
      </c>
      <c r="E493" s="229" t="s">
        <v>1</v>
      </c>
      <c r="F493" s="230" t="s">
        <v>1013</v>
      </c>
      <c r="G493" s="228"/>
      <c r="H493" s="231">
        <v>93.52</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5" customFormat="1" x14ac:dyDescent="0.2">
      <c r="B494" s="249"/>
      <c r="C494" s="295"/>
      <c r="D494" s="219" t="s">
        <v>294</v>
      </c>
      <c r="E494" s="251" t="s">
        <v>1</v>
      </c>
      <c r="F494" s="252" t="s">
        <v>1014</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1015</v>
      </c>
      <c r="G495" s="228"/>
      <c r="H495" s="231">
        <v>40.5</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4" customFormat="1" x14ac:dyDescent="0.2">
      <c r="B496" s="238"/>
      <c r="C496" s="293"/>
      <c r="D496" s="219" t="s">
        <v>294</v>
      </c>
      <c r="E496" s="240" t="s">
        <v>1</v>
      </c>
      <c r="F496" s="241" t="s">
        <v>297</v>
      </c>
      <c r="G496" s="239"/>
      <c r="H496" s="242">
        <v>134.02000000000001</v>
      </c>
      <c r="I496" s="243"/>
      <c r="J496" s="239"/>
      <c r="K496" s="239"/>
      <c r="L496" s="244"/>
      <c r="M496" s="245"/>
      <c r="N496" s="246"/>
      <c r="O496" s="246"/>
      <c r="P496" s="246"/>
      <c r="Q496" s="246"/>
      <c r="R496" s="246"/>
      <c r="S496" s="246"/>
      <c r="T496" s="247"/>
      <c r="AT496" s="248" t="s">
        <v>294</v>
      </c>
      <c r="AU496" s="248" t="s">
        <v>84</v>
      </c>
      <c r="AV496" s="14" t="s">
        <v>214</v>
      </c>
      <c r="AW496" s="14" t="s">
        <v>30</v>
      </c>
      <c r="AX496" s="14" t="s">
        <v>82</v>
      </c>
      <c r="AY496" s="248" t="s">
        <v>201</v>
      </c>
    </row>
    <row r="497" spans="1:65" s="2" customFormat="1" ht="24" customHeight="1" x14ac:dyDescent="0.2">
      <c r="A497" s="34"/>
      <c r="B497" s="35"/>
      <c r="C497" s="291" t="s">
        <v>1023</v>
      </c>
      <c r="D497" s="262" t="s">
        <v>442</v>
      </c>
      <c r="E497" s="263" t="s">
        <v>1017</v>
      </c>
      <c r="F497" s="264" t="s">
        <v>1018</v>
      </c>
      <c r="G497" s="265" t="s">
        <v>309</v>
      </c>
      <c r="H497" s="266">
        <v>123.07299999999999</v>
      </c>
      <c r="I497" s="267"/>
      <c r="J497" s="268">
        <f>ROUND(I497*H497,2)</f>
        <v>0</v>
      </c>
      <c r="K497" s="269"/>
      <c r="L497" s="270"/>
      <c r="M497" s="271" t="s">
        <v>1</v>
      </c>
      <c r="N497" s="272" t="s">
        <v>39</v>
      </c>
      <c r="O497" s="71"/>
      <c r="P497" s="215">
        <f>O497*H497</f>
        <v>0</v>
      </c>
      <c r="Q497" s="215">
        <v>4.4999999999999997E-3</v>
      </c>
      <c r="R497" s="215">
        <f>Q497*H497</f>
        <v>0.55382849999999995</v>
      </c>
      <c r="S497" s="215">
        <v>0</v>
      </c>
      <c r="T497" s="216">
        <f>S497*H497</f>
        <v>0</v>
      </c>
      <c r="U497" s="34"/>
      <c r="V497" s="34"/>
      <c r="W497" s="34"/>
      <c r="X497" s="34"/>
      <c r="Y497" s="34"/>
      <c r="Z497" s="34"/>
      <c r="AA497" s="34"/>
      <c r="AB497" s="34"/>
      <c r="AC497" s="34"/>
      <c r="AD497" s="34"/>
      <c r="AE497" s="34"/>
      <c r="AR497" s="217" t="s">
        <v>573</v>
      </c>
      <c r="AT497" s="217" t="s">
        <v>442</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1019</v>
      </c>
    </row>
    <row r="498" spans="1:65" s="15" customFormat="1" x14ac:dyDescent="0.2">
      <c r="B498" s="249"/>
      <c r="C498" s="295"/>
      <c r="D498" s="219" t="s">
        <v>294</v>
      </c>
      <c r="E498" s="251" t="s">
        <v>1</v>
      </c>
      <c r="F498" s="252" t="s">
        <v>1012</v>
      </c>
      <c r="G498" s="250"/>
      <c r="H498" s="251" t="s">
        <v>1</v>
      </c>
      <c r="I498" s="253"/>
      <c r="J498" s="250"/>
      <c r="K498" s="250"/>
      <c r="L498" s="254"/>
      <c r="M498" s="255"/>
      <c r="N498" s="256"/>
      <c r="O498" s="256"/>
      <c r="P498" s="256"/>
      <c r="Q498" s="256"/>
      <c r="R498" s="256"/>
      <c r="S498" s="256"/>
      <c r="T498" s="257"/>
      <c r="AT498" s="258" t="s">
        <v>294</v>
      </c>
      <c r="AU498" s="258" t="s">
        <v>84</v>
      </c>
      <c r="AV498" s="15" t="s">
        <v>82</v>
      </c>
      <c r="AW498" s="15" t="s">
        <v>30</v>
      </c>
      <c r="AX498" s="15" t="s">
        <v>74</v>
      </c>
      <c r="AY498" s="258" t="s">
        <v>201</v>
      </c>
    </row>
    <row r="499" spans="1:65" s="13" customFormat="1" x14ac:dyDescent="0.2">
      <c r="B499" s="227"/>
      <c r="C499" s="292"/>
      <c r="D499" s="219" t="s">
        <v>294</v>
      </c>
      <c r="E499" s="229" t="s">
        <v>1</v>
      </c>
      <c r="F499" s="230" t="s">
        <v>1013</v>
      </c>
      <c r="G499" s="228"/>
      <c r="H499" s="231">
        <v>93.52</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5" customFormat="1" x14ac:dyDescent="0.2">
      <c r="B500" s="249"/>
      <c r="C500" s="295"/>
      <c r="D500" s="219" t="s">
        <v>294</v>
      </c>
      <c r="E500" s="251" t="s">
        <v>1</v>
      </c>
      <c r="F500" s="252" t="s">
        <v>1020</v>
      </c>
      <c r="G500" s="250"/>
      <c r="H500" s="251" t="s">
        <v>1</v>
      </c>
      <c r="I500" s="253"/>
      <c r="J500" s="250"/>
      <c r="K500" s="250"/>
      <c r="L500" s="254"/>
      <c r="M500" s="255"/>
      <c r="N500" s="256"/>
      <c r="O500" s="256"/>
      <c r="P500" s="256"/>
      <c r="Q500" s="256"/>
      <c r="R500" s="256"/>
      <c r="S500" s="256"/>
      <c r="T500" s="257"/>
      <c r="AT500" s="258" t="s">
        <v>294</v>
      </c>
      <c r="AU500" s="258" t="s">
        <v>84</v>
      </c>
      <c r="AV500" s="15" t="s">
        <v>82</v>
      </c>
      <c r="AW500" s="15" t="s">
        <v>30</v>
      </c>
      <c r="AX500" s="15" t="s">
        <v>74</v>
      </c>
      <c r="AY500" s="258" t="s">
        <v>201</v>
      </c>
    </row>
    <row r="501" spans="1:65" s="13" customFormat="1" x14ac:dyDescent="0.2">
      <c r="B501" s="227"/>
      <c r="C501" s="292"/>
      <c r="D501" s="219" t="s">
        <v>294</v>
      </c>
      <c r="E501" s="229" t="s">
        <v>1</v>
      </c>
      <c r="F501" s="230" t="s">
        <v>1021</v>
      </c>
      <c r="G501" s="228"/>
      <c r="H501" s="231">
        <v>13.5</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107.02</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13" customFormat="1" x14ac:dyDescent="0.2">
      <c r="B503" s="227"/>
      <c r="C503" s="292"/>
      <c r="D503" s="219" t="s">
        <v>294</v>
      </c>
      <c r="E503" s="228"/>
      <c r="F503" s="230" t="s">
        <v>1022</v>
      </c>
      <c r="G503" s="228"/>
      <c r="H503" s="231">
        <v>123.07299999999999</v>
      </c>
      <c r="I503" s="232"/>
      <c r="J503" s="228"/>
      <c r="K503" s="228"/>
      <c r="L503" s="233"/>
      <c r="M503" s="234"/>
      <c r="N503" s="235"/>
      <c r="O503" s="235"/>
      <c r="P503" s="235"/>
      <c r="Q503" s="235"/>
      <c r="R503" s="235"/>
      <c r="S503" s="235"/>
      <c r="T503" s="236"/>
      <c r="AT503" s="237" t="s">
        <v>294</v>
      </c>
      <c r="AU503" s="237" t="s">
        <v>84</v>
      </c>
      <c r="AV503" s="13" t="s">
        <v>84</v>
      </c>
      <c r="AW503" s="13" t="s">
        <v>4</v>
      </c>
      <c r="AX503" s="13" t="s">
        <v>82</v>
      </c>
      <c r="AY503" s="237" t="s">
        <v>201</v>
      </c>
    </row>
    <row r="504" spans="1:65" s="2" customFormat="1" ht="24" customHeight="1" x14ac:dyDescent="0.2">
      <c r="A504" s="34"/>
      <c r="B504" s="35"/>
      <c r="C504" s="291" t="s">
        <v>1028</v>
      </c>
      <c r="D504" s="262" t="s">
        <v>442</v>
      </c>
      <c r="E504" s="263" t="s">
        <v>1024</v>
      </c>
      <c r="F504" s="264" t="s">
        <v>1025</v>
      </c>
      <c r="G504" s="265" t="s">
        <v>309</v>
      </c>
      <c r="H504" s="266">
        <v>13.77</v>
      </c>
      <c r="I504" s="267"/>
      <c r="J504" s="268">
        <f>ROUND(I504*H504,2)</f>
        <v>0</v>
      </c>
      <c r="K504" s="269"/>
      <c r="L504" s="270"/>
      <c r="M504" s="271" t="s">
        <v>1</v>
      </c>
      <c r="N504" s="272" t="s">
        <v>39</v>
      </c>
      <c r="O504" s="71"/>
      <c r="P504" s="215">
        <f>O504*H504</f>
        <v>0</v>
      </c>
      <c r="Q504" s="215">
        <v>3.8999999999999998E-3</v>
      </c>
      <c r="R504" s="215">
        <f>Q504*H504</f>
        <v>5.3702999999999994E-2</v>
      </c>
      <c r="S504" s="215">
        <v>0</v>
      </c>
      <c r="T504" s="216">
        <f>S504*H504</f>
        <v>0</v>
      </c>
      <c r="U504" s="34"/>
      <c r="V504" s="34"/>
      <c r="W504" s="34"/>
      <c r="X504" s="34"/>
      <c r="Y504" s="34"/>
      <c r="Z504" s="34"/>
      <c r="AA504" s="34"/>
      <c r="AB504" s="34"/>
      <c r="AC504" s="34"/>
      <c r="AD504" s="34"/>
      <c r="AE504" s="34"/>
      <c r="AR504" s="217" t="s">
        <v>573</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1026</v>
      </c>
    </row>
    <row r="505" spans="1:65" s="13" customFormat="1" x14ac:dyDescent="0.2">
      <c r="B505" s="227"/>
      <c r="C505" s="292"/>
      <c r="D505" s="219" t="s">
        <v>294</v>
      </c>
      <c r="E505" s="228"/>
      <c r="F505" s="230" t="s">
        <v>1027</v>
      </c>
      <c r="G505" s="228"/>
      <c r="H505" s="231">
        <v>13.77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36" customHeight="1" x14ac:dyDescent="0.2">
      <c r="A506" s="34"/>
      <c r="B506" s="35"/>
      <c r="C506" s="291" t="s">
        <v>1032</v>
      </c>
      <c r="D506" s="262" t="s">
        <v>442</v>
      </c>
      <c r="E506" s="263" t="s">
        <v>1029</v>
      </c>
      <c r="F506" s="264" t="s">
        <v>1030</v>
      </c>
      <c r="G506" s="265" t="s">
        <v>309</v>
      </c>
      <c r="H506" s="266">
        <v>13.77</v>
      </c>
      <c r="I506" s="267"/>
      <c r="J506" s="268">
        <f>ROUND(I506*H506,2)</f>
        <v>0</v>
      </c>
      <c r="K506" s="269"/>
      <c r="L506" s="270"/>
      <c r="M506" s="271" t="s">
        <v>1</v>
      </c>
      <c r="N506" s="272" t="s">
        <v>39</v>
      </c>
      <c r="O506" s="71"/>
      <c r="P506" s="215">
        <f>O506*H506</f>
        <v>0</v>
      </c>
      <c r="Q506" s="215">
        <v>6.9999999999999999E-4</v>
      </c>
      <c r="R506" s="215">
        <f>Q506*H506</f>
        <v>9.639E-3</v>
      </c>
      <c r="S506" s="215">
        <v>0</v>
      </c>
      <c r="T506" s="216">
        <f>S506*H506</f>
        <v>0</v>
      </c>
      <c r="U506" s="34"/>
      <c r="V506" s="34"/>
      <c r="W506" s="34"/>
      <c r="X506" s="34"/>
      <c r="Y506" s="34"/>
      <c r="Z506" s="34"/>
      <c r="AA506" s="34"/>
      <c r="AB506" s="34"/>
      <c r="AC506" s="34"/>
      <c r="AD506" s="34"/>
      <c r="AE506" s="34"/>
      <c r="AR506" s="217" t="s">
        <v>573</v>
      </c>
      <c r="AT506" s="217" t="s">
        <v>442</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1031</v>
      </c>
    </row>
    <row r="507" spans="1:65" s="13" customFormat="1" x14ac:dyDescent="0.2">
      <c r="B507" s="227"/>
      <c r="C507" s="292"/>
      <c r="D507" s="219" t="s">
        <v>294</v>
      </c>
      <c r="E507" s="228"/>
      <c r="F507" s="230" t="s">
        <v>1027</v>
      </c>
      <c r="G507" s="228"/>
      <c r="H507" s="231">
        <v>13.77</v>
      </c>
      <c r="I507" s="232"/>
      <c r="J507" s="228"/>
      <c r="K507" s="228"/>
      <c r="L507" s="233"/>
      <c r="M507" s="234"/>
      <c r="N507" s="235"/>
      <c r="O507" s="235"/>
      <c r="P507" s="235"/>
      <c r="Q507" s="235"/>
      <c r="R507" s="235"/>
      <c r="S507" s="235"/>
      <c r="T507" s="236"/>
      <c r="AT507" s="237" t="s">
        <v>294</v>
      </c>
      <c r="AU507" s="237" t="s">
        <v>84</v>
      </c>
      <c r="AV507" s="13" t="s">
        <v>84</v>
      </c>
      <c r="AW507" s="13" t="s">
        <v>4</v>
      </c>
      <c r="AX507" s="13" t="s">
        <v>82</v>
      </c>
      <c r="AY507" s="237" t="s">
        <v>201</v>
      </c>
    </row>
    <row r="508" spans="1:65" s="2" customFormat="1" ht="36" customHeight="1" x14ac:dyDescent="0.2">
      <c r="A508" s="34"/>
      <c r="B508" s="35"/>
      <c r="C508" s="290" t="s">
        <v>1036</v>
      </c>
      <c r="D508" s="205" t="s">
        <v>204</v>
      </c>
      <c r="E508" s="206" t="s">
        <v>1033</v>
      </c>
      <c r="F508" s="207" t="s">
        <v>1034</v>
      </c>
      <c r="G508" s="208" t="s">
        <v>309</v>
      </c>
      <c r="H508" s="209">
        <v>12.98</v>
      </c>
      <c r="I508" s="210"/>
      <c r="J508" s="211">
        <f>ROUND(I508*H508,2)</f>
        <v>0</v>
      </c>
      <c r="K508" s="212"/>
      <c r="L508" s="39"/>
      <c r="M508" s="213" t="s">
        <v>1</v>
      </c>
      <c r="N508" s="214" t="s">
        <v>39</v>
      </c>
      <c r="O508" s="71"/>
      <c r="P508" s="215">
        <f>O508*H508</f>
        <v>0</v>
      </c>
      <c r="Q508" s="215">
        <v>0</v>
      </c>
      <c r="R508" s="215">
        <f>Q508*H508</f>
        <v>0</v>
      </c>
      <c r="S508" s="215">
        <v>0</v>
      </c>
      <c r="T508" s="216">
        <f>S508*H508</f>
        <v>0</v>
      </c>
      <c r="U508" s="34"/>
      <c r="V508" s="34"/>
      <c r="W508" s="34"/>
      <c r="X508" s="34"/>
      <c r="Y508" s="34"/>
      <c r="Z508" s="34"/>
      <c r="AA508" s="34"/>
      <c r="AB508" s="34"/>
      <c r="AC508" s="34"/>
      <c r="AD508" s="34"/>
      <c r="AE508" s="34"/>
      <c r="AR508" s="217" t="s">
        <v>365</v>
      </c>
      <c r="AT508" s="217" t="s">
        <v>204</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1035</v>
      </c>
    </row>
    <row r="509" spans="1:65" s="2" customFormat="1" ht="24" customHeight="1" x14ac:dyDescent="0.2">
      <c r="A509" s="34"/>
      <c r="B509" s="35"/>
      <c r="C509" s="290" t="s">
        <v>1043</v>
      </c>
      <c r="D509" s="205" t="s">
        <v>204</v>
      </c>
      <c r="E509" s="206" t="s">
        <v>1037</v>
      </c>
      <c r="F509" s="207" t="s">
        <v>1038</v>
      </c>
      <c r="G509" s="208" t="s">
        <v>1039</v>
      </c>
      <c r="H509" s="273"/>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1040</v>
      </c>
    </row>
    <row r="510" spans="1:65" s="12" customFormat="1" ht="22.9" customHeight="1" x14ac:dyDescent="0.2">
      <c r="B510" s="189"/>
      <c r="C510" s="294"/>
      <c r="D510" s="191" t="s">
        <v>73</v>
      </c>
      <c r="E510" s="203" t="s">
        <v>1041</v>
      </c>
      <c r="F510" s="203" t="s">
        <v>1042</v>
      </c>
      <c r="G510" s="190"/>
      <c r="H510" s="190"/>
      <c r="I510" s="193"/>
      <c r="J510" s="204">
        <f>BK510</f>
        <v>0</v>
      </c>
      <c r="K510" s="190"/>
      <c r="L510" s="195"/>
      <c r="M510" s="196"/>
      <c r="N510" s="197"/>
      <c r="O510" s="197"/>
      <c r="P510" s="198">
        <f>SUM(P511:P558)</f>
        <v>0</v>
      </c>
      <c r="Q510" s="197"/>
      <c r="R510" s="198">
        <f>SUM(R511:R558)</f>
        <v>3.0238185299999993</v>
      </c>
      <c r="S510" s="197"/>
      <c r="T510" s="199">
        <f>SUM(T511:T558)</f>
        <v>0</v>
      </c>
      <c r="AR510" s="200" t="s">
        <v>84</v>
      </c>
      <c r="AT510" s="201" t="s">
        <v>73</v>
      </c>
      <c r="AU510" s="201" t="s">
        <v>82</v>
      </c>
      <c r="AY510" s="200" t="s">
        <v>201</v>
      </c>
      <c r="BK510" s="202">
        <f>SUM(BK511:BK558)</f>
        <v>0</v>
      </c>
    </row>
    <row r="511" spans="1:65" s="2" customFormat="1" ht="24" customHeight="1" x14ac:dyDescent="0.2">
      <c r="A511" s="34"/>
      <c r="B511" s="35"/>
      <c r="C511" s="290" t="s">
        <v>1052</v>
      </c>
      <c r="D511" s="205" t="s">
        <v>204</v>
      </c>
      <c r="E511" s="206" t="s">
        <v>1044</v>
      </c>
      <c r="F511" s="207" t="s">
        <v>1045</v>
      </c>
      <c r="G511" s="208" t="s">
        <v>309</v>
      </c>
      <c r="H511" s="209">
        <v>58.27</v>
      </c>
      <c r="I511" s="210"/>
      <c r="J511" s="211">
        <f>ROUND(I511*H511,2)</f>
        <v>0</v>
      </c>
      <c r="K511" s="212"/>
      <c r="L511" s="39"/>
      <c r="M511" s="213" t="s">
        <v>1</v>
      </c>
      <c r="N511" s="214" t="s">
        <v>39</v>
      </c>
      <c r="O511" s="71"/>
      <c r="P511" s="215">
        <f>O511*H511</f>
        <v>0</v>
      </c>
      <c r="Q511" s="215">
        <v>3.0000000000000001E-3</v>
      </c>
      <c r="R511" s="215">
        <f>Q511*H511</f>
        <v>0.17481000000000002</v>
      </c>
      <c r="S511" s="215">
        <v>0</v>
      </c>
      <c r="T511" s="216">
        <f>S511*H511</f>
        <v>0</v>
      </c>
      <c r="U511" s="34"/>
      <c r="V511" s="34"/>
      <c r="W511" s="34"/>
      <c r="X511" s="34"/>
      <c r="Y511" s="34"/>
      <c r="Z511" s="34"/>
      <c r="AA511" s="34"/>
      <c r="AB511" s="34"/>
      <c r="AC511" s="34"/>
      <c r="AD511" s="34"/>
      <c r="AE511" s="34"/>
      <c r="AR511" s="217" t="s">
        <v>365</v>
      </c>
      <c r="AT511" s="217" t="s">
        <v>204</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1046</v>
      </c>
    </row>
    <row r="512" spans="1:65" s="13" customFormat="1" x14ac:dyDescent="0.2">
      <c r="B512" s="227"/>
      <c r="C512" s="292"/>
      <c r="D512" s="219" t="s">
        <v>294</v>
      </c>
      <c r="E512" s="229" t="s">
        <v>1</v>
      </c>
      <c r="F512" s="230" t="s">
        <v>1047</v>
      </c>
      <c r="G512" s="228"/>
      <c r="H512" s="231">
        <v>13.5</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1048</v>
      </c>
      <c r="G513" s="228"/>
      <c r="H513" s="231">
        <v>13.563000000000001</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1049</v>
      </c>
      <c r="G514" s="228"/>
      <c r="H514" s="231">
        <v>13.53</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3" customFormat="1" x14ac:dyDescent="0.2">
      <c r="B515" s="227"/>
      <c r="C515" s="292"/>
      <c r="D515" s="219" t="s">
        <v>294</v>
      </c>
      <c r="E515" s="229" t="s">
        <v>1</v>
      </c>
      <c r="F515" s="230" t="s">
        <v>1050</v>
      </c>
      <c r="G515" s="228"/>
      <c r="H515" s="231">
        <v>13.53</v>
      </c>
      <c r="I515" s="232"/>
      <c r="J515" s="228"/>
      <c r="K515" s="228"/>
      <c r="L515" s="233"/>
      <c r="M515" s="234"/>
      <c r="N515" s="235"/>
      <c r="O515" s="235"/>
      <c r="P515" s="235"/>
      <c r="Q515" s="235"/>
      <c r="R515" s="235"/>
      <c r="S515" s="235"/>
      <c r="T515" s="236"/>
      <c r="AT515" s="237" t="s">
        <v>294</v>
      </c>
      <c r="AU515" s="237" t="s">
        <v>84</v>
      </c>
      <c r="AV515" s="13" t="s">
        <v>84</v>
      </c>
      <c r="AW515" s="13" t="s">
        <v>30</v>
      </c>
      <c r="AX515" s="13" t="s">
        <v>74</v>
      </c>
      <c r="AY515" s="237" t="s">
        <v>201</v>
      </c>
    </row>
    <row r="516" spans="1:65" s="13" customFormat="1" x14ac:dyDescent="0.2">
      <c r="B516" s="227"/>
      <c r="C516" s="292"/>
      <c r="D516" s="219" t="s">
        <v>294</v>
      </c>
      <c r="E516" s="229" t="s">
        <v>1</v>
      </c>
      <c r="F516" s="230" t="s">
        <v>1051</v>
      </c>
      <c r="G516" s="228"/>
      <c r="H516" s="231">
        <v>4.1470000000000002</v>
      </c>
      <c r="I516" s="232"/>
      <c r="J516" s="228"/>
      <c r="K516" s="228"/>
      <c r="L516" s="233"/>
      <c r="M516" s="234"/>
      <c r="N516" s="235"/>
      <c r="O516" s="235"/>
      <c r="P516" s="235"/>
      <c r="Q516" s="235"/>
      <c r="R516" s="235"/>
      <c r="S516" s="235"/>
      <c r="T516" s="236"/>
      <c r="AT516" s="237" t="s">
        <v>294</v>
      </c>
      <c r="AU516" s="237" t="s">
        <v>84</v>
      </c>
      <c r="AV516" s="13" t="s">
        <v>84</v>
      </c>
      <c r="AW516" s="13" t="s">
        <v>30</v>
      </c>
      <c r="AX516" s="13" t="s">
        <v>74</v>
      </c>
      <c r="AY516" s="237" t="s">
        <v>201</v>
      </c>
    </row>
    <row r="517" spans="1:65" s="14" customFormat="1" x14ac:dyDescent="0.2">
      <c r="B517" s="238"/>
      <c r="C517" s="293"/>
      <c r="D517" s="219" t="s">
        <v>294</v>
      </c>
      <c r="E517" s="240" t="s">
        <v>1</v>
      </c>
      <c r="F517" s="241" t="s">
        <v>297</v>
      </c>
      <c r="G517" s="239"/>
      <c r="H517" s="242">
        <v>58.27</v>
      </c>
      <c r="I517" s="243"/>
      <c r="J517" s="239"/>
      <c r="K517" s="239"/>
      <c r="L517" s="244"/>
      <c r="M517" s="245"/>
      <c r="N517" s="246"/>
      <c r="O517" s="246"/>
      <c r="P517" s="246"/>
      <c r="Q517" s="246"/>
      <c r="R517" s="246"/>
      <c r="S517" s="246"/>
      <c r="T517" s="247"/>
      <c r="AT517" s="248" t="s">
        <v>294</v>
      </c>
      <c r="AU517" s="248" t="s">
        <v>84</v>
      </c>
      <c r="AV517" s="14" t="s">
        <v>214</v>
      </c>
      <c r="AW517" s="14" t="s">
        <v>30</v>
      </c>
      <c r="AX517" s="14" t="s">
        <v>82</v>
      </c>
      <c r="AY517" s="248" t="s">
        <v>201</v>
      </c>
    </row>
    <row r="518" spans="1:65" s="2" customFormat="1" ht="24" customHeight="1" x14ac:dyDescent="0.2">
      <c r="A518" s="34"/>
      <c r="B518" s="35"/>
      <c r="C518" s="291" t="s">
        <v>1057</v>
      </c>
      <c r="D518" s="262" t="s">
        <v>442</v>
      </c>
      <c r="E518" s="263" t="s">
        <v>1053</v>
      </c>
      <c r="F518" s="264" t="s">
        <v>1054</v>
      </c>
      <c r="G518" s="265" t="s">
        <v>309</v>
      </c>
      <c r="H518" s="266">
        <v>61.183999999999997</v>
      </c>
      <c r="I518" s="267"/>
      <c r="J518" s="268">
        <f>ROUND(I518*H518,2)</f>
        <v>0</v>
      </c>
      <c r="K518" s="269"/>
      <c r="L518" s="270"/>
      <c r="M518" s="271" t="s">
        <v>1</v>
      </c>
      <c r="N518" s="272" t="s">
        <v>39</v>
      </c>
      <c r="O518" s="71"/>
      <c r="P518" s="215">
        <f>O518*H518</f>
        <v>0</v>
      </c>
      <c r="Q518" s="215">
        <v>1.75E-3</v>
      </c>
      <c r="R518" s="215">
        <f>Q518*H518</f>
        <v>0.107072</v>
      </c>
      <c r="S518" s="215">
        <v>0</v>
      </c>
      <c r="T518" s="216">
        <f>S518*H518</f>
        <v>0</v>
      </c>
      <c r="U518" s="34"/>
      <c r="V518" s="34"/>
      <c r="W518" s="34"/>
      <c r="X518" s="34"/>
      <c r="Y518" s="34"/>
      <c r="Z518" s="34"/>
      <c r="AA518" s="34"/>
      <c r="AB518" s="34"/>
      <c r="AC518" s="34"/>
      <c r="AD518" s="34"/>
      <c r="AE518" s="34"/>
      <c r="AR518" s="217" t="s">
        <v>573</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1055</v>
      </c>
    </row>
    <row r="519" spans="1:65" s="13" customFormat="1" x14ac:dyDescent="0.2">
      <c r="B519" s="227"/>
      <c r="C519" s="292"/>
      <c r="D519" s="219" t="s">
        <v>294</v>
      </c>
      <c r="E519" s="228"/>
      <c r="F519" s="230" t="s">
        <v>1056</v>
      </c>
      <c r="G519" s="228"/>
      <c r="H519" s="231">
        <v>61.183999999999997</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1061</v>
      </c>
      <c r="D520" s="205" t="s">
        <v>204</v>
      </c>
      <c r="E520" s="206" t="s">
        <v>1058</v>
      </c>
      <c r="F520" s="207" t="s">
        <v>1059</v>
      </c>
      <c r="G520" s="208" t="s">
        <v>309</v>
      </c>
      <c r="H520" s="209">
        <v>12.3</v>
      </c>
      <c r="I520" s="210"/>
      <c r="J520" s="211">
        <f>ROUND(I520*H520,2)</f>
        <v>0</v>
      </c>
      <c r="K520" s="212"/>
      <c r="L520" s="39"/>
      <c r="M520" s="213" t="s">
        <v>1</v>
      </c>
      <c r="N520" s="214" t="s">
        <v>39</v>
      </c>
      <c r="O520" s="71"/>
      <c r="P520" s="215">
        <f>O520*H520</f>
        <v>0</v>
      </c>
      <c r="Q520" s="215">
        <v>1.16E-3</v>
      </c>
      <c r="R520" s="215">
        <f>Q520*H520</f>
        <v>1.4268000000000001E-2</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1060</v>
      </c>
    </row>
    <row r="521" spans="1:65" s="2" customFormat="1" ht="16.5" customHeight="1" x14ac:dyDescent="0.2">
      <c r="A521" s="34"/>
      <c r="B521" s="35"/>
      <c r="C521" s="291" t="s">
        <v>1066</v>
      </c>
      <c r="D521" s="262" t="s">
        <v>442</v>
      </c>
      <c r="E521" s="263" t="s">
        <v>1062</v>
      </c>
      <c r="F521" s="264" t="s">
        <v>1063</v>
      </c>
      <c r="G521" s="265" t="s">
        <v>309</v>
      </c>
      <c r="H521" s="266">
        <v>12.545999999999999</v>
      </c>
      <c r="I521" s="267"/>
      <c r="J521" s="268">
        <f>ROUND(I521*H521,2)</f>
        <v>0</v>
      </c>
      <c r="K521" s="269"/>
      <c r="L521" s="270"/>
      <c r="M521" s="271" t="s">
        <v>1</v>
      </c>
      <c r="N521" s="272" t="s">
        <v>39</v>
      </c>
      <c r="O521" s="71"/>
      <c r="P521" s="215">
        <f>O521*H521</f>
        <v>0</v>
      </c>
      <c r="Q521" s="215">
        <v>8.9999999999999998E-4</v>
      </c>
      <c r="R521" s="215">
        <f>Q521*H521</f>
        <v>1.1291399999999998E-2</v>
      </c>
      <c r="S521" s="215">
        <v>0</v>
      </c>
      <c r="T521" s="216">
        <f>S521*H521</f>
        <v>0</v>
      </c>
      <c r="U521" s="34"/>
      <c r="V521" s="34"/>
      <c r="W521" s="34"/>
      <c r="X521" s="34"/>
      <c r="Y521" s="34"/>
      <c r="Z521" s="34"/>
      <c r="AA521" s="34"/>
      <c r="AB521" s="34"/>
      <c r="AC521" s="34"/>
      <c r="AD521" s="34"/>
      <c r="AE521" s="34"/>
      <c r="AR521" s="217" t="s">
        <v>573</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1064</v>
      </c>
    </row>
    <row r="522" spans="1:65" s="13" customFormat="1" x14ac:dyDescent="0.2">
      <c r="B522" s="227"/>
      <c r="C522" s="292"/>
      <c r="D522" s="219" t="s">
        <v>294</v>
      </c>
      <c r="E522" s="228"/>
      <c r="F522" s="230" t="s">
        <v>1065</v>
      </c>
      <c r="G522" s="228"/>
      <c r="H522" s="231">
        <v>12.545999999999999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1072</v>
      </c>
      <c r="D523" s="205" t="s">
        <v>204</v>
      </c>
      <c r="E523" s="206" t="s">
        <v>1067</v>
      </c>
      <c r="F523" s="207" t="s">
        <v>1068</v>
      </c>
      <c r="G523" s="208" t="s">
        <v>309</v>
      </c>
      <c r="H523" s="209">
        <v>184.24100000000001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1069</v>
      </c>
    </row>
    <row r="524" spans="1:65" s="13" customFormat="1" x14ac:dyDescent="0.2">
      <c r="B524" s="227"/>
      <c r="C524" s="292"/>
      <c r="D524" s="219" t="s">
        <v>294</v>
      </c>
      <c r="E524" s="229" t="s">
        <v>1</v>
      </c>
      <c r="F524" s="230" t="s">
        <v>1070</v>
      </c>
      <c r="G524" s="228"/>
      <c r="H524" s="231">
        <v>162.30000000000001</v>
      </c>
      <c r="I524" s="232"/>
      <c r="J524" s="228"/>
      <c r="K524" s="228"/>
      <c r="L524" s="233"/>
      <c r="M524" s="234"/>
      <c r="N524" s="235"/>
      <c r="O524" s="235"/>
      <c r="P524" s="235"/>
      <c r="Q524" s="235"/>
      <c r="R524" s="235"/>
      <c r="S524" s="235"/>
      <c r="T524" s="236"/>
      <c r="AT524" s="237" t="s">
        <v>294</v>
      </c>
      <c r="AU524" s="237" t="s">
        <v>84</v>
      </c>
      <c r="AV524" s="13" t="s">
        <v>84</v>
      </c>
      <c r="AW524" s="13" t="s">
        <v>30</v>
      </c>
      <c r="AX524" s="13" t="s">
        <v>74</v>
      </c>
      <c r="AY524" s="237" t="s">
        <v>201</v>
      </c>
    </row>
    <row r="525" spans="1:65" s="13" customFormat="1" x14ac:dyDescent="0.2">
      <c r="B525" s="227"/>
      <c r="C525" s="292"/>
      <c r="D525" s="219" t="s">
        <v>294</v>
      </c>
      <c r="E525" s="229" t="s">
        <v>1</v>
      </c>
      <c r="F525" s="230" t="s">
        <v>1071</v>
      </c>
      <c r="G525" s="228"/>
      <c r="H525" s="231">
        <v>21.940999999999999</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4" customFormat="1" x14ac:dyDescent="0.2">
      <c r="B526" s="238"/>
      <c r="C526" s="293"/>
      <c r="D526" s="219" t="s">
        <v>294</v>
      </c>
      <c r="E526" s="240" t="s">
        <v>1</v>
      </c>
      <c r="F526" s="241" t="s">
        <v>297</v>
      </c>
      <c r="G526" s="239"/>
      <c r="H526" s="242">
        <v>184.24100000000001</v>
      </c>
      <c r="I526" s="243"/>
      <c r="J526" s="239"/>
      <c r="K526" s="239"/>
      <c r="L526" s="244"/>
      <c r="M526" s="245"/>
      <c r="N526" s="246"/>
      <c r="O526" s="246"/>
      <c r="P526" s="246"/>
      <c r="Q526" s="246"/>
      <c r="R526" s="246"/>
      <c r="S526" s="246"/>
      <c r="T526" s="247"/>
      <c r="AT526" s="248" t="s">
        <v>294</v>
      </c>
      <c r="AU526" s="248" t="s">
        <v>84</v>
      </c>
      <c r="AV526" s="14" t="s">
        <v>214</v>
      </c>
      <c r="AW526" s="14" t="s">
        <v>30</v>
      </c>
      <c r="AX526" s="14" t="s">
        <v>82</v>
      </c>
      <c r="AY526" s="248" t="s">
        <v>201</v>
      </c>
    </row>
    <row r="527" spans="1:65" s="2" customFormat="1" ht="24" customHeight="1" x14ac:dyDescent="0.2">
      <c r="A527" s="34"/>
      <c r="B527" s="35"/>
      <c r="C527" s="291" t="s">
        <v>1077</v>
      </c>
      <c r="D527" s="262" t="s">
        <v>442</v>
      </c>
      <c r="E527" s="263" t="s">
        <v>1073</v>
      </c>
      <c r="F527" s="264" t="s">
        <v>1074</v>
      </c>
      <c r="G527" s="265" t="s">
        <v>309</v>
      </c>
      <c r="H527" s="266">
        <v>82.772999999999996</v>
      </c>
      <c r="I527" s="267"/>
      <c r="J527" s="268">
        <f>ROUND(I527*H527,2)</f>
        <v>0</v>
      </c>
      <c r="K527" s="269"/>
      <c r="L527" s="270"/>
      <c r="M527" s="271" t="s">
        <v>1</v>
      </c>
      <c r="N527" s="272" t="s">
        <v>39</v>
      </c>
      <c r="O527" s="71"/>
      <c r="P527" s="215">
        <f>O527*H527</f>
        <v>0</v>
      </c>
      <c r="Q527" s="215">
        <v>3.5000000000000001E-3</v>
      </c>
      <c r="R527" s="215">
        <f>Q527*H527</f>
        <v>0.2897055</v>
      </c>
      <c r="S527" s="215">
        <v>0</v>
      </c>
      <c r="T527" s="216">
        <f>S527*H527</f>
        <v>0</v>
      </c>
      <c r="U527" s="34"/>
      <c r="V527" s="34"/>
      <c r="W527" s="34"/>
      <c r="X527" s="34"/>
      <c r="Y527" s="34"/>
      <c r="Z527" s="34"/>
      <c r="AA527" s="34"/>
      <c r="AB527" s="34"/>
      <c r="AC527" s="34"/>
      <c r="AD527" s="34"/>
      <c r="AE527" s="34"/>
      <c r="AR527" s="217" t="s">
        <v>573</v>
      </c>
      <c r="AT527" s="217" t="s">
        <v>442</v>
      </c>
      <c r="AU527" s="217" t="s">
        <v>84</v>
      </c>
      <c r="AY527" s="17" t="s">
        <v>201</v>
      </c>
      <c r="BE527" s="218">
        <f>IF(N527="základní",J527,0)</f>
        <v>0</v>
      </c>
      <c r="BF527" s="218">
        <f>IF(N527="snížená",J527,0)</f>
        <v>0</v>
      </c>
      <c r="BG527" s="218">
        <f>IF(N527="zákl. přenesená",J527,0)</f>
        <v>0</v>
      </c>
      <c r="BH527" s="218">
        <f>IF(N527="sníž. přenesená",J527,0)</f>
        <v>0</v>
      </c>
      <c r="BI527" s="218">
        <f>IF(N527="nulová",J527,0)</f>
        <v>0</v>
      </c>
      <c r="BJ527" s="17" t="s">
        <v>82</v>
      </c>
      <c r="BK527" s="218">
        <f>ROUND(I527*H527,2)</f>
        <v>0</v>
      </c>
      <c r="BL527" s="17" t="s">
        <v>365</v>
      </c>
      <c r="BM527" s="217" t="s">
        <v>1075</v>
      </c>
    </row>
    <row r="528" spans="1:65" s="13" customFormat="1" x14ac:dyDescent="0.2">
      <c r="B528" s="227"/>
      <c r="C528" s="292"/>
      <c r="D528" s="219" t="s">
        <v>294</v>
      </c>
      <c r="E528" s="228"/>
      <c r="F528" s="230" t="s">
        <v>1076</v>
      </c>
      <c r="G528" s="228"/>
      <c r="H528" s="231">
        <v>82.772999999999996</v>
      </c>
      <c r="I528" s="232"/>
      <c r="J528" s="228"/>
      <c r="K528" s="228"/>
      <c r="L528" s="233"/>
      <c r="M528" s="234"/>
      <c r="N528" s="235"/>
      <c r="O528" s="235"/>
      <c r="P528" s="235"/>
      <c r="Q528" s="235"/>
      <c r="R528" s="235"/>
      <c r="S528" s="235"/>
      <c r="T528" s="236"/>
      <c r="AT528" s="237" t="s">
        <v>294</v>
      </c>
      <c r="AU528" s="237" t="s">
        <v>84</v>
      </c>
      <c r="AV528" s="13" t="s">
        <v>84</v>
      </c>
      <c r="AW528" s="13" t="s">
        <v>4</v>
      </c>
      <c r="AX528" s="13" t="s">
        <v>82</v>
      </c>
      <c r="AY528" s="237" t="s">
        <v>201</v>
      </c>
    </row>
    <row r="529" spans="1:65" s="2" customFormat="1" ht="24" customHeight="1" x14ac:dyDescent="0.2">
      <c r="A529" s="34"/>
      <c r="B529" s="35"/>
      <c r="C529" s="291" t="s">
        <v>1081</v>
      </c>
      <c r="D529" s="262" t="s">
        <v>442</v>
      </c>
      <c r="E529" s="263" t="s">
        <v>1078</v>
      </c>
      <c r="F529" s="264" t="s">
        <v>1079</v>
      </c>
      <c r="G529" s="265" t="s">
        <v>309</v>
      </c>
      <c r="H529" s="266">
        <v>82.772999999999996</v>
      </c>
      <c r="I529" s="267"/>
      <c r="J529" s="268">
        <f>ROUND(I529*H529,2)</f>
        <v>0</v>
      </c>
      <c r="K529" s="269"/>
      <c r="L529" s="270"/>
      <c r="M529" s="271" t="s">
        <v>1</v>
      </c>
      <c r="N529" s="272" t="s">
        <v>39</v>
      </c>
      <c r="O529" s="71"/>
      <c r="P529" s="215">
        <f>O529*H529</f>
        <v>0</v>
      </c>
      <c r="Q529" s="215">
        <v>4.8999999999999998E-3</v>
      </c>
      <c r="R529" s="215">
        <f>Q529*H529</f>
        <v>0.4055877</v>
      </c>
      <c r="S529" s="215">
        <v>0</v>
      </c>
      <c r="T529" s="216">
        <f>S529*H529</f>
        <v>0</v>
      </c>
      <c r="U529" s="34"/>
      <c r="V529" s="34"/>
      <c r="W529" s="34"/>
      <c r="X529" s="34"/>
      <c r="Y529" s="34"/>
      <c r="Z529" s="34"/>
      <c r="AA529" s="34"/>
      <c r="AB529" s="34"/>
      <c r="AC529" s="34"/>
      <c r="AD529" s="34"/>
      <c r="AE529" s="34"/>
      <c r="AR529" s="217" t="s">
        <v>573</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1080</v>
      </c>
    </row>
    <row r="530" spans="1:65" s="13" customFormat="1" x14ac:dyDescent="0.2">
      <c r="B530" s="227"/>
      <c r="C530" s="292"/>
      <c r="D530" s="219" t="s">
        <v>294</v>
      </c>
      <c r="E530" s="228"/>
      <c r="F530" s="230" t="s">
        <v>1076</v>
      </c>
      <c r="G530" s="228"/>
      <c r="H530" s="231">
        <v>82.772999999999996</v>
      </c>
      <c r="I530" s="232"/>
      <c r="J530" s="228"/>
      <c r="K530" s="228"/>
      <c r="L530" s="233"/>
      <c r="M530" s="234"/>
      <c r="N530" s="235"/>
      <c r="O530" s="235"/>
      <c r="P530" s="235"/>
      <c r="Q530" s="235"/>
      <c r="R530" s="235"/>
      <c r="S530" s="235"/>
      <c r="T530" s="236"/>
      <c r="AT530" s="237" t="s">
        <v>294</v>
      </c>
      <c r="AU530" s="237" t="s">
        <v>84</v>
      </c>
      <c r="AV530" s="13" t="s">
        <v>84</v>
      </c>
      <c r="AW530" s="13" t="s">
        <v>4</v>
      </c>
      <c r="AX530" s="13" t="s">
        <v>82</v>
      </c>
      <c r="AY530" s="237" t="s">
        <v>201</v>
      </c>
    </row>
    <row r="531" spans="1:65" s="2" customFormat="1" ht="16.5" customHeight="1" x14ac:dyDescent="0.2">
      <c r="A531" s="34"/>
      <c r="B531" s="35"/>
      <c r="C531" s="291" t="s">
        <v>1090</v>
      </c>
      <c r="D531" s="262" t="s">
        <v>442</v>
      </c>
      <c r="E531" s="263" t="s">
        <v>1082</v>
      </c>
      <c r="F531" s="264" t="s">
        <v>1083</v>
      </c>
      <c r="G531" s="265" t="s">
        <v>309</v>
      </c>
      <c r="H531" s="266">
        <v>22.38</v>
      </c>
      <c r="I531" s="267"/>
      <c r="J531" s="268">
        <f>ROUND(I531*H531,2)</f>
        <v>0</v>
      </c>
      <c r="K531" s="269"/>
      <c r="L531" s="270"/>
      <c r="M531" s="271" t="s">
        <v>1</v>
      </c>
      <c r="N531" s="272" t="s">
        <v>39</v>
      </c>
      <c r="O531" s="71"/>
      <c r="P531" s="215">
        <f>O531*H531</f>
        <v>0</v>
      </c>
      <c r="Q531" s="215">
        <v>4.8999999999999998E-3</v>
      </c>
      <c r="R531" s="215">
        <f>Q531*H531</f>
        <v>0.109662</v>
      </c>
      <c r="S531" s="215">
        <v>0</v>
      </c>
      <c r="T531" s="216">
        <f>S531*H531</f>
        <v>0</v>
      </c>
      <c r="U531" s="34"/>
      <c r="V531" s="34"/>
      <c r="W531" s="34"/>
      <c r="X531" s="34"/>
      <c r="Y531" s="34"/>
      <c r="Z531" s="34"/>
      <c r="AA531" s="34"/>
      <c r="AB531" s="34"/>
      <c r="AC531" s="34"/>
      <c r="AD531" s="34"/>
      <c r="AE531" s="34"/>
      <c r="AR531" s="217" t="s">
        <v>573</v>
      </c>
      <c r="AT531" s="217" t="s">
        <v>442</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1084</v>
      </c>
    </row>
    <row r="532" spans="1:65" s="15" customFormat="1" x14ac:dyDescent="0.2">
      <c r="B532" s="249"/>
      <c r="C532" s="295"/>
      <c r="D532" s="219" t="s">
        <v>294</v>
      </c>
      <c r="E532" s="251" t="s">
        <v>1</v>
      </c>
      <c r="F532" s="252" t="s">
        <v>1085</v>
      </c>
      <c r="G532" s="250"/>
      <c r="H532" s="251" t="s">
        <v>1</v>
      </c>
      <c r="I532" s="253"/>
      <c r="J532" s="250"/>
      <c r="K532" s="250"/>
      <c r="L532" s="254"/>
      <c r="M532" s="255"/>
      <c r="N532" s="256"/>
      <c r="O532" s="256"/>
      <c r="P532" s="256"/>
      <c r="Q532" s="256"/>
      <c r="R532" s="256"/>
      <c r="S532" s="256"/>
      <c r="T532" s="257"/>
      <c r="AT532" s="258" t="s">
        <v>294</v>
      </c>
      <c r="AU532" s="258" t="s">
        <v>84</v>
      </c>
      <c r="AV532" s="15" t="s">
        <v>82</v>
      </c>
      <c r="AW532" s="15" t="s">
        <v>30</v>
      </c>
      <c r="AX532" s="15" t="s">
        <v>74</v>
      </c>
      <c r="AY532" s="258" t="s">
        <v>201</v>
      </c>
    </row>
    <row r="533" spans="1:65" s="13" customFormat="1" x14ac:dyDescent="0.2">
      <c r="B533" s="227"/>
      <c r="C533" s="292"/>
      <c r="D533" s="219" t="s">
        <v>294</v>
      </c>
      <c r="E533" s="229" t="s">
        <v>1</v>
      </c>
      <c r="F533" s="230" t="s">
        <v>1086</v>
      </c>
      <c r="G533" s="228"/>
      <c r="H533" s="231">
        <v>12.72</v>
      </c>
      <c r="I533" s="232"/>
      <c r="J533" s="228"/>
      <c r="K533" s="228"/>
      <c r="L533" s="233"/>
      <c r="M533" s="234"/>
      <c r="N533" s="235"/>
      <c r="O533" s="235"/>
      <c r="P533" s="235"/>
      <c r="Q533" s="235"/>
      <c r="R533" s="235"/>
      <c r="S533" s="235"/>
      <c r="T533" s="236"/>
      <c r="AT533" s="237" t="s">
        <v>294</v>
      </c>
      <c r="AU533" s="237" t="s">
        <v>84</v>
      </c>
      <c r="AV533" s="13" t="s">
        <v>84</v>
      </c>
      <c r="AW533" s="13" t="s">
        <v>30</v>
      </c>
      <c r="AX533" s="13" t="s">
        <v>74</v>
      </c>
      <c r="AY533" s="237" t="s">
        <v>201</v>
      </c>
    </row>
    <row r="534" spans="1:65" s="13" customFormat="1" x14ac:dyDescent="0.2">
      <c r="B534" s="227"/>
      <c r="C534" s="292"/>
      <c r="D534" s="219" t="s">
        <v>294</v>
      </c>
      <c r="E534" s="229" t="s">
        <v>1</v>
      </c>
      <c r="F534" s="230" t="s">
        <v>1087</v>
      </c>
      <c r="G534" s="228"/>
      <c r="H534" s="231">
        <v>6.5629999999999997</v>
      </c>
      <c r="I534" s="232"/>
      <c r="J534" s="228"/>
      <c r="K534" s="228"/>
      <c r="L534" s="233"/>
      <c r="M534" s="234"/>
      <c r="N534" s="235"/>
      <c r="O534" s="235"/>
      <c r="P534" s="235"/>
      <c r="Q534" s="235"/>
      <c r="R534" s="235"/>
      <c r="S534" s="235"/>
      <c r="T534" s="236"/>
      <c r="AT534" s="237" t="s">
        <v>294</v>
      </c>
      <c r="AU534" s="237" t="s">
        <v>84</v>
      </c>
      <c r="AV534" s="13" t="s">
        <v>84</v>
      </c>
      <c r="AW534" s="13" t="s">
        <v>30</v>
      </c>
      <c r="AX534" s="13" t="s">
        <v>74</v>
      </c>
      <c r="AY534" s="237" t="s">
        <v>201</v>
      </c>
    </row>
    <row r="535" spans="1:65" s="13" customFormat="1" x14ac:dyDescent="0.2">
      <c r="B535" s="227"/>
      <c r="C535" s="292"/>
      <c r="D535" s="219" t="s">
        <v>294</v>
      </c>
      <c r="E535" s="229" t="s">
        <v>1</v>
      </c>
      <c r="F535" s="230" t="s">
        <v>1088</v>
      </c>
      <c r="G535" s="228"/>
      <c r="H535" s="231">
        <v>2.6579999999999999</v>
      </c>
      <c r="I535" s="232"/>
      <c r="J535" s="228"/>
      <c r="K535" s="228"/>
      <c r="L535" s="233"/>
      <c r="M535" s="234"/>
      <c r="N535" s="235"/>
      <c r="O535" s="235"/>
      <c r="P535" s="235"/>
      <c r="Q535" s="235"/>
      <c r="R535" s="235"/>
      <c r="S535" s="235"/>
      <c r="T535" s="236"/>
      <c r="AT535" s="237" t="s">
        <v>294</v>
      </c>
      <c r="AU535" s="237" t="s">
        <v>84</v>
      </c>
      <c r="AV535" s="13" t="s">
        <v>84</v>
      </c>
      <c r="AW535" s="13" t="s">
        <v>30</v>
      </c>
      <c r="AX535" s="13" t="s">
        <v>74</v>
      </c>
      <c r="AY535" s="237" t="s">
        <v>201</v>
      </c>
    </row>
    <row r="536" spans="1:65" s="14" customFormat="1" x14ac:dyDescent="0.2">
      <c r="B536" s="238"/>
      <c r="C536" s="293"/>
      <c r="D536" s="219" t="s">
        <v>294</v>
      </c>
      <c r="E536" s="240" t="s">
        <v>1</v>
      </c>
      <c r="F536" s="241" t="s">
        <v>297</v>
      </c>
      <c r="G536" s="239"/>
      <c r="H536" s="242">
        <v>21.940999999999999</v>
      </c>
      <c r="I536" s="243"/>
      <c r="J536" s="239"/>
      <c r="K536" s="239"/>
      <c r="L536" s="244"/>
      <c r="M536" s="245"/>
      <c r="N536" s="246"/>
      <c r="O536" s="246"/>
      <c r="P536" s="246"/>
      <c r="Q536" s="246"/>
      <c r="R536" s="246"/>
      <c r="S536" s="246"/>
      <c r="T536" s="247"/>
      <c r="AT536" s="248" t="s">
        <v>294</v>
      </c>
      <c r="AU536" s="248" t="s">
        <v>84</v>
      </c>
      <c r="AV536" s="14" t="s">
        <v>214</v>
      </c>
      <c r="AW536" s="14" t="s">
        <v>30</v>
      </c>
      <c r="AX536" s="14" t="s">
        <v>82</v>
      </c>
      <c r="AY536" s="248" t="s">
        <v>201</v>
      </c>
    </row>
    <row r="537" spans="1:65" s="13" customFormat="1" x14ac:dyDescent="0.2">
      <c r="B537" s="227"/>
      <c r="C537" s="292"/>
      <c r="D537" s="219" t="s">
        <v>294</v>
      </c>
      <c r="E537" s="228"/>
      <c r="F537" s="230" t="s">
        <v>1089</v>
      </c>
      <c r="G537" s="228"/>
      <c r="H537" s="231">
        <v>22.38</v>
      </c>
      <c r="I537" s="232"/>
      <c r="J537" s="228"/>
      <c r="K537" s="228"/>
      <c r="L537" s="233"/>
      <c r="M537" s="234"/>
      <c r="N537" s="235"/>
      <c r="O537" s="235"/>
      <c r="P537" s="235"/>
      <c r="Q537" s="235"/>
      <c r="R537" s="235"/>
      <c r="S537" s="235"/>
      <c r="T537" s="236"/>
      <c r="AT537" s="237" t="s">
        <v>294</v>
      </c>
      <c r="AU537" s="237" t="s">
        <v>84</v>
      </c>
      <c r="AV537" s="13" t="s">
        <v>84</v>
      </c>
      <c r="AW537" s="13" t="s">
        <v>4</v>
      </c>
      <c r="AX537" s="13" t="s">
        <v>82</v>
      </c>
      <c r="AY537" s="237" t="s">
        <v>201</v>
      </c>
    </row>
    <row r="538" spans="1:65" s="2" customFormat="1" ht="24" customHeight="1" x14ac:dyDescent="0.2">
      <c r="A538" s="34"/>
      <c r="B538" s="35"/>
      <c r="C538" s="290" t="s">
        <v>1094</v>
      </c>
      <c r="D538" s="205" t="s">
        <v>204</v>
      </c>
      <c r="E538" s="206" t="s">
        <v>1091</v>
      </c>
      <c r="F538" s="207" t="s">
        <v>1092</v>
      </c>
      <c r="G538" s="208" t="s">
        <v>309</v>
      </c>
      <c r="H538" s="209">
        <v>81.150000000000006</v>
      </c>
      <c r="I538" s="210"/>
      <c r="J538" s="211">
        <f>ROUND(I538*H538,2)</f>
        <v>0</v>
      </c>
      <c r="K538" s="212"/>
      <c r="L538" s="39"/>
      <c r="M538" s="213" t="s">
        <v>1</v>
      </c>
      <c r="N538" s="214" t="s">
        <v>39</v>
      </c>
      <c r="O538" s="71"/>
      <c r="P538" s="215">
        <f>O538*H538</f>
        <v>0</v>
      </c>
      <c r="Q538" s="215">
        <v>9.0000000000000006E-5</v>
      </c>
      <c r="R538" s="215">
        <f>Q538*H538</f>
        <v>7.303500000000001E-3</v>
      </c>
      <c r="S538" s="215">
        <v>0</v>
      </c>
      <c r="T538" s="216">
        <f>S538*H538</f>
        <v>0</v>
      </c>
      <c r="U538" s="34"/>
      <c r="V538" s="34"/>
      <c r="W538" s="34"/>
      <c r="X538" s="34"/>
      <c r="Y538" s="34"/>
      <c r="Z538" s="34"/>
      <c r="AA538" s="34"/>
      <c r="AB538" s="34"/>
      <c r="AC538" s="34"/>
      <c r="AD538" s="34"/>
      <c r="AE538" s="34"/>
      <c r="AR538" s="217" t="s">
        <v>365</v>
      </c>
      <c r="AT538" s="217" t="s">
        <v>204</v>
      </c>
      <c r="AU538" s="217" t="s">
        <v>84</v>
      </c>
      <c r="AY538" s="17" t="s">
        <v>201</v>
      </c>
      <c r="BE538" s="218">
        <f>IF(N538="základní",J538,0)</f>
        <v>0</v>
      </c>
      <c r="BF538" s="218">
        <f>IF(N538="snížená",J538,0)</f>
        <v>0</v>
      </c>
      <c r="BG538" s="218">
        <f>IF(N538="zákl. přenesená",J538,0)</f>
        <v>0</v>
      </c>
      <c r="BH538" s="218">
        <f>IF(N538="sníž. přenesená",J538,0)</f>
        <v>0</v>
      </c>
      <c r="BI538" s="218">
        <f>IF(N538="nulová",J538,0)</f>
        <v>0</v>
      </c>
      <c r="BJ538" s="17" t="s">
        <v>82</v>
      </c>
      <c r="BK538" s="218">
        <f>ROUND(I538*H538,2)</f>
        <v>0</v>
      </c>
      <c r="BL538" s="17" t="s">
        <v>365</v>
      </c>
      <c r="BM538" s="217" t="s">
        <v>1093</v>
      </c>
    </row>
    <row r="539" spans="1:65" s="2" customFormat="1" ht="24" customHeight="1" x14ac:dyDescent="0.2">
      <c r="A539" s="34"/>
      <c r="B539" s="35"/>
      <c r="C539" s="290" t="s">
        <v>1100</v>
      </c>
      <c r="D539" s="205" t="s">
        <v>204</v>
      </c>
      <c r="E539" s="206" t="s">
        <v>1095</v>
      </c>
      <c r="F539" s="207" t="s">
        <v>1096</v>
      </c>
      <c r="G539" s="208" t="s">
        <v>309</v>
      </c>
      <c r="H539" s="209">
        <v>93.45</v>
      </c>
      <c r="I539" s="210"/>
      <c r="J539" s="211">
        <f>ROUND(I539*H539,2)</f>
        <v>0</v>
      </c>
      <c r="K539" s="212"/>
      <c r="L539" s="39"/>
      <c r="M539" s="213" t="s">
        <v>1</v>
      </c>
      <c r="N539" s="214" t="s">
        <v>39</v>
      </c>
      <c r="O539" s="71"/>
      <c r="P539" s="215">
        <f>O539*H539</f>
        <v>0</v>
      </c>
      <c r="Q539" s="215">
        <v>5.8E-4</v>
      </c>
      <c r="R539" s="215">
        <f>Q539*H539</f>
        <v>5.4200999999999999E-2</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1097</v>
      </c>
    </row>
    <row r="540" spans="1:65" s="13" customFormat="1" x14ac:dyDescent="0.2">
      <c r="B540" s="227"/>
      <c r="C540" s="292"/>
      <c r="D540" s="219" t="s">
        <v>294</v>
      </c>
      <c r="E540" s="229" t="s">
        <v>1</v>
      </c>
      <c r="F540" s="230" t="s">
        <v>1098</v>
      </c>
      <c r="G540" s="228"/>
      <c r="H540" s="231">
        <v>81.150000000000006</v>
      </c>
      <c r="I540" s="232"/>
      <c r="J540" s="228"/>
      <c r="K540" s="228"/>
      <c r="L540" s="233"/>
      <c r="M540" s="234"/>
      <c r="N540" s="235"/>
      <c r="O540" s="235"/>
      <c r="P540" s="235"/>
      <c r="Q540" s="235"/>
      <c r="R540" s="235"/>
      <c r="S540" s="235"/>
      <c r="T540" s="236"/>
      <c r="AT540" s="237" t="s">
        <v>294</v>
      </c>
      <c r="AU540" s="237" t="s">
        <v>84</v>
      </c>
      <c r="AV540" s="13" t="s">
        <v>84</v>
      </c>
      <c r="AW540" s="13" t="s">
        <v>30</v>
      </c>
      <c r="AX540" s="13" t="s">
        <v>74</v>
      </c>
      <c r="AY540" s="237" t="s">
        <v>201</v>
      </c>
    </row>
    <row r="541" spans="1:65" s="13" customFormat="1" x14ac:dyDescent="0.2">
      <c r="B541" s="227"/>
      <c r="C541" s="292"/>
      <c r="D541" s="219" t="s">
        <v>294</v>
      </c>
      <c r="E541" s="229" t="s">
        <v>1</v>
      </c>
      <c r="F541" s="230" t="s">
        <v>1099</v>
      </c>
      <c r="G541" s="228"/>
      <c r="H541" s="231">
        <v>12.3</v>
      </c>
      <c r="I541" s="232"/>
      <c r="J541" s="228"/>
      <c r="K541" s="228"/>
      <c r="L541" s="233"/>
      <c r="M541" s="234"/>
      <c r="N541" s="235"/>
      <c r="O541" s="235"/>
      <c r="P541" s="235"/>
      <c r="Q541" s="235"/>
      <c r="R541" s="235"/>
      <c r="S541" s="235"/>
      <c r="T541" s="236"/>
      <c r="AT541" s="237" t="s">
        <v>294</v>
      </c>
      <c r="AU541" s="237" t="s">
        <v>84</v>
      </c>
      <c r="AV541" s="13" t="s">
        <v>84</v>
      </c>
      <c r="AW541" s="13" t="s">
        <v>30</v>
      </c>
      <c r="AX541" s="13" t="s">
        <v>74</v>
      </c>
      <c r="AY541" s="237" t="s">
        <v>201</v>
      </c>
    </row>
    <row r="542" spans="1:65" s="14" customFormat="1" x14ac:dyDescent="0.2">
      <c r="B542" s="238"/>
      <c r="C542" s="293"/>
      <c r="D542" s="219" t="s">
        <v>294</v>
      </c>
      <c r="E542" s="240" t="s">
        <v>1</v>
      </c>
      <c r="F542" s="241" t="s">
        <v>297</v>
      </c>
      <c r="G542" s="239"/>
      <c r="H542" s="242">
        <v>93.45</v>
      </c>
      <c r="I542" s="243"/>
      <c r="J542" s="239"/>
      <c r="K542" s="239"/>
      <c r="L542" s="244"/>
      <c r="M542" s="245"/>
      <c r="N542" s="246"/>
      <c r="O542" s="246"/>
      <c r="P542" s="246"/>
      <c r="Q542" s="246"/>
      <c r="R542" s="246"/>
      <c r="S542" s="246"/>
      <c r="T542" s="247"/>
      <c r="AT542" s="248" t="s">
        <v>294</v>
      </c>
      <c r="AU542" s="248" t="s">
        <v>84</v>
      </c>
      <c r="AV542" s="14" t="s">
        <v>214</v>
      </c>
      <c r="AW542" s="14" t="s">
        <v>30</v>
      </c>
      <c r="AX542" s="14" t="s">
        <v>82</v>
      </c>
      <c r="AY542" s="248" t="s">
        <v>201</v>
      </c>
    </row>
    <row r="543" spans="1:65" s="2" customFormat="1" ht="24" x14ac:dyDescent="0.2">
      <c r="A543" s="34"/>
      <c r="B543" s="35"/>
      <c r="C543" s="291" t="s">
        <v>1106</v>
      </c>
      <c r="D543" s="262" t="s">
        <v>442</v>
      </c>
      <c r="E543" s="263" t="s">
        <v>1101</v>
      </c>
      <c r="F543" s="264" t="s">
        <v>1102</v>
      </c>
      <c r="G543" s="265" t="s">
        <v>287</v>
      </c>
      <c r="H543" s="266">
        <v>21.518000000000001</v>
      </c>
      <c r="I543" s="267"/>
      <c r="J543" s="268">
        <f>ROUND(I543*H543,2)</f>
        <v>0</v>
      </c>
      <c r="K543" s="269"/>
      <c r="L543" s="270"/>
      <c r="M543" s="271" t="s">
        <v>1</v>
      </c>
      <c r="N543" s="272" t="s">
        <v>39</v>
      </c>
      <c r="O543" s="71"/>
      <c r="P543" s="215">
        <f>O543*H543</f>
        <v>0</v>
      </c>
      <c r="Q543" s="215">
        <v>0.03</v>
      </c>
      <c r="R543" s="215">
        <f>Q543*H543</f>
        <v>0.64554</v>
      </c>
      <c r="S543" s="215">
        <v>0</v>
      </c>
      <c r="T543" s="216">
        <f>S543*H543</f>
        <v>0</v>
      </c>
      <c r="U543" s="34"/>
      <c r="V543" s="34"/>
      <c r="W543" s="34"/>
      <c r="X543" s="34"/>
      <c r="Y543" s="34"/>
      <c r="Z543" s="34"/>
      <c r="AA543" s="34"/>
      <c r="AB543" s="34"/>
      <c r="AC543" s="34"/>
      <c r="AD543" s="34"/>
      <c r="AE543" s="34"/>
      <c r="AR543" s="217" t="s">
        <v>573</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1103</v>
      </c>
    </row>
    <row r="544" spans="1:65" s="13" customFormat="1" x14ac:dyDescent="0.2">
      <c r="B544" s="227"/>
      <c r="C544" s="292"/>
      <c r="D544" s="219" t="s">
        <v>294</v>
      </c>
      <c r="E544" s="229" t="s">
        <v>1</v>
      </c>
      <c r="F544" s="230" t="s">
        <v>1104</v>
      </c>
      <c r="G544" s="228"/>
      <c r="H544" s="231">
        <v>20.288</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3" customFormat="1" x14ac:dyDescent="0.2">
      <c r="B545" s="227"/>
      <c r="C545" s="292"/>
      <c r="D545" s="219" t="s">
        <v>294</v>
      </c>
      <c r="E545" s="229" t="s">
        <v>1</v>
      </c>
      <c r="F545" s="230" t="s">
        <v>1105</v>
      </c>
      <c r="G545" s="228"/>
      <c r="H545" s="231">
        <v>1.23</v>
      </c>
      <c r="I545" s="232"/>
      <c r="J545" s="228"/>
      <c r="K545" s="228"/>
      <c r="L545" s="233"/>
      <c r="M545" s="234"/>
      <c r="N545" s="235"/>
      <c r="O545" s="235"/>
      <c r="P545" s="235"/>
      <c r="Q545" s="235"/>
      <c r="R545" s="235"/>
      <c r="S545" s="235"/>
      <c r="T545" s="236"/>
      <c r="AT545" s="237" t="s">
        <v>294</v>
      </c>
      <c r="AU545" s="237" t="s">
        <v>84</v>
      </c>
      <c r="AV545" s="13" t="s">
        <v>84</v>
      </c>
      <c r="AW545" s="13" t="s">
        <v>30</v>
      </c>
      <c r="AX545" s="13" t="s">
        <v>74</v>
      </c>
      <c r="AY545" s="237" t="s">
        <v>201</v>
      </c>
    </row>
    <row r="546" spans="1:65" s="14" customFormat="1" x14ac:dyDescent="0.2">
      <c r="B546" s="238"/>
      <c r="C546" s="293"/>
      <c r="D546" s="219" t="s">
        <v>294</v>
      </c>
      <c r="E546" s="240" t="s">
        <v>1</v>
      </c>
      <c r="F546" s="241" t="s">
        <v>297</v>
      </c>
      <c r="G546" s="239"/>
      <c r="H546" s="242">
        <v>21.518000000000001</v>
      </c>
      <c r="I546" s="243"/>
      <c r="J546" s="239"/>
      <c r="K546" s="239"/>
      <c r="L546" s="244"/>
      <c r="M546" s="245"/>
      <c r="N546" s="246"/>
      <c r="O546" s="246"/>
      <c r="P546" s="246"/>
      <c r="Q546" s="246"/>
      <c r="R546" s="246"/>
      <c r="S546" s="246"/>
      <c r="T546" s="247"/>
      <c r="AT546" s="248" t="s">
        <v>294</v>
      </c>
      <c r="AU546" s="248" t="s">
        <v>84</v>
      </c>
      <c r="AV546" s="14" t="s">
        <v>214</v>
      </c>
      <c r="AW546" s="14" t="s">
        <v>30</v>
      </c>
      <c r="AX546" s="14" t="s">
        <v>82</v>
      </c>
      <c r="AY546" s="248" t="s">
        <v>201</v>
      </c>
    </row>
    <row r="547" spans="1:65" s="2" customFormat="1" ht="24" customHeight="1" x14ac:dyDescent="0.2">
      <c r="A547" s="34"/>
      <c r="B547" s="35"/>
      <c r="C547" s="290" t="s">
        <v>1110</v>
      </c>
      <c r="D547" s="205" t="s">
        <v>204</v>
      </c>
      <c r="E547" s="206" t="s">
        <v>1107</v>
      </c>
      <c r="F547" s="207" t="s">
        <v>1108</v>
      </c>
      <c r="G547" s="208" t="s">
        <v>309</v>
      </c>
      <c r="H547" s="209">
        <v>297.87</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1109</v>
      </c>
    </row>
    <row r="548" spans="1:65" s="2" customFormat="1" ht="24" customHeight="1" x14ac:dyDescent="0.2">
      <c r="A548" s="34"/>
      <c r="B548" s="35"/>
      <c r="C548" s="291" t="s">
        <v>1115</v>
      </c>
      <c r="D548" s="262" t="s">
        <v>442</v>
      </c>
      <c r="E548" s="263" t="s">
        <v>1111</v>
      </c>
      <c r="F548" s="264" t="s">
        <v>1112</v>
      </c>
      <c r="G548" s="265" t="s">
        <v>309</v>
      </c>
      <c r="H548" s="266">
        <v>303.827</v>
      </c>
      <c r="I548" s="267"/>
      <c r="J548" s="268">
        <f>ROUND(I548*H548,2)</f>
        <v>0</v>
      </c>
      <c r="K548" s="269"/>
      <c r="L548" s="270"/>
      <c r="M548" s="271" t="s">
        <v>1</v>
      </c>
      <c r="N548" s="272" t="s">
        <v>39</v>
      </c>
      <c r="O548" s="71"/>
      <c r="P548" s="215">
        <f>O548*H548</f>
        <v>0</v>
      </c>
      <c r="Q548" s="215">
        <v>1.8E-3</v>
      </c>
      <c r="R548" s="215">
        <f>Q548*H548</f>
        <v>0.54688859999999995</v>
      </c>
      <c r="S548" s="215">
        <v>0</v>
      </c>
      <c r="T548" s="216">
        <f>S548*H548</f>
        <v>0</v>
      </c>
      <c r="U548" s="34"/>
      <c r="V548" s="34"/>
      <c r="W548" s="34"/>
      <c r="X548" s="34"/>
      <c r="Y548" s="34"/>
      <c r="Z548" s="34"/>
      <c r="AA548" s="34"/>
      <c r="AB548" s="34"/>
      <c r="AC548" s="34"/>
      <c r="AD548" s="34"/>
      <c r="AE548" s="34"/>
      <c r="AR548" s="217" t="s">
        <v>573</v>
      </c>
      <c r="AT548" s="217" t="s">
        <v>442</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1113</v>
      </c>
    </row>
    <row r="549" spans="1:65" s="13" customFormat="1" x14ac:dyDescent="0.2">
      <c r="B549" s="227"/>
      <c r="C549" s="292"/>
      <c r="D549" s="219" t="s">
        <v>294</v>
      </c>
      <c r="E549" s="228"/>
      <c r="F549" s="230" t="s">
        <v>1114</v>
      </c>
      <c r="G549" s="228"/>
      <c r="H549" s="231">
        <v>303.827</v>
      </c>
      <c r="I549" s="232"/>
      <c r="J549" s="228"/>
      <c r="K549" s="228"/>
      <c r="L549" s="233"/>
      <c r="M549" s="234"/>
      <c r="N549" s="235"/>
      <c r="O549" s="235"/>
      <c r="P549" s="235"/>
      <c r="Q549" s="235"/>
      <c r="R549" s="235"/>
      <c r="S549" s="235"/>
      <c r="T549" s="236"/>
      <c r="AT549" s="237" t="s">
        <v>294</v>
      </c>
      <c r="AU549" s="237" t="s">
        <v>84</v>
      </c>
      <c r="AV549" s="13" t="s">
        <v>84</v>
      </c>
      <c r="AW549" s="13" t="s">
        <v>4</v>
      </c>
      <c r="AX549" s="13" t="s">
        <v>82</v>
      </c>
      <c r="AY549" s="237" t="s">
        <v>201</v>
      </c>
    </row>
    <row r="550" spans="1:65" s="2" customFormat="1" ht="24" customHeight="1" x14ac:dyDescent="0.2">
      <c r="A550" s="34"/>
      <c r="B550" s="35"/>
      <c r="C550" s="290" t="s">
        <v>1119</v>
      </c>
      <c r="D550" s="205" t="s">
        <v>204</v>
      </c>
      <c r="E550" s="206" t="s">
        <v>1116</v>
      </c>
      <c r="F550" s="207" t="s">
        <v>1117</v>
      </c>
      <c r="G550" s="208" t="s">
        <v>309</v>
      </c>
      <c r="H550" s="209">
        <v>297.87</v>
      </c>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1118</v>
      </c>
    </row>
    <row r="551" spans="1:65" s="2" customFormat="1" ht="24" customHeight="1" x14ac:dyDescent="0.2">
      <c r="A551" s="34"/>
      <c r="B551" s="35"/>
      <c r="C551" s="291" t="s">
        <v>1123</v>
      </c>
      <c r="D551" s="262" t="s">
        <v>442</v>
      </c>
      <c r="E551" s="263" t="s">
        <v>1120</v>
      </c>
      <c r="F551" s="264" t="s">
        <v>1121</v>
      </c>
      <c r="G551" s="265" t="s">
        <v>309</v>
      </c>
      <c r="H551" s="266">
        <v>303.827</v>
      </c>
      <c r="I551" s="267"/>
      <c r="J551" s="268">
        <f>ROUND(I551*H551,2)</f>
        <v>0</v>
      </c>
      <c r="K551" s="269"/>
      <c r="L551" s="270"/>
      <c r="M551" s="271" t="s">
        <v>1</v>
      </c>
      <c r="N551" s="272" t="s">
        <v>39</v>
      </c>
      <c r="O551" s="71"/>
      <c r="P551" s="215">
        <f>O551*H551</f>
        <v>0</v>
      </c>
      <c r="Q551" s="215">
        <v>1.8E-3</v>
      </c>
      <c r="R551" s="215">
        <f>Q551*H551</f>
        <v>0.54688859999999995</v>
      </c>
      <c r="S551" s="215">
        <v>0</v>
      </c>
      <c r="T551" s="216">
        <f>S551*H551</f>
        <v>0</v>
      </c>
      <c r="U551" s="34"/>
      <c r="V551" s="34"/>
      <c r="W551" s="34"/>
      <c r="X551" s="34"/>
      <c r="Y551" s="34"/>
      <c r="Z551" s="34"/>
      <c r="AA551" s="34"/>
      <c r="AB551" s="34"/>
      <c r="AC551" s="34"/>
      <c r="AD551" s="34"/>
      <c r="AE551" s="34"/>
      <c r="AR551" s="217" t="s">
        <v>573</v>
      </c>
      <c r="AT551" s="217" t="s">
        <v>442</v>
      </c>
      <c r="AU551" s="217" t="s">
        <v>84</v>
      </c>
      <c r="AY551" s="17" t="s">
        <v>201</v>
      </c>
      <c r="BE551" s="218">
        <f>IF(N551="základní",J551,0)</f>
        <v>0</v>
      </c>
      <c r="BF551" s="218">
        <f>IF(N551="snížená",J551,0)</f>
        <v>0</v>
      </c>
      <c r="BG551" s="218">
        <f>IF(N551="zákl. přenesená",J551,0)</f>
        <v>0</v>
      </c>
      <c r="BH551" s="218">
        <f>IF(N551="sníž. přenesená",J551,0)</f>
        <v>0</v>
      </c>
      <c r="BI551" s="218">
        <f>IF(N551="nulová",J551,0)</f>
        <v>0</v>
      </c>
      <c r="BJ551" s="17" t="s">
        <v>82</v>
      </c>
      <c r="BK551" s="218">
        <f>ROUND(I551*H551,2)</f>
        <v>0</v>
      </c>
      <c r="BL551" s="17" t="s">
        <v>365</v>
      </c>
      <c r="BM551" s="217" t="s">
        <v>1122</v>
      </c>
    </row>
    <row r="552" spans="1:65" s="13" customFormat="1" x14ac:dyDescent="0.2">
      <c r="B552" s="227"/>
      <c r="C552" s="292"/>
      <c r="D552" s="219" t="s">
        <v>294</v>
      </c>
      <c r="E552" s="228"/>
      <c r="F552" s="230" t="s">
        <v>1114</v>
      </c>
      <c r="G552" s="228"/>
      <c r="H552" s="231">
        <v>303.827</v>
      </c>
      <c r="I552" s="232"/>
      <c r="J552" s="228"/>
      <c r="K552" s="228"/>
      <c r="L552" s="233"/>
      <c r="M552" s="234"/>
      <c r="N552" s="235"/>
      <c r="O552" s="235"/>
      <c r="P552" s="235"/>
      <c r="Q552" s="235"/>
      <c r="R552" s="235"/>
      <c r="S552" s="235"/>
      <c r="T552" s="236"/>
      <c r="AT552" s="237" t="s">
        <v>294</v>
      </c>
      <c r="AU552" s="237" t="s">
        <v>84</v>
      </c>
      <c r="AV552" s="13" t="s">
        <v>84</v>
      </c>
      <c r="AW552" s="13" t="s">
        <v>4</v>
      </c>
      <c r="AX552" s="13" t="s">
        <v>82</v>
      </c>
      <c r="AY552" s="237" t="s">
        <v>201</v>
      </c>
    </row>
    <row r="553" spans="1:65" s="2" customFormat="1" ht="24" customHeight="1" x14ac:dyDescent="0.2">
      <c r="A553" s="34"/>
      <c r="B553" s="35"/>
      <c r="C553" s="290" t="s">
        <v>1127</v>
      </c>
      <c r="D553" s="205" t="s">
        <v>204</v>
      </c>
      <c r="E553" s="206" t="s">
        <v>1124</v>
      </c>
      <c r="F553" s="207" t="s">
        <v>1125</v>
      </c>
      <c r="G553" s="208" t="s">
        <v>309</v>
      </c>
      <c r="H553" s="209">
        <v>297.87</v>
      </c>
      <c r="I553" s="210"/>
      <c r="J553" s="211">
        <f>ROUND(I553*H553,2)</f>
        <v>0</v>
      </c>
      <c r="K553" s="212"/>
      <c r="L553" s="39"/>
      <c r="M553" s="213" t="s">
        <v>1</v>
      </c>
      <c r="N553" s="214" t="s">
        <v>39</v>
      </c>
      <c r="O553" s="71"/>
      <c r="P553" s="215">
        <f>O553*H553</f>
        <v>0</v>
      </c>
      <c r="Q553" s="215">
        <v>1.0000000000000001E-5</v>
      </c>
      <c r="R553" s="215">
        <f>Q553*H553</f>
        <v>2.9787000000000004E-3</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1126</v>
      </c>
    </row>
    <row r="554" spans="1:65" s="2" customFormat="1" ht="24" customHeight="1" x14ac:dyDescent="0.2">
      <c r="A554" s="34"/>
      <c r="B554" s="35"/>
      <c r="C554" s="291" t="s">
        <v>1132</v>
      </c>
      <c r="D554" s="262" t="s">
        <v>442</v>
      </c>
      <c r="E554" s="263" t="s">
        <v>1128</v>
      </c>
      <c r="F554" s="264" t="s">
        <v>1129</v>
      </c>
      <c r="G554" s="265" t="s">
        <v>309</v>
      </c>
      <c r="H554" s="266">
        <v>312.76400000000001</v>
      </c>
      <c r="I554" s="267"/>
      <c r="J554" s="268">
        <f>ROUND(I554*H554,2)</f>
        <v>0</v>
      </c>
      <c r="K554" s="269"/>
      <c r="L554" s="270"/>
      <c r="M554" s="271" t="s">
        <v>1</v>
      </c>
      <c r="N554" s="272" t="s">
        <v>39</v>
      </c>
      <c r="O554" s="71"/>
      <c r="P554" s="215">
        <f>O554*H554</f>
        <v>0</v>
      </c>
      <c r="Q554" s="215">
        <v>1.7000000000000001E-4</v>
      </c>
      <c r="R554" s="215">
        <f>Q554*H554</f>
        <v>5.3169880000000003E-2</v>
      </c>
      <c r="S554" s="215">
        <v>0</v>
      </c>
      <c r="T554" s="216">
        <f>S554*H554</f>
        <v>0</v>
      </c>
      <c r="U554" s="34"/>
      <c r="V554" s="34"/>
      <c r="W554" s="34"/>
      <c r="X554" s="34"/>
      <c r="Y554" s="34"/>
      <c r="Z554" s="34"/>
      <c r="AA554" s="34"/>
      <c r="AB554" s="34"/>
      <c r="AC554" s="34"/>
      <c r="AD554" s="34"/>
      <c r="AE554" s="34"/>
      <c r="AR554" s="217" t="s">
        <v>573</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1130</v>
      </c>
    </row>
    <row r="555" spans="1:65" s="13" customFormat="1" x14ac:dyDescent="0.2">
      <c r="B555" s="227"/>
      <c r="C555" s="292"/>
      <c r="D555" s="219" t="s">
        <v>294</v>
      </c>
      <c r="E555" s="228"/>
      <c r="F555" s="230" t="s">
        <v>1131</v>
      </c>
      <c r="G555" s="228"/>
      <c r="H555" s="231">
        <v>312.76400000000001</v>
      </c>
      <c r="I555" s="232"/>
      <c r="J555" s="228"/>
      <c r="K555" s="228"/>
      <c r="L555" s="233"/>
      <c r="M555" s="234"/>
      <c r="N555" s="235"/>
      <c r="O555" s="235"/>
      <c r="P555" s="235"/>
      <c r="Q555" s="235"/>
      <c r="R555" s="235"/>
      <c r="S555" s="235"/>
      <c r="T555" s="236"/>
      <c r="AT555" s="237" t="s">
        <v>294</v>
      </c>
      <c r="AU555" s="237" t="s">
        <v>84</v>
      </c>
      <c r="AV555" s="13" t="s">
        <v>84</v>
      </c>
      <c r="AW555" s="13" t="s">
        <v>4</v>
      </c>
      <c r="AX555" s="13" t="s">
        <v>82</v>
      </c>
      <c r="AY555" s="237" t="s">
        <v>201</v>
      </c>
    </row>
    <row r="556" spans="1:65" s="2" customFormat="1" ht="24" customHeight="1" x14ac:dyDescent="0.2">
      <c r="A556" s="34"/>
      <c r="B556" s="35"/>
      <c r="C556" s="290" t="s">
        <v>1136</v>
      </c>
      <c r="D556" s="205" t="s">
        <v>204</v>
      </c>
      <c r="E556" s="206" t="s">
        <v>1133</v>
      </c>
      <c r="F556" s="207" t="s">
        <v>1134</v>
      </c>
      <c r="G556" s="208" t="s">
        <v>309</v>
      </c>
      <c r="H556" s="209">
        <v>81.150000000000006</v>
      </c>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1135</v>
      </c>
    </row>
    <row r="557" spans="1:65" s="2" customFormat="1" ht="24" customHeight="1" x14ac:dyDescent="0.2">
      <c r="A557" s="34"/>
      <c r="B557" s="35"/>
      <c r="C557" s="291" t="s">
        <v>1143</v>
      </c>
      <c r="D557" s="262" t="s">
        <v>442</v>
      </c>
      <c r="E557" s="263" t="s">
        <v>1137</v>
      </c>
      <c r="F557" s="264" t="s">
        <v>1138</v>
      </c>
      <c r="G557" s="265" t="s">
        <v>309</v>
      </c>
      <c r="H557" s="266">
        <v>89.265000000000001</v>
      </c>
      <c r="I557" s="267"/>
      <c r="J557" s="268">
        <f>ROUND(I557*H557,2)</f>
        <v>0</v>
      </c>
      <c r="K557" s="269"/>
      <c r="L557" s="270"/>
      <c r="M557" s="271" t="s">
        <v>1</v>
      </c>
      <c r="N557" s="272" t="s">
        <v>39</v>
      </c>
      <c r="O557" s="71"/>
      <c r="P557" s="215">
        <f>O557*H557</f>
        <v>0</v>
      </c>
      <c r="Q557" s="215">
        <v>6.0999999999999997E-4</v>
      </c>
      <c r="R557" s="215">
        <f>Q557*H557</f>
        <v>5.4451649999999997E-2</v>
      </c>
      <c r="S557" s="215">
        <v>0</v>
      </c>
      <c r="T557" s="216">
        <f>S557*H557</f>
        <v>0</v>
      </c>
      <c r="U557" s="34"/>
      <c r="V557" s="34"/>
      <c r="W557" s="34"/>
      <c r="X557" s="34"/>
      <c r="Y557" s="34"/>
      <c r="Z557" s="34"/>
      <c r="AA557" s="34"/>
      <c r="AB557" s="34"/>
      <c r="AC557" s="34"/>
      <c r="AD557" s="34"/>
      <c r="AE557" s="34"/>
      <c r="AR557" s="217" t="s">
        <v>573</v>
      </c>
      <c r="AT557" s="217" t="s">
        <v>442</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1139</v>
      </c>
    </row>
    <row r="558" spans="1:65" s="13" customFormat="1" x14ac:dyDescent="0.2">
      <c r="B558" s="227"/>
      <c r="C558" s="292"/>
      <c r="D558" s="219" t="s">
        <v>294</v>
      </c>
      <c r="E558" s="228"/>
      <c r="F558" s="230" t="s">
        <v>1140</v>
      </c>
      <c r="G558" s="228"/>
      <c r="H558" s="231">
        <v>89.265000000000001</v>
      </c>
      <c r="I558" s="232"/>
      <c r="J558" s="228"/>
      <c r="K558" s="228"/>
      <c r="L558" s="233"/>
      <c r="M558" s="234"/>
      <c r="N558" s="235"/>
      <c r="O558" s="235"/>
      <c r="P558" s="235"/>
      <c r="Q558" s="235"/>
      <c r="R558" s="235"/>
      <c r="S558" s="235"/>
      <c r="T558" s="236"/>
      <c r="AT558" s="237" t="s">
        <v>294</v>
      </c>
      <c r="AU558" s="237" t="s">
        <v>84</v>
      </c>
      <c r="AV558" s="13" t="s">
        <v>84</v>
      </c>
      <c r="AW558" s="13" t="s">
        <v>4</v>
      </c>
      <c r="AX558" s="13" t="s">
        <v>82</v>
      </c>
      <c r="AY558" s="237" t="s">
        <v>201</v>
      </c>
    </row>
    <row r="559" spans="1:65" s="12" customFormat="1" ht="22.9" customHeight="1" x14ac:dyDescent="0.2">
      <c r="B559" s="189"/>
      <c r="C559" s="294"/>
      <c r="D559" s="191" t="s">
        <v>73</v>
      </c>
      <c r="E559" s="203" t="s">
        <v>1141</v>
      </c>
      <c r="F559" s="203" t="s">
        <v>1142</v>
      </c>
      <c r="G559" s="190"/>
      <c r="H559" s="190"/>
      <c r="I559" s="193"/>
      <c r="J559" s="204">
        <f>BK559</f>
        <v>0</v>
      </c>
      <c r="K559" s="190"/>
      <c r="L559" s="195"/>
      <c r="M559" s="196"/>
      <c r="N559" s="197"/>
      <c r="O559" s="197"/>
      <c r="P559" s="198">
        <f>SUM(P560:P564)</f>
        <v>0</v>
      </c>
      <c r="Q559" s="197"/>
      <c r="R559" s="198">
        <f>SUM(R560:R564)</f>
        <v>0</v>
      </c>
      <c r="S559" s="197"/>
      <c r="T559" s="199">
        <f>SUM(T560:T564)</f>
        <v>0</v>
      </c>
      <c r="AR559" s="200" t="s">
        <v>84</v>
      </c>
      <c r="AT559" s="201" t="s">
        <v>73</v>
      </c>
      <c r="AU559" s="201" t="s">
        <v>82</v>
      </c>
      <c r="AY559" s="200" t="s">
        <v>201</v>
      </c>
      <c r="BK559" s="202">
        <f>SUM(BK560:BK564)</f>
        <v>0</v>
      </c>
    </row>
    <row r="560" spans="1:65" s="2" customFormat="1" ht="24" customHeight="1" x14ac:dyDescent="0.2">
      <c r="A560" s="34"/>
      <c r="B560" s="35"/>
      <c r="C560" s="290" t="s">
        <v>1147</v>
      </c>
      <c r="D560" s="205" t="s">
        <v>204</v>
      </c>
      <c r="E560" s="206" t="s">
        <v>1144</v>
      </c>
      <c r="F560" s="207" t="s">
        <v>1145</v>
      </c>
      <c r="G560" s="208" t="s">
        <v>344</v>
      </c>
      <c r="H560" s="209">
        <v>6</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1146</v>
      </c>
    </row>
    <row r="561" spans="1:65" s="2" customFormat="1" ht="24" customHeight="1" x14ac:dyDescent="0.2">
      <c r="A561" s="34"/>
      <c r="B561" s="35"/>
      <c r="C561" s="290" t="s">
        <v>1151</v>
      </c>
      <c r="D561" s="205" t="s">
        <v>204</v>
      </c>
      <c r="E561" s="206" t="s">
        <v>1148</v>
      </c>
      <c r="F561" s="207" t="s">
        <v>1149</v>
      </c>
      <c r="G561" s="208" t="s">
        <v>344</v>
      </c>
      <c r="H561" s="209">
        <v>18</v>
      </c>
      <c r="I561" s="210"/>
      <c r="J561" s="211">
        <f>ROUND(I561*H561,2)</f>
        <v>0</v>
      </c>
      <c r="K561" s="212"/>
      <c r="L561" s="39"/>
      <c r="M561" s="213" t="s">
        <v>1</v>
      </c>
      <c r="N561" s="214" t="s">
        <v>39</v>
      </c>
      <c r="O561" s="71"/>
      <c r="P561" s="215">
        <f>O561*H561</f>
        <v>0</v>
      </c>
      <c r="Q561" s="215">
        <v>0</v>
      </c>
      <c r="R561" s="215">
        <f>Q561*H561</f>
        <v>0</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1150</v>
      </c>
    </row>
    <row r="562" spans="1:65" s="2" customFormat="1" ht="24" customHeight="1" x14ac:dyDescent="0.2">
      <c r="A562" s="34"/>
      <c r="B562" s="35"/>
      <c r="C562" s="290" t="s">
        <v>1156</v>
      </c>
      <c r="D562" s="205" t="s">
        <v>204</v>
      </c>
      <c r="E562" s="206" t="s">
        <v>1152</v>
      </c>
      <c r="F562" s="207" t="s">
        <v>1153</v>
      </c>
      <c r="G562" s="208" t="s">
        <v>344</v>
      </c>
      <c r="H562" s="209">
        <v>44</v>
      </c>
      <c r="I562" s="210"/>
      <c r="J562" s="211">
        <f>ROUND(I562*H562,2)</f>
        <v>0</v>
      </c>
      <c r="K562" s="212"/>
      <c r="L562" s="39"/>
      <c r="M562" s="213" t="s">
        <v>1</v>
      </c>
      <c r="N562" s="214" t="s">
        <v>39</v>
      </c>
      <c r="O562" s="71"/>
      <c r="P562" s="215">
        <f>O562*H562</f>
        <v>0</v>
      </c>
      <c r="Q562" s="215">
        <v>0</v>
      </c>
      <c r="R562" s="215">
        <f>Q562*H562</f>
        <v>0</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1154</v>
      </c>
    </row>
    <row r="563" spans="1:65" s="13" customFormat="1" x14ac:dyDescent="0.2">
      <c r="B563" s="227"/>
      <c r="C563" s="292"/>
      <c r="D563" s="219" t="s">
        <v>294</v>
      </c>
      <c r="E563" s="229" t="s">
        <v>1</v>
      </c>
      <c r="F563" s="230" t="s">
        <v>1155</v>
      </c>
      <c r="G563" s="228"/>
      <c r="H563" s="231">
        <v>44</v>
      </c>
      <c r="I563" s="232"/>
      <c r="J563" s="228"/>
      <c r="K563" s="228"/>
      <c r="L563" s="233"/>
      <c r="M563" s="234"/>
      <c r="N563" s="235"/>
      <c r="O563" s="235"/>
      <c r="P563" s="235"/>
      <c r="Q563" s="235"/>
      <c r="R563" s="235"/>
      <c r="S563" s="235"/>
      <c r="T563" s="236"/>
      <c r="AT563" s="237" t="s">
        <v>294</v>
      </c>
      <c r="AU563" s="237" t="s">
        <v>84</v>
      </c>
      <c r="AV563" s="13" t="s">
        <v>84</v>
      </c>
      <c r="AW563" s="13" t="s">
        <v>30</v>
      </c>
      <c r="AX563" s="13" t="s">
        <v>82</v>
      </c>
      <c r="AY563" s="237" t="s">
        <v>201</v>
      </c>
    </row>
    <row r="564" spans="1:65" s="2" customFormat="1" ht="24" customHeight="1" x14ac:dyDescent="0.2">
      <c r="A564" s="34"/>
      <c r="B564" s="35"/>
      <c r="C564" s="290" t="s">
        <v>1162</v>
      </c>
      <c r="D564" s="205" t="s">
        <v>204</v>
      </c>
      <c r="E564" s="206" t="s">
        <v>1157</v>
      </c>
      <c r="F564" s="207" t="s">
        <v>1158</v>
      </c>
      <c r="G564" s="208" t="s">
        <v>1039</v>
      </c>
      <c r="H564" s="273"/>
      <c r="I564" s="210"/>
      <c r="J564" s="211">
        <f>ROUND(I564*H564,2)</f>
        <v>0</v>
      </c>
      <c r="K564" s="212"/>
      <c r="L564" s="39"/>
      <c r="M564" s="213" t="s">
        <v>1</v>
      </c>
      <c r="N564" s="214" t="s">
        <v>39</v>
      </c>
      <c r="O564" s="71"/>
      <c r="P564" s="215">
        <f>O564*H564</f>
        <v>0</v>
      </c>
      <c r="Q564" s="215">
        <v>0</v>
      </c>
      <c r="R564" s="215">
        <f>Q564*H564</f>
        <v>0</v>
      </c>
      <c r="S564" s="215">
        <v>0</v>
      </c>
      <c r="T564" s="216">
        <f>S564*H564</f>
        <v>0</v>
      </c>
      <c r="U564" s="34"/>
      <c r="V564" s="34"/>
      <c r="W564" s="34"/>
      <c r="X564" s="34"/>
      <c r="Y564" s="34"/>
      <c r="Z564" s="34"/>
      <c r="AA564" s="34"/>
      <c r="AB564" s="34"/>
      <c r="AC564" s="34"/>
      <c r="AD564" s="34"/>
      <c r="AE564" s="34"/>
      <c r="AR564" s="217" t="s">
        <v>365</v>
      </c>
      <c r="AT564" s="217" t="s">
        <v>204</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365</v>
      </c>
      <c r="BM564" s="217" t="s">
        <v>1159</v>
      </c>
    </row>
    <row r="565" spans="1:65" s="12" customFormat="1" ht="22.9" customHeight="1" x14ac:dyDescent="0.2">
      <c r="B565" s="189"/>
      <c r="C565" s="294"/>
      <c r="D565" s="191" t="s">
        <v>73</v>
      </c>
      <c r="E565" s="203" t="s">
        <v>1160</v>
      </c>
      <c r="F565" s="203" t="s">
        <v>1161</v>
      </c>
      <c r="G565" s="190"/>
      <c r="H565" s="190"/>
      <c r="I565" s="193"/>
      <c r="J565" s="204">
        <f>BK565</f>
        <v>0</v>
      </c>
      <c r="K565" s="190"/>
      <c r="L565" s="195"/>
      <c r="M565" s="196"/>
      <c r="N565" s="197"/>
      <c r="O565" s="197"/>
      <c r="P565" s="198">
        <f>SUM(P566:P588)</f>
        <v>0</v>
      </c>
      <c r="Q565" s="197"/>
      <c r="R565" s="198">
        <f>SUM(R566:R588)</f>
        <v>17.336153060000001</v>
      </c>
      <c r="S565" s="197"/>
      <c r="T565" s="199">
        <f>SUM(T566:T588)</f>
        <v>0</v>
      </c>
      <c r="AR565" s="200" t="s">
        <v>84</v>
      </c>
      <c r="AT565" s="201" t="s">
        <v>73</v>
      </c>
      <c r="AU565" s="201" t="s">
        <v>82</v>
      </c>
      <c r="AY565" s="200" t="s">
        <v>201</v>
      </c>
      <c r="BK565" s="202">
        <f>SUM(BK566:BK588)</f>
        <v>0</v>
      </c>
    </row>
    <row r="566" spans="1:65" s="2" customFormat="1" ht="24" customHeight="1" x14ac:dyDescent="0.2">
      <c r="A566" s="34"/>
      <c r="B566" s="35"/>
      <c r="C566" s="290" t="s">
        <v>1166</v>
      </c>
      <c r="D566" s="205" t="s">
        <v>204</v>
      </c>
      <c r="E566" s="206" t="s">
        <v>1163</v>
      </c>
      <c r="F566" s="207" t="s">
        <v>1164</v>
      </c>
      <c r="G566" s="208" t="s">
        <v>287</v>
      </c>
      <c r="H566" s="209">
        <v>10.637</v>
      </c>
      <c r="I566" s="210"/>
      <c r="J566" s="211">
        <f>ROUND(I566*H566,2)</f>
        <v>0</v>
      </c>
      <c r="K566" s="212"/>
      <c r="L566" s="39"/>
      <c r="M566" s="213" t="s">
        <v>1</v>
      </c>
      <c r="N566" s="214" t="s">
        <v>39</v>
      </c>
      <c r="O566" s="71"/>
      <c r="P566" s="215">
        <f>O566*H566</f>
        <v>0</v>
      </c>
      <c r="Q566" s="215">
        <v>1.08E-3</v>
      </c>
      <c r="R566" s="215">
        <f>Q566*H566</f>
        <v>1.148796E-2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1165</v>
      </c>
    </row>
    <row r="567" spans="1:65" s="2" customFormat="1" ht="24" customHeight="1" x14ac:dyDescent="0.2">
      <c r="A567" s="34"/>
      <c r="B567" s="35"/>
      <c r="C567" s="290" t="s">
        <v>1170</v>
      </c>
      <c r="D567" s="205" t="s">
        <v>204</v>
      </c>
      <c r="E567" s="206" t="s">
        <v>1167</v>
      </c>
      <c r="F567" s="207" t="s">
        <v>1168</v>
      </c>
      <c r="G567" s="208" t="s">
        <v>325</v>
      </c>
      <c r="H567" s="209">
        <v>66</v>
      </c>
      <c r="I567" s="210"/>
      <c r="J567" s="211">
        <f>ROUND(I567*H567,2)</f>
        <v>0</v>
      </c>
      <c r="K567" s="212"/>
      <c r="L567" s="39"/>
      <c r="M567" s="213" t="s">
        <v>1</v>
      </c>
      <c r="N567" s="214" t="s">
        <v>39</v>
      </c>
      <c r="O567" s="71"/>
      <c r="P567" s="215">
        <f>O567*H567</f>
        <v>0</v>
      </c>
      <c r="Q567" s="215">
        <v>0</v>
      </c>
      <c r="R567" s="215">
        <f>Q567*H567</f>
        <v>0</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1169</v>
      </c>
    </row>
    <row r="568" spans="1:65" s="2" customFormat="1" ht="16.5" customHeight="1" x14ac:dyDescent="0.2">
      <c r="A568" s="34"/>
      <c r="B568" s="35"/>
      <c r="C568" s="291" t="s">
        <v>1174</v>
      </c>
      <c r="D568" s="262" t="s">
        <v>442</v>
      </c>
      <c r="E568" s="263" t="s">
        <v>1171</v>
      </c>
      <c r="F568" s="264" t="s">
        <v>1172</v>
      </c>
      <c r="G568" s="265" t="s">
        <v>287</v>
      </c>
      <c r="H568" s="266">
        <v>0.48</v>
      </c>
      <c r="I568" s="267"/>
      <c r="J568" s="268">
        <f>ROUND(I568*H568,2)</f>
        <v>0</v>
      </c>
      <c r="K568" s="269"/>
      <c r="L568" s="270"/>
      <c r="M568" s="271" t="s">
        <v>1</v>
      </c>
      <c r="N568" s="272" t="s">
        <v>39</v>
      </c>
      <c r="O568" s="71"/>
      <c r="P568" s="215">
        <f>O568*H568</f>
        <v>0</v>
      </c>
      <c r="Q568" s="215">
        <v>0.55000000000000004</v>
      </c>
      <c r="R568" s="215">
        <f>Q568*H568</f>
        <v>0.26400000000000001</v>
      </c>
      <c r="S568" s="215">
        <v>0</v>
      </c>
      <c r="T568" s="216">
        <f>S568*H568</f>
        <v>0</v>
      </c>
      <c r="U568" s="34"/>
      <c r="V568" s="34"/>
      <c r="W568" s="34"/>
      <c r="X568" s="34"/>
      <c r="Y568" s="34"/>
      <c r="Z568" s="34"/>
      <c r="AA568" s="34"/>
      <c r="AB568" s="34"/>
      <c r="AC568" s="34"/>
      <c r="AD568" s="34"/>
      <c r="AE568" s="34"/>
      <c r="AR568" s="217" t="s">
        <v>573</v>
      </c>
      <c r="AT568" s="217" t="s">
        <v>442</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1173</v>
      </c>
    </row>
    <row r="569" spans="1:65" s="2" customFormat="1" ht="24" customHeight="1" x14ac:dyDescent="0.2">
      <c r="A569" s="34"/>
      <c r="B569" s="35"/>
      <c r="C569" s="290" t="s">
        <v>1180</v>
      </c>
      <c r="D569" s="205" t="s">
        <v>204</v>
      </c>
      <c r="E569" s="206" t="s">
        <v>1175</v>
      </c>
      <c r="F569" s="207" t="s">
        <v>1176</v>
      </c>
      <c r="G569" s="208" t="s">
        <v>325</v>
      </c>
      <c r="H569" s="209">
        <v>15.74</v>
      </c>
      <c r="I569" s="210"/>
      <c r="J569" s="211">
        <f>ROUND(I569*H569,2)</f>
        <v>0</v>
      </c>
      <c r="K569" s="212"/>
      <c r="L569" s="39"/>
      <c r="M569" s="213" t="s">
        <v>1</v>
      </c>
      <c r="N569" s="214" t="s">
        <v>39</v>
      </c>
      <c r="O569" s="71"/>
      <c r="P569" s="215">
        <f>O569*H569</f>
        <v>0</v>
      </c>
      <c r="Q569" s="215">
        <v>0</v>
      </c>
      <c r="R569" s="215">
        <f>Q569*H569</f>
        <v>0</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1177</v>
      </c>
    </row>
    <row r="570" spans="1:65" s="13" customFormat="1" x14ac:dyDescent="0.2">
      <c r="B570" s="227"/>
      <c r="C570" s="292"/>
      <c r="D570" s="219" t="s">
        <v>294</v>
      </c>
      <c r="E570" s="229" t="s">
        <v>1</v>
      </c>
      <c r="F570" s="230" t="s">
        <v>1178</v>
      </c>
      <c r="G570" s="228"/>
      <c r="H570" s="231">
        <v>6.87</v>
      </c>
      <c r="I570" s="232"/>
      <c r="J570" s="228"/>
      <c r="K570" s="228"/>
      <c r="L570" s="233"/>
      <c r="M570" s="234"/>
      <c r="N570" s="235"/>
      <c r="O570" s="235"/>
      <c r="P570" s="235"/>
      <c r="Q570" s="235"/>
      <c r="R570" s="235"/>
      <c r="S570" s="235"/>
      <c r="T570" s="236"/>
      <c r="AT570" s="237" t="s">
        <v>294</v>
      </c>
      <c r="AU570" s="237" t="s">
        <v>84</v>
      </c>
      <c r="AV570" s="13" t="s">
        <v>84</v>
      </c>
      <c r="AW570" s="13" t="s">
        <v>30</v>
      </c>
      <c r="AX570" s="13" t="s">
        <v>74</v>
      </c>
      <c r="AY570" s="237" t="s">
        <v>201</v>
      </c>
    </row>
    <row r="571" spans="1:65" s="13" customFormat="1" x14ac:dyDescent="0.2">
      <c r="B571" s="227"/>
      <c r="C571" s="292"/>
      <c r="D571" s="219" t="s">
        <v>294</v>
      </c>
      <c r="E571" s="229" t="s">
        <v>1</v>
      </c>
      <c r="F571" s="230" t="s">
        <v>1179</v>
      </c>
      <c r="G571" s="228"/>
      <c r="H571" s="231">
        <v>8.8699999999999992</v>
      </c>
      <c r="I571" s="232"/>
      <c r="J571" s="228"/>
      <c r="K571" s="228"/>
      <c r="L571" s="233"/>
      <c r="M571" s="234"/>
      <c r="N571" s="235"/>
      <c r="O571" s="235"/>
      <c r="P571" s="235"/>
      <c r="Q571" s="235"/>
      <c r="R571" s="235"/>
      <c r="S571" s="235"/>
      <c r="T571" s="236"/>
      <c r="AT571" s="237" t="s">
        <v>294</v>
      </c>
      <c r="AU571" s="237" t="s">
        <v>84</v>
      </c>
      <c r="AV571" s="13" t="s">
        <v>84</v>
      </c>
      <c r="AW571" s="13" t="s">
        <v>30</v>
      </c>
      <c r="AX571" s="13" t="s">
        <v>74</v>
      </c>
      <c r="AY571" s="237" t="s">
        <v>201</v>
      </c>
    </row>
    <row r="572" spans="1:65" s="14" customFormat="1" x14ac:dyDescent="0.2">
      <c r="B572" s="238"/>
      <c r="C572" s="293"/>
      <c r="D572" s="219" t="s">
        <v>294</v>
      </c>
      <c r="E572" s="240" t="s">
        <v>1</v>
      </c>
      <c r="F572" s="241" t="s">
        <v>297</v>
      </c>
      <c r="G572" s="239"/>
      <c r="H572" s="242">
        <v>15.74</v>
      </c>
      <c r="I572" s="243"/>
      <c r="J572" s="239"/>
      <c r="K572" s="239"/>
      <c r="L572" s="244"/>
      <c r="M572" s="245"/>
      <c r="N572" s="246"/>
      <c r="O572" s="246"/>
      <c r="P572" s="246"/>
      <c r="Q572" s="246"/>
      <c r="R572" s="246"/>
      <c r="S572" s="246"/>
      <c r="T572" s="247"/>
      <c r="AT572" s="248" t="s">
        <v>294</v>
      </c>
      <c r="AU572" s="248" t="s">
        <v>84</v>
      </c>
      <c r="AV572" s="14" t="s">
        <v>214</v>
      </c>
      <c r="AW572" s="14" t="s">
        <v>30</v>
      </c>
      <c r="AX572" s="14" t="s">
        <v>82</v>
      </c>
      <c r="AY572" s="248" t="s">
        <v>201</v>
      </c>
    </row>
    <row r="573" spans="1:65" s="2" customFormat="1" ht="16.5" customHeight="1" x14ac:dyDescent="0.2">
      <c r="A573" s="34"/>
      <c r="B573" s="35"/>
      <c r="C573" s="291" t="s">
        <v>1184</v>
      </c>
      <c r="D573" s="262" t="s">
        <v>442</v>
      </c>
      <c r="E573" s="263" t="s">
        <v>1181</v>
      </c>
      <c r="F573" s="264" t="s">
        <v>1182</v>
      </c>
      <c r="G573" s="265" t="s">
        <v>287</v>
      </c>
      <c r="H573" s="266">
        <v>0.23</v>
      </c>
      <c r="I573" s="267"/>
      <c r="J573" s="268">
        <f>ROUND(I573*H573,2)</f>
        <v>0</v>
      </c>
      <c r="K573" s="269"/>
      <c r="L573" s="270"/>
      <c r="M573" s="271" t="s">
        <v>1</v>
      </c>
      <c r="N573" s="272" t="s">
        <v>39</v>
      </c>
      <c r="O573" s="71"/>
      <c r="P573" s="215">
        <f>O573*H573</f>
        <v>0</v>
      </c>
      <c r="Q573" s="215">
        <v>0.55000000000000004</v>
      </c>
      <c r="R573" s="215">
        <f>Q573*H573</f>
        <v>0.12650000000000003</v>
      </c>
      <c r="S573" s="215">
        <v>0</v>
      </c>
      <c r="T573" s="216">
        <f>S573*H573</f>
        <v>0</v>
      </c>
      <c r="U573" s="34"/>
      <c r="V573" s="34"/>
      <c r="W573" s="34"/>
      <c r="X573" s="34"/>
      <c r="Y573" s="34"/>
      <c r="Z573" s="34"/>
      <c r="AA573" s="34"/>
      <c r="AB573" s="34"/>
      <c r="AC573" s="34"/>
      <c r="AD573" s="34"/>
      <c r="AE573" s="34"/>
      <c r="AR573" s="217" t="s">
        <v>573</v>
      </c>
      <c r="AT573" s="217" t="s">
        <v>442</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1183</v>
      </c>
    </row>
    <row r="574" spans="1:65" s="2" customFormat="1" ht="24" customHeight="1" x14ac:dyDescent="0.2">
      <c r="A574" s="34"/>
      <c r="B574" s="35"/>
      <c r="C574" s="290" t="s">
        <v>1191</v>
      </c>
      <c r="D574" s="205" t="s">
        <v>204</v>
      </c>
      <c r="E574" s="206" t="s">
        <v>1185</v>
      </c>
      <c r="F574" s="207" t="s">
        <v>1186</v>
      </c>
      <c r="G574" s="208" t="s">
        <v>325</v>
      </c>
      <c r="H574" s="209">
        <v>438.43</v>
      </c>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1187</v>
      </c>
    </row>
    <row r="575" spans="1:65" s="13" customFormat="1" x14ac:dyDescent="0.2">
      <c r="B575" s="227"/>
      <c r="C575" s="292"/>
      <c r="D575" s="219" t="s">
        <v>294</v>
      </c>
      <c r="E575" s="229" t="s">
        <v>1</v>
      </c>
      <c r="F575" s="230" t="s">
        <v>1188</v>
      </c>
      <c r="G575" s="228"/>
      <c r="H575" s="231">
        <v>324.04000000000002</v>
      </c>
      <c r="I575" s="232"/>
      <c r="J575" s="228"/>
      <c r="K575" s="228"/>
      <c r="L575" s="233"/>
      <c r="M575" s="234"/>
      <c r="N575" s="235"/>
      <c r="O575" s="235"/>
      <c r="P575" s="235"/>
      <c r="Q575" s="235"/>
      <c r="R575" s="235"/>
      <c r="S575" s="235"/>
      <c r="T575" s="236"/>
      <c r="AT575" s="237" t="s">
        <v>294</v>
      </c>
      <c r="AU575" s="237" t="s">
        <v>84</v>
      </c>
      <c r="AV575" s="13" t="s">
        <v>84</v>
      </c>
      <c r="AW575" s="13" t="s">
        <v>30</v>
      </c>
      <c r="AX575" s="13" t="s">
        <v>74</v>
      </c>
      <c r="AY575" s="237" t="s">
        <v>201</v>
      </c>
    </row>
    <row r="576" spans="1:65" s="13" customFormat="1" x14ac:dyDescent="0.2">
      <c r="B576" s="227"/>
      <c r="C576" s="292"/>
      <c r="D576" s="219" t="s">
        <v>294</v>
      </c>
      <c r="E576" s="229" t="s">
        <v>1</v>
      </c>
      <c r="F576" s="230" t="s">
        <v>1189</v>
      </c>
      <c r="G576" s="228"/>
      <c r="H576" s="231">
        <v>77.56</v>
      </c>
      <c r="I576" s="232"/>
      <c r="J576" s="228"/>
      <c r="K576" s="228"/>
      <c r="L576" s="233"/>
      <c r="M576" s="234"/>
      <c r="N576" s="235"/>
      <c r="O576" s="235"/>
      <c r="P576" s="235"/>
      <c r="Q576" s="235"/>
      <c r="R576" s="235"/>
      <c r="S576" s="235"/>
      <c r="T576" s="236"/>
      <c r="AT576" s="237" t="s">
        <v>294</v>
      </c>
      <c r="AU576" s="237" t="s">
        <v>84</v>
      </c>
      <c r="AV576" s="13" t="s">
        <v>84</v>
      </c>
      <c r="AW576" s="13" t="s">
        <v>30</v>
      </c>
      <c r="AX576" s="13" t="s">
        <v>74</v>
      </c>
      <c r="AY576" s="237" t="s">
        <v>201</v>
      </c>
    </row>
    <row r="577" spans="1:65" s="13" customFormat="1" x14ac:dyDescent="0.2">
      <c r="B577" s="227"/>
      <c r="C577" s="292"/>
      <c r="D577" s="219" t="s">
        <v>294</v>
      </c>
      <c r="E577" s="229" t="s">
        <v>1</v>
      </c>
      <c r="F577" s="230" t="s">
        <v>1190</v>
      </c>
      <c r="G577" s="228"/>
      <c r="H577" s="231">
        <v>36.83</v>
      </c>
      <c r="I577" s="232"/>
      <c r="J577" s="228"/>
      <c r="K577" s="228"/>
      <c r="L577" s="233"/>
      <c r="M577" s="234"/>
      <c r="N577" s="235"/>
      <c r="O577" s="235"/>
      <c r="P577" s="235"/>
      <c r="Q577" s="235"/>
      <c r="R577" s="235"/>
      <c r="S577" s="235"/>
      <c r="T577" s="236"/>
      <c r="AT577" s="237" t="s">
        <v>294</v>
      </c>
      <c r="AU577" s="237" t="s">
        <v>84</v>
      </c>
      <c r="AV577" s="13" t="s">
        <v>84</v>
      </c>
      <c r="AW577" s="13" t="s">
        <v>30</v>
      </c>
      <c r="AX577" s="13" t="s">
        <v>74</v>
      </c>
      <c r="AY577" s="237" t="s">
        <v>201</v>
      </c>
    </row>
    <row r="578" spans="1:65" s="14" customFormat="1" x14ac:dyDescent="0.2">
      <c r="B578" s="238"/>
      <c r="C578" s="293"/>
      <c r="D578" s="219" t="s">
        <v>294</v>
      </c>
      <c r="E578" s="240" t="s">
        <v>1</v>
      </c>
      <c r="F578" s="241" t="s">
        <v>297</v>
      </c>
      <c r="G578" s="239"/>
      <c r="H578" s="242">
        <v>438.43</v>
      </c>
      <c r="I578" s="243"/>
      <c r="J578" s="239"/>
      <c r="K578" s="239"/>
      <c r="L578" s="244"/>
      <c r="M578" s="245"/>
      <c r="N578" s="246"/>
      <c r="O578" s="246"/>
      <c r="P578" s="246"/>
      <c r="Q578" s="246"/>
      <c r="R578" s="246"/>
      <c r="S578" s="246"/>
      <c r="T578" s="247"/>
      <c r="AT578" s="248" t="s">
        <v>294</v>
      </c>
      <c r="AU578" s="248" t="s">
        <v>84</v>
      </c>
      <c r="AV578" s="14" t="s">
        <v>214</v>
      </c>
      <c r="AW578" s="14" t="s">
        <v>30</v>
      </c>
      <c r="AX578" s="14" t="s">
        <v>82</v>
      </c>
      <c r="AY578" s="248" t="s">
        <v>201</v>
      </c>
    </row>
    <row r="579" spans="1:65" s="2" customFormat="1" ht="16.5" customHeight="1" x14ac:dyDescent="0.2">
      <c r="A579" s="34"/>
      <c r="B579" s="35"/>
      <c r="C579" s="291" t="s">
        <v>1198</v>
      </c>
      <c r="D579" s="262" t="s">
        <v>442</v>
      </c>
      <c r="E579" s="263" t="s">
        <v>1192</v>
      </c>
      <c r="F579" s="264" t="s">
        <v>1193</v>
      </c>
      <c r="G579" s="265" t="s">
        <v>287</v>
      </c>
      <c r="H579" s="266">
        <v>9.92</v>
      </c>
      <c r="I579" s="267"/>
      <c r="J579" s="268">
        <f>ROUND(I579*H579,2)</f>
        <v>0</v>
      </c>
      <c r="K579" s="269"/>
      <c r="L579" s="270"/>
      <c r="M579" s="271" t="s">
        <v>1</v>
      </c>
      <c r="N579" s="272" t="s">
        <v>39</v>
      </c>
      <c r="O579" s="71"/>
      <c r="P579" s="215">
        <f>O579*H579</f>
        <v>0</v>
      </c>
      <c r="Q579" s="215">
        <v>0.55000000000000004</v>
      </c>
      <c r="R579" s="215">
        <f>Q579*H579</f>
        <v>5.4560000000000004</v>
      </c>
      <c r="S579" s="215">
        <v>0</v>
      </c>
      <c r="T579" s="216">
        <f>S579*H579</f>
        <v>0</v>
      </c>
      <c r="U579" s="34"/>
      <c r="V579" s="34"/>
      <c r="W579" s="34"/>
      <c r="X579" s="34"/>
      <c r="Y579" s="34"/>
      <c r="Z579" s="34"/>
      <c r="AA579" s="34"/>
      <c r="AB579" s="34"/>
      <c r="AC579" s="34"/>
      <c r="AD579" s="34"/>
      <c r="AE579" s="34"/>
      <c r="AR579" s="217" t="s">
        <v>573</v>
      </c>
      <c r="AT579" s="217" t="s">
        <v>442</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1194</v>
      </c>
    </row>
    <row r="580" spans="1:65" s="13" customFormat="1" x14ac:dyDescent="0.2">
      <c r="B580" s="227"/>
      <c r="C580" s="292"/>
      <c r="D580" s="219" t="s">
        <v>294</v>
      </c>
      <c r="E580" s="229" t="s">
        <v>1</v>
      </c>
      <c r="F580" s="230" t="s">
        <v>1195</v>
      </c>
      <c r="G580" s="228"/>
      <c r="H580" s="231">
        <v>7</v>
      </c>
      <c r="I580" s="232"/>
      <c r="J580" s="228"/>
      <c r="K580" s="228"/>
      <c r="L580" s="233"/>
      <c r="M580" s="234"/>
      <c r="N580" s="235"/>
      <c r="O580" s="235"/>
      <c r="P580" s="235"/>
      <c r="Q580" s="235"/>
      <c r="R580" s="235"/>
      <c r="S580" s="235"/>
      <c r="T580" s="236"/>
      <c r="AT580" s="237" t="s">
        <v>294</v>
      </c>
      <c r="AU580" s="237" t="s">
        <v>84</v>
      </c>
      <c r="AV580" s="13" t="s">
        <v>84</v>
      </c>
      <c r="AW580" s="13" t="s">
        <v>30</v>
      </c>
      <c r="AX580" s="13" t="s">
        <v>74</v>
      </c>
      <c r="AY580" s="237" t="s">
        <v>201</v>
      </c>
    </row>
    <row r="581" spans="1:65" s="13" customFormat="1" x14ac:dyDescent="0.2">
      <c r="B581" s="227"/>
      <c r="C581" s="292"/>
      <c r="D581" s="219" t="s">
        <v>294</v>
      </c>
      <c r="E581" s="229" t="s">
        <v>1</v>
      </c>
      <c r="F581" s="230" t="s">
        <v>1196</v>
      </c>
      <c r="G581" s="228"/>
      <c r="H581" s="231">
        <v>1.98</v>
      </c>
      <c r="I581" s="232"/>
      <c r="J581" s="228"/>
      <c r="K581" s="228"/>
      <c r="L581" s="233"/>
      <c r="M581" s="234"/>
      <c r="N581" s="235"/>
      <c r="O581" s="235"/>
      <c r="P581" s="235"/>
      <c r="Q581" s="235"/>
      <c r="R581" s="235"/>
      <c r="S581" s="235"/>
      <c r="T581" s="236"/>
      <c r="AT581" s="237" t="s">
        <v>294</v>
      </c>
      <c r="AU581" s="237" t="s">
        <v>84</v>
      </c>
      <c r="AV581" s="13" t="s">
        <v>84</v>
      </c>
      <c r="AW581" s="13" t="s">
        <v>30</v>
      </c>
      <c r="AX581" s="13" t="s">
        <v>74</v>
      </c>
      <c r="AY581" s="237" t="s">
        <v>201</v>
      </c>
    </row>
    <row r="582" spans="1:65" s="13" customFormat="1" x14ac:dyDescent="0.2">
      <c r="B582" s="227"/>
      <c r="C582" s="292"/>
      <c r="D582" s="219" t="s">
        <v>294</v>
      </c>
      <c r="E582" s="229" t="s">
        <v>1</v>
      </c>
      <c r="F582" s="230" t="s">
        <v>1197</v>
      </c>
      <c r="G582" s="228"/>
      <c r="H582" s="231">
        <v>0.94</v>
      </c>
      <c r="I582" s="232"/>
      <c r="J582" s="228"/>
      <c r="K582" s="228"/>
      <c r="L582" s="233"/>
      <c r="M582" s="234"/>
      <c r="N582" s="235"/>
      <c r="O582" s="235"/>
      <c r="P582" s="235"/>
      <c r="Q582" s="235"/>
      <c r="R582" s="235"/>
      <c r="S582" s="235"/>
      <c r="T582" s="236"/>
      <c r="AT582" s="237" t="s">
        <v>294</v>
      </c>
      <c r="AU582" s="237" t="s">
        <v>84</v>
      </c>
      <c r="AV582" s="13" t="s">
        <v>84</v>
      </c>
      <c r="AW582" s="13" t="s">
        <v>30</v>
      </c>
      <c r="AX582" s="13" t="s">
        <v>74</v>
      </c>
      <c r="AY582" s="237" t="s">
        <v>201</v>
      </c>
    </row>
    <row r="583" spans="1:65" s="14" customFormat="1" x14ac:dyDescent="0.2">
      <c r="B583" s="238"/>
      <c r="C583" s="293"/>
      <c r="D583" s="219" t="s">
        <v>294</v>
      </c>
      <c r="E583" s="240" t="s">
        <v>1</v>
      </c>
      <c r="F583" s="241" t="s">
        <v>297</v>
      </c>
      <c r="G583" s="239"/>
      <c r="H583" s="242">
        <v>9.92</v>
      </c>
      <c r="I583" s="243"/>
      <c r="J583" s="239"/>
      <c r="K583" s="239"/>
      <c r="L583" s="244"/>
      <c r="M583" s="245"/>
      <c r="N583" s="246"/>
      <c r="O583" s="246"/>
      <c r="P583" s="246"/>
      <c r="Q583" s="246"/>
      <c r="R583" s="246"/>
      <c r="S583" s="246"/>
      <c r="T583" s="247"/>
      <c r="AT583" s="248" t="s">
        <v>294</v>
      </c>
      <c r="AU583" s="248" t="s">
        <v>84</v>
      </c>
      <c r="AV583" s="14" t="s">
        <v>214</v>
      </c>
      <c r="AW583" s="14" t="s">
        <v>30</v>
      </c>
      <c r="AX583" s="14" t="s">
        <v>82</v>
      </c>
      <c r="AY583" s="248" t="s">
        <v>201</v>
      </c>
    </row>
    <row r="584" spans="1:65" s="2" customFormat="1" ht="24" customHeight="1" x14ac:dyDescent="0.2">
      <c r="A584" s="34"/>
      <c r="B584" s="35"/>
      <c r="C584" s="290" t="s">
        <v>1202</v>
      </c>
      <c r="D584" s="205" t="s">
        <v>204</v>
      </c>
      <c r="E584" s="206" t="s">
        <v>1199</v>
      </c>
      <c r="F584" s="207" t="s">
        <v>1200</v>
      </c>
      <c r="G584" s="208" t="s">
        <v>309</v>
      </c>
      <c r="H584" s="209">
        <v>297.87</v>
      </c>
      <c r="I584" s="210"/>
      <c r="J584" s="211">
        <f>ROUND(I584*H584,2)</f>
        <v>0</v>
      </c>
      <c r="K584" s="212"/>
      <c r="L584" s="39"/>
      <c r="M584" s="213" t="s">
        <v>1</v>
      </c>
      <c r="N584" s="214" t="s">
        <v>39</v>
      </c>
      <c r="O584" s="71"/>
      <c r="P584" s="215">
        <f>O584*H584</f>
        <v>0</v>
      </c>
      <c r="Q584" s="215">
        <v>1.423E-2</v>
      </c>
      <c r="R584" s="215">
        <f>Q584*H584</f>
        <v>4.2386901000000003</v>
      </c>
      <c r="S584" s="215">
        <v>0</v>
      </c>
      <c r="T584" s="216">
        <f>S584*H584</f>
        <v>0</v>
      </c>
      <c r="U584" s="34"/>
      <c r="V584" s="34"/>
      <c r="W584" s="34"/>
      <c r="X584" s="34"/>
      <c r="Y584" s="34"/>
      <c r="Z584" s="34"/>
      <c r="AA584" s="34"/>
      <c r="AB584" s="34"/>
      <c r="AC584" s="34"/>
      <c r="AD584" s="34"/>
      <c r="AE584" s="34"/>
      <c r="AR584" s="217" t="s">
        <v>365</v>
      </c>
      <c r="AT584" s="217" t="s">
        <v>204</v>
      </c>
      <c r="AU584" s="217" t="s">
        <v>84</v>
      </c>
      <c r="AY584" s="17" t="s">
        <v>201</v>
      </c>
      <c r="BE584" s="218">
        <f>IF(N584="základní",J584,0)</f>
        <v>0</v>
      </c>
      <c r="BF584" s="218">
        <f>IF(N584="snížená",J584,0)</f>
        <v>0</v>
      </c>
      <c r="BG584" s="218">
        <f>IF(N584="zákl. přenesená",J584,0)</f>
        <v>0</v>
      </c>
      <c r="BH584" s="218">
        <f>IF(N584="sníž. přenesená",J584,0)</f>
        <v>0</v>
      </c>
      <c r="BI584" s="218">
        <f>IF(N584="nulová",J584,0)</f>
        <v>0</v>
      </c>
      <c r="BJ584" s="17" t="s">
        <v>82</v>
      </c>
      <c r="BK584" s="218">
        <f>ROUND(I584*H584,2)</f>
        <v>0</v>
      </c>
      <c r="BL584" s="17" t="s">
        <v>365</v>
      </c>
      <c r="BM584" s="217" t="s">
        <v>1201</v>
      </c>
    </row>
    <row r="585" spans="1:65" s="2" customFormat="1" ht="24" customHeight="1" x14ac:dyDescent="0.2">
      <c r="A585" s="34"/>
      <c r="B585" s="35"/>
      <c r="C585" s="290" t="s">
        <v>1206</v>
      </c>
      <c r="D585" s="205" t="s">
        <v>204</v>
      </c>
      <c r="E585" s="206" t="s">
        <v>1203</v>
      </c>
      <c r="F585" s="207" t="s">
        <v>1204</v>
      </c>
      <c r="G585" s="208" t="s">
        <v>309</v>
      </c>
      <c r="H585" s="209">
        <v>297.87</v>
      </c>
      <c r="I585" s="210"/>
      <c r="J585" s="211">
        <f>ROUND(I585*H585,2)</f>
        <v>0</v>
      </c>
      <c r="K585" s="212"/>
      <c r="L585" s="39"/>
      <c r="M585" s="213" t="s">
        <v>1</v>
      </c>
      <c r="N585" s="214" t="s">
        <v>39</v>
      </c>
      <c r="O585" s="71"/>
      <c r="P585" s="215">
        <f>O585*H585</f>
        <v>0</v>
      </c>
      <c r="Q585" s="215">
        <v>0</v>
      </c>
      <c r="R585" s="215">
        <f>Q585*H585</f>
        <v>0</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1205</v>
      </c>
    </row>
    <row r="586" spans="1:65" s="2" customFormat="1" ht="24" customHeight="1" x14ac:dyDescent="0.2">
      <c r="A586" s="34"/>
      <c r="B586" s="35"/>
      <c r="C586" s="291" t="s">
        <v>1210</v>
      </c>
      <c r="D586" s="262" t="s">
        <v>442</v>
      </c>
      <c r="E586" s="263" t="s">
        <v>1207</v>
      </c>
      <c r="F586" s="264" t="s">
        <v>1208</v>
      </c>
      <c r="G586" s="265" t="s">
        <v>287</v>
      </c>
      <c r="H586" s="266">
        <v>2.5299999999999998</v>
      </c>
      <c r="I586" s="267"/>
      <c r="J586" s="268">
        <f>ROUND(I586*H586,2)</f>
        <v>0</v>
      </c>
      <c r="K586" s="269"/>
      <c r="L586" s="270"/>
      <c r="M586" s="271" t="s">
        <v>1</v>
      </c>
      <c r="N586" s="272" t="s">
        <v>39</v>
      </c>
      <c r="O586" s="71"/>
      <c r="P586" s="215">
        <f>O586*H586</f>
        <v>0</v>
      </c>
      <c r="Q586" s="215">
        <v>0.55000000000000004</v>
      </c>
      <c r="R586" s="215">
        <f>Q586*H586</f>
        <v>1.3915</v>
      </c>
      <c r="S586" s="215">
        <v>0</v>
      </c>
      <c r="T586" s="216">
        <f>S586*H586</f>
        <v>0</v>
      </c>
      <c r="U586" s="34"/>
      <c r="V586" s="34"/>
      <c r="W586" s="34"/>
      <c r="X586" s="34"/>
      <c r="Y586" s="34"/>
      <c r="Z586" s="34"/>
      <c r="AA586" s="34"/>
      <c r="AB586" s="34"/>
      <c r="AC586" s="34"/>
      <c r="AD586" s="34"/>
      <c r="AE586" s="34"/>
      <c r="AR586" s="217" t="s">
        <v>573</v>
      </c>
      <c r="AT586" s="217" t="s">
        <v>442</v>
      </c>
      <c r="AU586" s="217" t="s">
        <v>84</v>
      </c>
      <c r="AY586" s="17" t="s">
        <v>201</v>
      </c>
      <c r="BE586" s="218">
        <f>IF(N586="základní",J586,0)</f>
        <v>0</v>
      </c>
      <c r="BF586" s="218">
        <f>IF(N586="snížená",J586,0)</f>
        <v>0</v>
      </c>
      <c r="BG586" s="218">
        <f>IF(N586="zákl. přenesená",J586,0)</f>
        <v>0</v>
      </c>
      <c r="BH586" s="218">
        <f>IF(N586="sníž. přenesená",J586,0)</f>
        <v>0</v>
      </c>
      <c r="BI586" s="218">
        <f>IF(N586="nulová",J586,0)</f>
        <v>0</v>
      </c>
      <c r="BJ586" s="17" t="s">
        <v>82</v>
      </c>
      <c r="BK586" s="218">
        <f>ROUND(I586*H586,2)</f>
        <v>0</v>
      </c>
      <c r="BL586" s="17" t="s">
        <v>365</v>
      </c>
      <c r="BM586" s="217" t="s">
        <v>1209</v>
      </c>
    </row>
    <row r="587" spans="1:65" s="2" customFormat="1" ht="24" customHeight="1" x14ac:dyDescent="0.2">
      <c r="A587" s="34"/>
      <c r="B587" s="35"/>
      <c r="C587" s="290" t="s">
        <v>1214</v>
      </c>
      <c r="D587" s="205" t="s">
        <v>204</v>
      </c>
      <c r="E587" s="206" t="s">
        <v>1211</v>
      </c>
      <c r="F587" s="207" t="s">
        <v>1212</v>
      </c>
      <c r="G587" s="208" t="s">
        <v>309</v>
      </c>
      <c r="H587" s="209">
        <v>246.75</v>
      </c>
      <c r="I587" s="210"/>
      <c r="J587" s="211">
        <f>ROUND(I587*H587,2)</f>
        <v>0</v>
      </c>
      <c r="K587" s="212"/>
      <c r="L587" s="39"/>
      <c r="M587" s="213" t="s">
        <v>1</v>
      </c>
      <c r="N587" s="214" t="s">
        <v>39</v>
      </c>
      <c r="O587" s="71"/>
      <c r="P587" s="215">
        <f>O587*H587</f>
        <v>0</v>
      </c>
      <c r="Q587" s="215">
        <v>2.3699999999999999E-2</v>
      </c>
      <c r="R587" s="215">
        <f>Q587*H587</f>
        <v>5.8479749999999999</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1213</v>
      </c>
    </row>
    <row r="588" spans="1:65" s="2" customFormat="1" ht="24" customHeight="1" x14ac:dyDescent="0.2">
      <c r="A588" s="34"/>
      <c r="B588" s="35"/>
      <c r="C588" s="290" t="s">
        <v>1220</v>
      </c>
      <c r="D588" s="205" t="s">
        <v>204</v>
      </c>
      <c r="E588" s="206" t="s">
        <v>1215</v>
      </c>
      <c r="F588" s="207" t="s">
        <v>1216</v>
      </c>
      <c r="G588" s="208" t="s">
        <v>1039</v>
      </c>
      <c r="H588" s="273"/>
      <c r="I588" s="210"/>
      <c r="J588" s="211">
        <f>ROUND(I588*H588,2)</f>
        <v>0</v>
      </c>
      <c r="K588" s="212"/>
      <c r="L588" s="39"/>
      <c r="M588" s="213" t="s">
        <v>1</v>
      </c>
      <c r="N588" s="214" t="s">
        <v>39</v>
      </c>
      <c r="O588" s="71"/>
      <c r="P588" s="215">
        <f>O588*H588</f>
        <v>0</v>
      </c>
      <c r="Q588" s="215">
        <v>0</v>
      </c>
      <c r="R588" s="215">
        <f>Q588*H588</f>
        <v>0</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1217</v>
      </c>
    </row>
    <row r="589" spans="1:65" s="12" customFormat="1" ht="22.9" customHeight="1" x14ac:dyDescent="0.2">
      <c r="B589" s="189"/>
      <c r="C589" s="294"/>
      <c r="D589" s="191" t="s">
        <v>73</v>
      </c>
      <c r="E589" s="203" t="s">
        <v>1218</v>
      </c>
      <c r="F589" s="203" t="s">
        <v>1219</v>
      </c>
      <c r="G589" s="190"/>
      <c r="H589" s="190"/>
      <c r="I589" s="193"/>
      <c r="J589" s="204">
        <f>BK589</f>
        <v>0</v>
      </c>
      <c r="K589" s="190"/>
      <c r="L589" s="195"/>
      <c r="M589" s="196"/>
      <c r="N589" s="197"/>
      <c r="O589" s="197"/>
      <c r="P589" s="198">
        <f>SUM(P590:P613)</f>
        <v>0</v>
      </c>
      <c r="Q589" s="197"/>
      <c r="R589" s="198">
        <f>SUM(R590:R613)</f>
        <v>68.530380800000003</v>
      </c>
      <c r="S589" s="197"/>
      <c r="T589" s="199">
        <f>SUM(T590:T613)</f>
        <v>0</v>
      </c>
      <c r="AR589" s="200" t="s">
        <v>84</v>
      </c>
      <c r="AT589" s="201" t="s">
        <v>73</v>
      </c>
      <c r="AU589" s="201" t="s">
        <v>82</v>
      </c>
      <c r="AY589" s="200" t="s">
        <v>201</v>
      </c>
      <c r="BK589" s="202">
        <f>SUM(BK590:BK613)</f>
        <v>0</v>
      </c>
    </row>
    <row r="590" spans="1:65" s="2" customFormat="1" ht="24" customHeight="1" x14ac:dyDescent="0.2">
      <c r="A590" s="34"/>
      <c r="B590" s="35"/>
      <c r="C590" s="290" t="s">
        <v>1224</v>
      </c>
      <c r="D590" s="205" t="s">
        <v>204</v>
      </c>
      <c r="E590" s="206" t="s">
        <v>1221</v>
      </c>
      <c r="F590" s="207" t="s">
        <v>1222</v>
      </c>
      <c r="G590" s="208" t="s">
        <v>309</v>
      </c>
      <c r="H590" s="209">
        <v>30.92</v>
      </c>
      <c r="I590" s="210"/>
      <c r="J590" s="211">
        <f t="shared" ref="J590:J595" si="10">ROUND(I590*H590,2)</f>
        <v>0</v>
      </c>
      <c r="K590" s="212"/>
      <c r="L590" s="39"/>
      <c r="M590" s="213" t="s">
        <v>1</v>
      </c>
      <c r="N590" s="214" t="s">
        <v>39</v>
      </c>
      <c r="O590" s="71"/>
      <c r="P590" s="215">
        <f t="shared" ref="P590:P595" si="11">O590*H590</f>
        <v>0</v>
      </c>
      <c r="Q590" s="215">
        <v>4.41E-2</v>
      </c>
      <c r="R590" s="215">
        <f t="shared" ref="R590:R595" si="12">Q590*H590</f>
        <v>1.363572</v>
      </c>
      <c r="S590" s="215">
        <v>0</v>
      </c>
      <c r="T590" s="216">
        <f t="shared" ref="T590:T595" si="13">S590*H590</f>
        <v>0</v>
      </c>
      <c r="U590" s="34"/>
      <c r="V590" s="34"/>
      <c r="W590" s="34"/>
      <c r="X590" s="34"/>
      <c r="Y590" s="34"/>
      <c r="Z590" s="34"/>
      <c r="AA590" s="34"/>
      <c r="AB590" s="34"/>
      <c r="AC590" s="34"/>
      <c r="AD590" s="34"/>
      <c r="AE590" s="34"/>
      <c r="AR590" s="217" t="s">
        <v>365</v>
      </c>
      <c r="AT590" s="217" t="s">
        <v>204</v>
      </c>
      <c r="AU590" s="217" t="s">
        <v>84</v>
      </c>
      <c r="AY590" s="17" t="s">
        <v>201</v>
      </c>
      <c r="BE590" s="218">
        <f t="shared" ref="BE590:BE595" si="14">IF(N590="základní",J590,0)</f>
        <v>0</v>
      </c>
      <c r="BF590" s="218">
        <f t="shared" ref="BF590:BF595" si="15">IF(N590="snížená",J590,0)</f>
        <v>0</v>
      </c>
      <c r="BG590" s="218">
        <f t="shared" ref="BG590:BG595" si="16">IF(N590="zákl. přenesená",J590,0)</f>
        <v>0</v>
      </c>
      <c r="BH590" s="218">
        <f t="shared" ref="BH590:BH595" si="17">IF(N590="sníž. přenesená",J590,0)</f>
        <v>0</v>
      </c>
      <c r="BI590" s="218">
        <f t="shared" ref="BI590:BI595" si="18">IF(N590="nulová",J590,0)</f>
        <v>0</v>
      </c>
      <c r="BJ590" s="17" t="s">
        <v>82</v>
      </c>
      <c r="BK590" s="218">
        <f t="shared" ref="BK590:BK595" si="19">ROUND(I590*H590,2)</f>
        <v>0</v>
      </c>
      <c r="BL590" s="17" t="s">
        <v>365</v>
      </c>
      <c r="BM590" s="217" t="s">
        <v>1223</v>
      </c>
    </row>
    <row r="591" spans="1:65" s="2" customFormat="1" ht="24" customHeight="1" x14ac:dyDescent="0.2">
      <c r="A591" s="34"/>
      <c r="B591" s="35"/>
      <c r="C591" s="290" t="s">
        <v>1228</v>
      </c>
      <c r="D591" s="205" t="s">
        <v>204</v>
      </c>
      <c r="E591" s="206" t="s">
        <v>1225</v>
      </c>
      <c r="F591" s="207" t="s">
        <v>1226</v>
      </c>
      <c r="G591" s="208" t="s">
        <v>309</v>
      </c>
      <c r="H591" s="209">
        <v>594.98</v>
      </c>
      <c r="I591" s="210"/>
      <c r="J591" s="211">
        <f t="shared" si="10"/>
        <v>0</v>
      </c>
      <c r="K591" s="212"/>
      <c r="L591" s="39"/>
      <c r="M591" s="213" t="s">
        <v>1</v>
      </c>
      <c r="N591" s="214" t="s">
        <v>39</v>
      </c>
      <c r="O591" s="71"/>
      <c r="P591" s="215">
        <f t="shared" si="11"/>
        <v>0</v>
      </c>
      <c r="Q591" s="215">
        <v>4.6199999999999998E-2</v>
      </c>
      <c r="R591" s="215">
        <f t="shared" si="12"/>
        <v>27.488076</v>
      </c>
      <c r="S591" s="215">
        <v>0</v>
      </c>
      <c r="T591" s="216">
        <f t="shared" si="13"/>
        <v>0</v>
      </c>
      <c r="U591" s="34"/>
      <c r="V591" s="34"/>
      <c r="W591" s="34"/>
      <c r="X591" s="34"/>
      <c r="Y591" s="34"/>
      <c r="Z591" s="34"/>
      <c r="AA591" s="34"/>
      <c r="AB591" s="34"/>
      <c r="AC591" s="34"/>
      <c r="AD591" s="34"/>
      <c r="AE591" s="34"/>
      <c r="AR591" s="217" t="s">
        <v>365</v>
      </c>
      <c r="AT591" s="217" t="s">
        <v>204</v>
      </c>
      <c r="AU591" s="217" t="s">
        <v>84</v>
      </c>
      <c r="AY591" s="17" t="s">
        <v>201</v>
      </c>
      <c r="BE591" s="218">
        <f t="shared" si="14"/>
        <v>0</v>
      </c>
      <c r="BF591" s="218">
        <f t="shared" si="15"/>
        <v>0</v>
      </c>
      <c r="BG591" s="218">
        <f t="shared" si="16"/>
        <v>0</v>
      </c>
      <c r="BH591" s="218">
        <f t="shared" si="17"/>
        <v>0</v>
      </c>
      <c r="BI591" s="218">
        <f t="shared" si="18"/>
        <v>0</v>
      </c>
      <c r="BJ591" s="17" t="s">
        <v>82</v>
      </c>
      <c r="BK591" s="218">
        <f t="shared" si="19"/>
        <v>0</v>
      </c>
      <c r="BL591" s="17" t="s">
        <v>365</v>
      </c>
      <c r="BM591" s="217" t="s">
        <v>1227</v>
      </c>
    </row>
    <row r="592" spans="1:65" s="2" customFormat="1" ht="24" customHeight="1" x14ac:dyDescent="0.2">
      <c r="A592" s="34"/>
      <c r="B592" s="35"/>
      <c r="C592" s="290" t="s">
        <v>1232</v>
      </c>
      <c r="D592" s="205" t="s">
        <v>204</v>
      </c>
      <c r="E592" s="206" t="s">
        <v>1229</v>
      </c>
      <c r="F592" s="207" t="s">
        <v>1230</v>
      </c>
      <c r="G592" s="208" t="s">
        <v>309</v>
      </c>
      <c r="H592" s="209">
        <v>4.08</v>
      </c>
      <c r="I592" s="210"/>
      <c r="J592" s="211">
        <f t="shared" si="10"/>
        <v>0</v>
      </c>
      <c r="K592" s="212"/>
      <c r="L592" s="39"/>
      <c r="M592" s="213" t="s">
        <v>1</v>
      </c>
      <c r="N592" s="214" t="s">
        <v>39</v>
      </c>
      <c r="O592" s="71"/>
      <c r="P592" s="215">
        <f t="shared" si="11"/>
        <v>0</v>
      </c>
      <c r="Q592" s="215">
        <v>4.7460000000000002E-2</v>
      </c>
      <c r="R592" s="215">
        <f t="shared" si="12"/>
        <v>0.19363680000000003</v>
      </c>
      <c r="S592" s="215">
        <v>0</v>
      </c>
      <c r="T592" s="216">
        <f t="shared" si="13"/>
        <v>0</v>
      </c>
      <c r="U592" s="34"/>
      <c r="V592" s="34"/>
      <c r="W592" s="34"/>
      <c r="X592" s="34"/>
      <c r="Y592" s="34"/>
      <c r="Z592" s="34"/>
      <c r="AA592" s="34"/>
      <c r="AB592" s="34"/>
      <c r="AC592" s="34"/>
      <c r="AD592" s="34"/>
      <c r="AE592" s="34"/>
      <c r="AR592" s="217" t="s">
        <v>365</v>
      </c>
      <c r="AT592" s="217" t="s">
        <v>204</v>
      </c>
      <c r="AU592" s="217" t="s">
        <v>84</v>
      </c>
      <c r="AY592" s="17" t="s">
        <v>201</v>
      </c>
      <c r="BE592" s="218">
        <f t="shared" si="14"/>
        <v>0</v>
      </c>
      <c r="BF592" s="218">
        <f t="shared" si="15"/>
        <v>0</v>
      </c>
      <c r="BG592" s="218">
        <f t="shared" si="16"/>
        <v>0</v>
      </c>
      <c r="BH592" s="218">
        <f t="shared" si="17"/>
        <v>0</v>
      </c>
      <c r="BI592" s="218">
        <f t="shared" si="18"/>
        <v>0</v>
      </c>
      <c r="BJ592" s="17" t="s">
        <v>82</v>
      </c>
      <c r="BK592" s="218">
        <f t="shared" si="19"/>
        <v>0</v>
      </c>
      <c r="BL592" s="17" t="s">
        <v>365</v>
      </c>
      <c r="BM592" s="217" t="s">
        <v>1231</v>
      </c>
    </row>
    <row r="593" spans="1:65" s="2" customFormat="1" ht="24" customHeight="1" x14ac:dyDescent="0.2">
      <c r="A593" s="34"/>
      <c r="B593" s="35"/>
      <c r="C593" s="290" t="s">
        <v>1236</v>
      </c>
      <c r="D593" s="205" t="s">
        <v>204</v>
      </c>
      <c r="E593" s="206" t="s">
        <v>1233</v>
      </c>
      <c r="F593" s="207" t="s">
        <v>1234</v>
      </c>
      <c r="G593" s="208" t="s">
        <v>309</v>
      </c>
      <c r="H593" s="209">
        <v>4.21</v>
      </c>
      <c r="I593" s="210"/>
      <c r="J593" s="211">
        <f t="shared" si="10"/>
        <v>0</v>
      </c>
      <c r="K593" s="212"/>
      <c r="L593" s="39"/>
      <c r="M593" s="213" t="s">
        <v>1</v>
      </c>
      <c r="N593" s="214" t="s">
        <v>39</v>
      </c>
      <c r="O593" s="71"/>
      <c r="P593" s="215">
        <f t="shared" si="11"/>
        <v>0</v>
      </c>
      <c r="Q593" s="215">
        <v>4.5359999999999998E-2</v>
      </c>
      <c r="R593" s="215">
        <f t="shared" si="12"/>
        <v>0.19096559999999999</v>
      </c>
      <c r="S593" s="215">
        <v>0</v>
      </c>
      <c r="T593" s="216">
        <f t="shared" si="13"/>
        <v>0</v>
      </c>
      <c r="U593" s="34"/>
      <c r="V593" s="34"/>
      <c r="W593" s="34"/>
      <c r="X593" s="34"/>
      <c r="Y593" s="34"/>
      <c r="Z593" s="34"/>
      <c r="AA593" s="34"/>
      <c r="AB593" s="34"/>
      <c r="AC593" s="34"/>
      <c r="AD593" s="34"/>
      <c r="AE593" s="34"/>
      <c r="AR593" s="217" t="s">
        <v>365</v>
      </c>
      <c r="AT593" s="217" t="s">
        <v>204</v>
      </c>
      <c r="AU593" s="217" t="s">
        <v>84</v>
      </c>
      <c r="AY593" s="17" t="s">
        <v>201</v>
      </c>
      <c r="BE593" s="218">
        <f t="shared" si="14"/>
        <v>0</v>
      </c>
      <c r="BF593" s="218">
        <f t="shared" si="15"/>
        <v>0</v>
      </c>
      <c r="BG593" s="218">
        <f t="shared" si="16"/>
        <v>0</v>
      </c>
      <c r="BH593" s="218">
        <f t="shared" si="17"/>
        <v>0</v>
      </c>
      <c r="BI593" s="218">
        <f t="shared" si="18"/>
        <v>0</v>
      </c>
      <c r="BJ593" s="17" t="s">
        <v>82</v>
      </c>
      <c r="BK593" s="218">
        <f t="shared" si="19"/>
        <v>0</v>
      </c>
      <c r="BL593" s="17" t="s">
        <v>365</v>
      </c>
      <c r="BM593" s="217" t="s">
        <v>1235</v>
      </c>
    </row>
    <row r="594" spans="1:65" s="2" customFormat="1" ht="24" customHeight="1" x14ac:dyDescent="0.2">
      <c r="A594" s="34"/>
      <c r="B594" s="35"/>
      <c r="C594" s="290" t="s">
        <v>1240</v>
      </c>
      <c r="D594" s="205" t="s">
        <v>204</v>
      </c>
      <c r="E594" s="206" t="s">
        <v>1237</v>
      </c>
      <c r="F594" s="207" t="s">
        <v>1238</v>
      </c>
      <c r="G594" s="208" t="s">
        <v>309</v>
      </c>
      <c r="H594" s="209">
        <v>41.95</v>
      </c>
      <c r="I594" s="210"/>
      <c r="J594" s="211">
        <f t="shared" si="10"/>
        <v>0</v>
      </c>
      <c r="K594" s="212"/>
      <c r="L594" s="39"/>
      <c r="M594" s="213" t="s">
        <v>1</v>
      </c>
      <c r="N594" s="214" t="s">
        <v>39</v>
      </c>
      <c r="O594" s="71"/>
      <c r="P594" s="215">
        <f t="shared" si="11"/>
        <v>0</v>
      </c>
      <c r="Q594" s="215">
        <v>4.7460000000000002E-2</v>
      </c>
      <c r="R594" s="215">
        <f t="shared" si="12"/>
        <v>1.9909470000000002</v>
      </c>
      <c r="S594" s="215">
        <v>0</v>
      </c>
      <c r="T594" s="216">
        <f t="shared" si="13"/>
        <v>0</v>
      </c>
      <c r="U594" s="34"/>
      <c r="V594" s="34"/>
      <c r="W594" s="34"/>
      <c r="X594" s="34"/>
      <c r="Y594" s="34"/>
      <c r="Z594" s="34"/>
      <c r="AA594" s="34"/>
      <c r="AB594" s="34"/>
      <c r="AC594" s="34"/>
      <c r="AD594" s="34"/>
      <c r="AE594" s="34"/>
      <c r="AR594" s="217" t="s">
        <v>365</v>
      </c>
      <c r="AT594" s="217" t="s">
        <v>204</v>
      </c>
      <c r="AU594" s="217" t="s">
        <v>84</v>
      </c>
      <c r="AY594" s="17" t="s">
        <v>201</v>
      </c>
      <c r="BE594" s="218">
        <f t="shared" si="14"/>
        <v>0</v>
      </c>
      <c r="BF594" s="218">
        <f t="shared" si="15"/>
        <v>0</v>
      </c>
      <c r="BG594" s="218">
        <f t="shared" si="16"/>
        <v>0</v>
      </c>
      <c r="BH594" s="218">
        <f t="shared" si="17"/>
        <v>0</v>
      </c>
      <c r="BI594" s="218">
        <f t="shared" si="18"/>
        <v>0</v>
      </c>
      <c r="BJ594" s="17" t="s">
        <v>82</v>
      </c>
      <c r="BK594" s="218">
        <f t="shared" si="19"/>
        <v>0</v>
      </c>
      <c r="BL594" s="17" t="s">
        <v>365</v>
      </c>
      <c r="BM594" s="217" t="s">
        <v>1239</v>
      </c>
    </row>
    <row r="595" spans="1:65" s="2" customFormat="1" ht="24" customHeight="1" x14ac:dyDescent="0.2">
      <c r="A595" s="34"/>
      <c r="B595" s="35"/>
      <c r="C595" s="290" t="s">
        <v>1245</v>
      </c>
      <c r="D595" s="205" t="s">
        <v>204</v>
      </c>
      <c r="E595" s="206" t="s">
        <v>1241</v>
      </c>
      <c r="F595" s="207" t="s">
        <v>1242</v>
      </c>
      <c r="G595" s="208" t="s">
        <v>309</v>
      </c>
      <c r="H595" s="209">
        <v>29.21</v>
      </c>
      <c r="I595" s="210"/>
      <c r="J595" s="211">
        <f t="shared" si="10"/>
        <v>0</v>
      </c>
      <c r="K595" s="212"/>
      <c r="L595" s="39"/>
      <c r="M595" s="213" t="s">
        <v>1</v>
      </c>
      <c r="N595" s="214" t="s">
        <v>39</v>
      </c>
      <c r="O595" s="71"/>
      <c r="P595" s="215">
        <f t="shared" si="11"/>
        <v>0</v>
      </c>
      <c r="Q595" s="215">
        <v>4.7460000000000002E-2</v>
      </c>
      <c r="R595" s="215">
        <f t="shared" si="12"/>
        <v>1.3863066000000002</v>
      </c>
      <c r="S595" s="215">
        <v>0</v>
      </c>
      <c r="T595" s="216">
        <f t="shared" si="13"/>
        <v>0</v>
      </c>
      <c r="U595" s="34"/>
      <c r="V595" s="34"/>
      <c r="W595" s="34"/>
      <c r="X595" s="34"/>
      <c r="Y595" s="34"/>
      <c r="Z595" s="34"/>
      <c r="AA595" s="34"/>
      <c r="AB595" s="34"/>
      <c r="AC595" s="34"/>
      <c r="AD595" s="34"/>
      <c r="AE595" s="34"/>
      <c r="AR595" s="217" t="s">
        <v>365</v>
      </c>
      <c r="AT595" s="217" t="s">
        <v>204</v>
      </c>
      <c r="AU595" s="217" t="s">
        <v>84</v>
      </c>
      <c r="AY595" s="17" t="s">
        <v>201</v>
      </c>
      <c r="BE595" s="218">
        <f t="shared" si="14"/>
        <v>0</v>
      </c>
      <c r="BF595" s="218">
        <f t="shared" si="15"/>
        <v>0</v>
      </c>
      <c r="BG595" s="218">
        <f t="shared" si="16"/>
        <v>0</v>
      </c>
      <c r="BH595" s="218">
        <f t="shared" si="17"/>
        <v>0</v>
      </c>
      <c r="BI595" s="218">
        <f t="shared" si="18"/>
        <v>0</v>
      </c>
      <c r="BJ595" s="17" t="s">
        <v>82</v>
      </c>
      <c r="BK595" s="218">
        <f t="shared" si="19"/>
        <v>0</v>
      </c>
      <c r="BL595" s="17" t="s">
        <v>365</v>
      </c>
      <c r="BM595" s="217" t="s">
        <v>1243</v>
      </c>
    </row>
    <row r="596" spans="1:65" s="2" customFormat="1" ht="19.5" x14ac:dyDescent="0.2">
      <c r="A596" s="34"/>
      <c r="B596" s="35"/>
      <c r="D596" s="219" t="s">
        <v>210</v>
      </c>
      <c r="E596" s="36"/>
      <c r="F596" s="220" t="s">
        <v>1244</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2" customFormat="1" ht="24" customHeight="1" x14ac:dyDescent="0.2">
      <c r="A597" s="34"/>
      <c r="B597" s="35"/>
      <c r="C597" s="290" t="s">
        <v>1249</v>
      </c>
      <c r="D597" s="205" t="s">
        <v>204</v>
      </c>
      <c r="E597" s="206" t="s">
        <v>1246</v>
      </c>
      <c r="F597" s="207" t="s">
        <v>1247</v>
      </c>
      <c r="G597" s="208" t="s">
        <v>309</v>
      </c>
      <c r="H597" s="209">
        <v>176.57</v>
      </c>
      <c r="I597" s="210"/>
      <c r="J597" s="211">
        <f t="shared" ref="J597:J603" si="20">ROUND(I597*H597,2)</f>
        <v>0</v>
      </c>
      <c r="K597" s="212"/>
      <c r="L597" s="39"/>
      <c r="M597" s="213" t="s">
        <v>1</v>
      </c>
      <c r="N597" s="214" t="s">
        <v>39</v>
      </c>
      <c r="O597" s="71"/>
      <c r="P597" s="215">
        <f t="shared" ref="P597:P603" si="21">O597*H597</f>
        <v>0</v>
      </c>
      <c r="Q597" s="215">
        <v>4.7460000000000002E-2</v>
      </c>
      <c r="R597" s="215">
        <f t="shared" ref="R597:R603" si="22">Q597*H597</f>
        <v>8.3800121999999995</v>
      </c>
      <c r="S597" s="215">
        <v>0</v>
      </c>
      <c r="T597" s="216">
        <f t="shared" ref="T597:T603" si="23">S597*H597</f>
        <v>0</v>
      </c>
      <c r="U597" s="34"/>
      <c r="V597" s="34"/>
      <c r="W597" s="34"/>
      <c r="X597" s="34"/>
      <c r="Y597" s="34"/>
      <c r="Z597" s="34"/>
      <c r="AA597" s="34"/>
      <c r="AB597" s="34"/>
      <c r="AC597" s="34"/>
      <c r="AD597" s="34"/>
      <c r="AE597" s="34"/>
      <c r="AR597" s="217" t="s">
        <v>365</v>
      </c>
      <c r="AT597" s="217" t="s">
        <v>204</v>
      </c>
      <c r="AU597" s="217" t="s">
        <v>84</v>
      </c>
      <c r="AY597" s="17" t="s">
        <v>201</v>
      </c>
      <c r="BE597" s="218">
        <f t="shared" ref="BE597:BE603" si="24">IF(N597="základní",J597,0)</f>
        <v>0</v>
      </c>
      <c r="BF597" s="218">
        <f t="shared" ref="BF597:BF603" si="25">IF(N597="snížená",J597,0)</f>
        <v>0</v>
      </c>
      <c r="BG597" s="218">
        <f t="shared" ref="BG597:BG603" si="26">IF(N597="zákl. přenesená",J597,0)</f>
        <v>0</v>
      </c>
      <c r="BH597" s="218">
        <f t="shared" ref="BH597:BH603" si="27">IF(N597="sníž. přenesená",J597,0)</f>
        <v>0</v>
      </c>
      <c r="BI597" s="218">
        <f t="shared" ref="BI597:BI603" si="28">IF(N597="nulová",J597,0)</f>
        <v>0</v>
      </c>
      <c r="BJ597" s="17" t="s">
        <v>82</v>
      </c>
      <c r="BK597" s="218">
        <f t="shared" ref="BK597:BK603" si="29">ROUND(I597*H597,2)</f>
        <v>0</v>
      </c>
      <c r="BL597" s="17" t="s">
        <v>365</v>
      </c>
      <c r="BM597" s="217" t="s">
        <v>1248</v>
      </c>
    </row>
    <row r="598" spans="1:65" s="2" customFormat="1" ht="24" customHeight="1" x14ac:dyDescent="0.2">
      <c r="A598" s="34"/>
      <c r="B598" s="35"/>
      <c r="C598" s="290" t="s">
        <v>1253</v>
      </c>
      <c r="D598" s="205" t="s">
        <v>204</v>
      </c>
      <c r="E598" s="206" t="s">
        <v>1250</v>
      </c>
      <c r="F598" s="207" t="s">
        <v>1251</v>
      </c>
      <c r="G598" s="208" t="s">
        <v>309</v>
      </c>
      <c r="H598" s="209">
        <v>9.43</v>
      </c>
      <c r="I598" s="210"/>
      <c r="J598" s="211">
        <f t="shared" si="20"/>
        <v>0</v>
      </c>
      <c r="K598" s="212"/>
      <c r="L598" s="39"/>
      <c r="M598" s="213" t="s">
        <v>1</v>
      </c>
      <c r="N598" s="214" t="s">
        <v>39</v>
      </c>
      <c r="O598" s="71"/>
      <c r="P598" s="215">
        <f t="shared" si="21"/>
        <v>0</v>
      </c>
      <c r="Q598" s="215">
        <v>4.8719999999999999E-2</v>
      </c>
      <c r="R598" s="215">
        <f t="shared" si="22"/>
        <v>0.45942959999999999</v>
      </c>
      <c r="S598" s="215">
        <v>0</v>
      </c>
      <c r="T598" s="216">
        <f t="shared" si="23"/>
        <v>0</v>
      </c>
      <c r="U598" s="34"/>
      <c r="V598" s="34"/>
      <c r="W598" s="34"/>
      <c r="X598" s="34"/>
      <c r="Y598" s="34"/>
      <c r="Z598" s="34"/>
      <c r="AA598" s="34"/>
      <c r="AB598" s="34"/>
      <c r="AC598" s="34"/>
      <c r="AD598" s="34"/>
      <c r="AE598" s="34"/>
      <c r="AR598" s="217" t="s">
        <v>365</v>
      </c>
      <c r="AT598" s="217" t="s">
        <v>204</v>
      </c>
      <c r="AU598" s="217" t="s">
        <v>84</v>
      </c>
      <c r="AY598" s="17" t="s">
        <v>201</v>
      </c>
      <c r="BE598" s="218">
        <f t="shared" si="24"/>
        <v>0</v>
      </c>
      <c r="BF598" s="218">
        <f t="shared" si="25"/>
        <v>0</v>
      </c>
      <c r="BG598" s="218">
        <f t="shared" si="26"/>
        <v>0</v>
      </c>
      <c r="BH598" s="218">
        <f t="shared" si="27"/>
        <v>0</v>
      </c>
      <c r="BI598" s="218">
        <f t="shared" si="28"/>
        <v>0</v>
      </c>
      <c r="BJ598" s="17" t="s">
        <v>82</v>
      </c>
      <c r="BK598" s="218">
        <f t="shared" si="29"/>
        <v>0</v>
      </c>
      <c r="BL598" s="17" t="s">
        <v>365</v>
      </c>
      <c r="BM598" s="217" t="s">
        <v>1252</v>
      </c>
    </row>
    <row r="599" spans="1:65" s="2" customFormat="1" ht="24" customHeight="1" x14ac:dyDescent="0.2">
      <c r="A599" s="34"/>
      <c r="B599" s="35"/>
      <c r="C599" s="290" t="s">
        <v>1257</v>
      </c>
      <c r="D599" s="205" t="s">
        <v>204</v>
      </c>
      <c r="E599" s="206" t="s">
        <v>1254</v>
      </c>
      <c r="F599" s="207" t="s">
        <v>1255</v>
      </c>
      <c r="G599" s="208" t="s">
        <v>309</v>
      </c>
      <c r="H599" s="209">
        <v>40.909999999999997</v>
      </c>
      <c r="I599" s="210"/>
      <c r="J599" s="211">
        <f t="shared" si="20"/>
        <v>0</v>
      </c>
      <c r="K599" s="212"/>
      <c r="L599" s="39"/>
      <c r="M599" s="213" t="s">
        <v>1</v>
      </c>
      <c r="N599" s="214" t="s">
        <v>39</v>
      </c>
      <c r="O599" s="71"/>
      <c r="P599" s="215">
        <f t="shared" si="21"/>
        <v>0</v>
      </c>
      <c r="Q599" s="215">
        <v>1.2359999999999999E-2</v>
      </c>
      <c r="R599" s="215">
        <f t="shared" si="22"/>
        <v>0.50564759999999997</v>
      </c>
      <c r="S599" s="215">
        <v>0</v>
      </c>
      <c r="T599" s="216">
        <f t="shared" si="23"/>
        <v>0</v>
      </c>
      <c r="U599" s="34"/>
      <c r="V599" s="34"/>
      <c r="W599" s="34"/>
      <c r="X599" s="34"/>
      <c r="Y599" s="34"/>
      <c r="Z599" s="34"/>
      <c r="AA599" s="34"/>
      <c r="AB599" s="34"/>
      <c r="AC599" s="34"/>
      <c r="AD599" s="34"/>
      <c r="AE599" s="34"/>
      <c r="AR599" s="217" t="s">
        <v>365</v>
      </c>
      <c r="AT599" s="217" t="s">
        <v>204</v>
      </c>
      <c r="AU599" s="217" t="s">
        <v>84</v>
      </c>
      <c r="AY599" s="17" t="s">
        <v>201</v>
      </c>
      <c r="BE599" s="218">
        <f t="shared" si="24"/>
        <v>0</v>
      </c>
      <c r="BF599" s="218">
        <f t="shared" si="25"/>
        <v>0</v>
      </c>
      <c r="BG599" s="218">
        <f t="shared" si="26"/>
        <v>0</v>
      </c>
      <c r="BH599" s="218">
        <f t="shared" si="27"/>
        <v>0</v>
      </c>
      <c r="BI599" s="218">
        <f t="shared" si="28"/>
        <v>0</v>
      </c>
      <c r="BJ599" s="17" t="s">
        <v>82</v>
      </c>
      <c r="BK599" s="218">
        <f t="shared" si="29"/>
        <v>0</v>
      </c>
      <c r="BL599" s="17" t="s">
        <v>365</v>
      </c>
      <c r="BM599" s="217" t="s">
        <v>1256</v>
      </c>
    </row>
    <row r="600" spans="1:65" s="2" customFormat="1" ht="24" customHeight="1" x14ac:dyDescent="0.2">
      <c r="A600" s="34"/>
      <c r="B600" s="35"/>
      <c r="C600" s="290" t="s">
        <v>1261</v>
      </c>
      <c r="D600" s="205" t="s">
        <v>204</v>
      </c>
      <c r="E600" s="206" t="s">
        <v>1258</v>
      </c>
      <c r="F600" s="207" t="s">
        <v>1259</v>
      </c>
      <c r="G600" s="208" t="s">
        <v>309</v>
      </c>
      <c r="H600" s="209">
        <v>39.06</v>
      </c>
      <c r="I600" s="210"/>
      <c r="J600" s="211">
        <f t="shared" si="20"/>
        <v>0</v>
      </c>
      <c r="K600" s="212"/>
      <c r="L600" s="39"/>
      <c r="M600" s="213" t="s">
        <v>1</v>
      </c>
      <c r="N600" s="214" t="s">
        <v>39</v>
      </c>
      <c r="O600" s="71"/>
      <c r="P600" s="215">
        <f t="shared" si="21"/>
        <v>0</v>
      </c>
      <c r="Q600" s="215">
        <v>1.5440000000000001E-2</v>
      </c>
      <c r="R600" s="215">
        <f t="shared" si="22"/>
        <v>0.60308640000000002</v>
      </c>
      <c r="S600" s="215">
        <v>0</v>
      </c>
      <c r="T600" s="216">
        <f t="shared" si="23"/>
        <v>0</v>
      </c>
      <c r="U600" s="34"/>
      <c r="V600" s="34"/>
      <c r="W600" s="34"/>
      <c r="X600" s="34"/>
      <c r="Y600" s="34"/>
      <c r="Z600" s="34"/>
      <c r="AA600" s="34"/>
      <c r="AB600" s="34"/>
      <c r="AC600" s="34"/>
      <c r="AD600" s="34"/>
      <c r="AE600" s="34"/>
      <c r="AR600" s="217" t="s">
        <v>365</v>
      </c>
      <c r="AT600" s="217" t="s">
        <v>204</v>
      </c>
      <c r="AU600" s="217" t="s">
        <v>84</v>
      </c>
      <c r="AY600" s="17" t="s">
        <v>201</v>
      </c>
      <c r="BE600" s="218">
        <f t="shared" si="24"/>
        <v>0</v>
      </c>
      <c r="BF600" s="218">
        <f t="shared" si="25"/>
        <v>0</v>
      </c>
      <c r="BG600" s="218">
        <f t="shared" si="26"/>
        <v>0</v>
      </c>
      <c r="BH600" s="218">
        <f t="shared" si="27"/>
        <v>0</v>
      </c>
      <c r="BI600" s="218">
        <f t="shared" si="28"/>
        <v>0</v>
      </c>
      <c r="BJ600" s="17" t="s">
        <v>82</v>
      </c>
      <c r="BK600" s="218">
        <f t="shared" si="29"/>
        <v>0</v>
      </c>
      <c r="BL600" s="17" t="s">
        <v>365</v>
      </c>
      <c r="BM600" s="217" t="s">
        <v>1260</v>
      </c>
    </row>
    <row r="601" spans="1:65" s="2" customFormat="1" ht="24" customHeight="1" x14ac:dyDescent="0.2">
      <c r="A601" s="34"/>
      <c r="B601" s="35"/>
      <c r="C601" s="290" t="s">
        <v>1265</v>
      </c>
      <c r="D601" s="205" t="s">
        <v>204</v>
      </c>
      <c r="E601" s="206" t="s">
        <v>1262</v>
      </c>
      <c r="F601" s="207" t="s">
        <v>1263</v>
      </c>
      <c r="G601" s="208" t="s">
        <v>309</v>
      </c>
      <c r="H601" s="209">
        <v>5.61</v>
      </c>
      <c r="I601" s="210"/>
      <c r="J601" s="211">
        <f t="shared" si="20"/>
        <v>0</v>
      </c>
      <c r="K601" s="212"/>
      <c r="L601" s="39"/>
      <c r="M601" s="213" t="s">
        <v>1</v>
      </c>
      <c r="N601" s="214" t="s">
        <v>39</v>
      </c>
      <c r="O601" s="71"/>
      <c r="P601" s="215">
        <f t="shared" si="21"/>
        <v>0</v>
      </c>
      <c r="Q601" s="215">
        <v>1.5740000000000001E-2</v>
      </c>
      <c r="R601" s="215">
        <f t="shared" si="22"/>
        <v>8.8301400000000002E-2</v>
      </c>
      <c r="S601" s="215">
        <v>0</v>
      </c>
      <c r="T601" s="216">
        <f t="shared" si="23"/>
        <v>0</v>
      </c>
      <c r="U601" s="34"/>
      <c r="V601" s="34"/>
      <c r="W601" s="34"/>
      <c r="X601" s="34"/>
      <c r="Y601" s="34"/>
      <c r="Z601" s="34"/>
      <c r="AA601" s="34"/>
      <c r="AB601" s="34"/>
      <c r="AC601" s="34"/>
      <c r="AD601" s="34"/>
      <c r="AE601" s="34"/>
      <c r="AR601" s="217" t="s">
        <v>365</v>
      </c>
      <c r="AT601" s="217" t="s">
        <v>204</v>
      </c>
      <c r="AU601" s="217" t="s">
        <v>84</v>
      </c>
      <c r="AY601" s="17" t="s">
        <v>201</v>
      </c>
      <c r="BE601" s="218">
        <f t="shared" si="24"/>
        <v>0</v>
      </c>
      <c r="BF601" s="218">
        <f t="shared" si="25"/>
        <v>0</v>
      </c>
      <c r="BG601" s="218">
        <f t="shared" si="26"/>
        <v>0</v>
      </c>
      <c r="BH601" s="218">
        <f t="shared" si="27"/>
        <v>0</v>
      </c>
      <c r="BI601" s="218">
        <f t="shared" si="28"/>
        <v>0</v>
      </c>
      <c r="BJ601" s="17" t="s">
        <v>82</v>
      </c>
      <c r="BK601" s="218">
        <f t="shared" si="29"/>
        <v>0</v>
      </c>
      <c r="BL601" s="17" t="s">
        <v>365</v>
      </c>
      <c r="BM601" s="217" t="s">
        <v>1264</v>
      </c>
    </row>
    <row r="602" spans="1:65" s="2" customFormat="1" ht="24" customHeight="1" x14ac:dyDescent="0.2">
      <c r="A602" s="34"/>
      <c r="B602" s="35"/>
      <c r="C602" s="290" t="s">
        <v>1269</v>
      </c>
      <c r="D602" s="205" t="s">
        <v>204</v>
      </c>
      <c r="E602" s="206" t="s">
        <v>1266</v>
      </c>
      <c r="F602" s="207" t="s">
        <v>1267</v>
      </c>
      <c r="G602" s="208" t="s">
        <v>309</v>
      </c>
      <c r="H602" s="209">
        <v>17.21</v>
      </c>
      <c r="I602" s="210"/>
      <c r="J602" s="211">
        <f t="shared" si="20"/>
        <v>0</v>
      </c>
      <c r="K602" s="212"/>
      <c r="L602" s="39"/>
      <c r="M602" s="213" t="s">
        <v>1</v>
      </c>
      <c r="N602" s="214" t="s">
        <v>39</v>
      </c>
      <c r="O602" s="71"/>
      <c r="P602" s="215">
        <f t="shared" si="21"/>
        <v>0</v>
      </c>
      <c r="Q602" s="215">
        <v>3.397E-2</v>
      </c>
      <c r="R602" s="215">
        <f t="shared" si="22"/>
        <v>0.58462370000000008</v>
      </c>
      <c r="S602" s="215">
        <v>0</v>
      </c>
      <c r="T602" s="216">
        <f t="shared" si="23"/>
        <v>0</v>
      </c>
      <c r="U602" s="34"/>
      <c r="V602" s="34"/>
      <c r="W602" s="34"/>
      <c r="X602" s="34"/>
      <c r="Y602" s="34"/>
      <c r="Z602" s="34"/>
      <c r="AA602" s="34"/>
      <c r="AB602" s="34"/>
      <c r="AC602" s="34"/>
      <c r="AD602" s="34"/>
      <c r="AE602" s="34"/>
      <c r="AR602" s="217" t="s">
        <v>365</v>
      </c>
      <c r="AT602" s="217" t="s">
        <v>204</v>
      </c>
      <c r="AU602" s="217" t="s">
        <v>84</v>
      </c>
      <c r="AY602" s="17" t="s">
        <v>201</v>
      </c>
      <c r="BE602" s="218">
        <f t="shared" si="24"/>
        <v>0</v>
      </c>
      <c r="BF602" s="218">
        <f t="shared" si="25"/>
        <v>0</v>
      </c>
      <c r="BG602" s="218">
        <f t="shared" si="26"/>
        <v>0</v>
      </c>
      <c r="BH602" s="218">
        <f t="shared" si="27"/>
        <v>0</v>
      </c>
      <c r="BI602" s="218">
        <f t="shared" si="28"/>
        <v>0</v>
      </c>
      <c r="BJ602" s="17" t="s">
        <v>82</v>
      </c>
      <c r="BK602" s="218">
        <f t="shared" si="29"/>
        <v>0</v>
      </c>
      <c r="BL602" s="17" t="s">
        <v>365</v>
      </c>
      <c r="BM602" s="217" t="s">
        <v>1268</v>
      </c>
    </row>
    <row r="603" spans="1:65" s="2" customFormat="1" ht="24" customHeight="1" x14ac:dyDescent="0.2">
      <c r="A603" s="34"/>
      <c r="B603" s="35"/>
      <c r="C603" s="290" t="s">
        <v>1274</v>
      </c>
      <c r="D603" s="205" t="s">
        <v>204</v>
      </c>
      <c r="E603" s="206" t="s">
        <v>1270</v>
      </c>
      <c r="F603" s="207" t="s">
        <v>1271</v>
      </c>
      <c r="G603" s="208" t="s">
        <v>309</v>
      </c>
      <c r="H603" s="209">
        <v>7.53</v>
      </c>
      <c r="I603" s="210"/>
      <c r="J603" s="211">
        <f t="shared" si="20"/>
        <v>0</v>
      </c>
      <c r="K603" s="212"/>
      <c r="L603" s="39"/>
      <c r="M603" s="213" t="s">
        <v>1</v>
      </c>
      <c r="N603" s="214" t="s">
        <v>39</v>
      </c>
      <c r="O603" s="71"/>
      <c r="P603" s="215">
        <f t="shared" si="21"/>
        <v>0</v>
      </c>
      <c r="Q603" s="215">
        <v>1.1809999999999999E-2</v>
      </c>
      <c r="R603" s="215">
        <f t="shared" si="22"/>
        <v>8.8929300000000003E-2</v>
      </c>
      <c r="S603" s="215">
        <v>0</v>
      </c>
      <c r="T603" s="216">
        <f t="shared" si="23"/>
        <v>0</v>
      </c>
      <c r="U603" s="34"/>
      <c r="V603" s="34"/>
      <c r="W603" s="34"/>
      <c r="X603" s="34"/>
      <c r="Y603" s="34"/>
      <c r="Z603" s="34"/>
      <c r="AA603" s="34"/>
      <c r="AB603" s="34"/>
      <c r="AC603" s="34"/>
      <c r="AD603" s="34"/>
      <c r="AE603" s="34"/>
      <c r="AR603" s="217" t="s">
        <v>365</v>
      </c>
      <c r="AT603" s="217" t="s">
        <v>204</v>
      </c>
      <c r="AU603" s="217" t="s">
        <v>84</v>
      </c>
      <c r="AY603" s="17" t="s">
        <v>201</v>
      </c>
      <c r="BE603" s="218">
        <f t="shared" si="24"/>
        <v>0</v>
      </c>
      <c r="BF603" s="218">
        <f t="shared" si="25"/>
        <v>0</v>
      </c>
      <c r="BG603" s="218">
        <f t="shared" si="26"/>
        <v>0</v>
      </c>
      <c r="BH603" s="218">
        <f t="shared" si="27"/>
        <v>0</v>
      </c>
      <c r="BI603" s="218">
        <f t="shared" si="28"/>
        <v>0</v>
      </c>
      <c r="BJ603" s="17" t="s">
        <v>82</v>
      </c>
      <c r="BK603" s="218">
        <f t="shared" si="29"/>
        <v>0</v>
      </c>
      <c r="BL603" s="17" t="s">
        <v>365</v>
      </c>
      <c r="BM603" s="217" t="s">
        <v>1272</v>
      </c>
    </row>
    <row r="604" spans="1:65" s="2" customFormat="1" ht="29.25" x14ac:dyDescent="0.2">
      <c r="A604" s="34"/>
      <c r="B604" s="35"/>
      <c r="D604" s="219" t="s">
        <v>210</v>
      </c>
      <c r="E604" s="36"/>
      <c r="F604" s="220" t="s">
        <v>1273</v>
      </c>
      <c r="G604" s="36"/>
      <c r="H604" s="36"/>
      <c r="I604" s="118"/>
      <c r="J604" s="36"/>
      <c r="K604" s="36"/>
      <c r="L604" s="39"/>
      <c r="M604" s="221"/>
      <c r="N604" s="222"/>
      <c r="O604" s="71"/>
      <c r="P604" s="71"/>
      <c r="Q604" s="71"/>
      <c r="R604" s="71"/>
      <c r="S604" s="71"/>
      <c r="T604" s="72"/>
      <c r="U604" s="34"/>
      <c r="V604" s="34"/>
      <c r="W604" s="34"/>
      <c r="X604" s="34"/>
      <c r="Y604" s="34"/>
      <c r="Z604" s="34"/>
      <c r="AA604" s="34"/>
      <c r="AB604" s="34"/>
      <c r="AC604" s="34"/>
      <c r="AD604" s="34"/>
      <c r="AE604" s="34"/>
      <c r="AT604" s="17" t="s">
        <v>210</v>
      </c>
      <c r="AU604" s="17" t="s">
        <v>84</v>
      </c>
    </row>
    <row r="605" spans="1:65" s="2" customFormat="1" ht="24" customHeight="1" x14ac:dyDescent="0.2">
      <c r="A605" s="34"/>
      <c r="B605" s="35"/>
      <c r="C605" s="290" t="s">
        <v>1278</v>
      </c>
      <c r="D605" s="205" t="s">
        <v>204</v>
      </c>
      <c r="E605" s="206" t="s">
        <v>1275</v>
      </c>
      <c r="F605" s="207" t="s">
        <v>1276</v>
      </c>
      <c r="G605" s="208" t="s">
        <v>309</v>
      </c>
      <c r="H605" s="209">
        <v>22.23</v>
      </c>
      <c r="I605" s="210"/>
      <c r="J605" s="211">
        <f>ROUND(I605*H605,2)</f>
        <v>0</v>
      </c>
      <c r="K605" s="212"/>
      <c r="L605" s="39"/>
      <c r="M605" s="213" t="s">
        <v>1</v>
      </c>
      <c r="N605" s="214" t="s">
        <v>39</v>
      </c>
      <c r="O605" s="71"/>
      <c r="P605" s="215">
        <f>O605*H605</f>
        <v>0</v>
      </c>
      <c r="Q605" s="215">
        <v>3.397E-2</v>
      </c>
      <c r="R605" s="215">
        <f>Q605*H605</f>
        <v>0.75515310000000002</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1277</v>
      </c>
    </row>
    <row r="606" spans="1:65" s="2" customFormat="1" ht="24" customHeight="1" x14ac:dyDescent="0.2">
      <c r="A606" s="34"/>
      <c r="B606" s="35"/>
      <c r="C606" s="290" t="s">
        <v>1282</v>
      </c>
      <c r="D606" s="205" t="s">
        <v>204</v>
      </c>
      <c r="E606" s="206" t="s">
        <v>1279</v>
      </c>
      <c r="F606" s="207" t="s">
        <v>1280</v>
      </c>
      <c r="G606" s="208" t="s">
        <v>309</v>
      </c>
      <c r="H606" s="209">
        <v>59.22</v>
      </c>
      <c r="I606" s="210"/>
      <c r="J606" s="211">
        <f>ROUND(I606*H606,2)</f>
        <v>0</v>
      </c>
      <c r="K606" s="212"/>
      <c r="L606" s="39"/>
      <c r="M606" s="213" t="s">
        <v>1</v>
      </c>
      <c r="N606" s="214" t="s">
        <v>39</v>
      </c>
      <c r="O606" s="71"/>
      <c r="P606" s="215">
        <f>O606*H606</f>
        <v>0</v>
      </c>
      <c r="Q606" s="215">
        <v>1.223E-2</v>
      </c>
      <c r="R606" s="215">
        <f>Q606*H606</f>
        <v>0.72426059999999992</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1281</v>
      </c>
    </row>
    <row r="607" spans="1:65" s="2" customFormat="1" ht="24" customHeight="1" x14ac:dyDescent="0.2">
      <c r="A607" s="34"/>
      <c r="B607" s="35"/>
      <c r="C607" s="290" t="s">
        <v>1286</v>
      </c>
      <c r="D607" s="205" t="s">
        <v>204</v>
      </c>
      <c r="E607" s="206" t="s">
        <v>1283</v>
      </c>
      <c r="F607" s="207" t="s">
        <v>1284</v>
      </c>
      <c r="G607" s="208" t="s">
        <v>309</v>
      </c>
      <c r="H607" s="209">
        <v>701.39</v>
      </c>
      <c r="I607" s="210"/>
      <c r="J607" s="211">
        <f>ROUND(I607*H607,2)</f>
        <v>0</v>
      </c>
      <c r="K607" s="212"/>
      <c r="L607" s="39"/>
      <c r="M607" s="213" t="s">
        <v>1</v>
      </c>
      <c r="N607" s="214" t="s">
        <v>39</v>
      </c>
      <c r="O607" s="71"/>
      <c r="P607" s="215">
        <f>O607*H607</f>
        <v>0</v>
      </c>
      <c r="Q607" s="215">
        <v>1.39E-3</v>
      </c>
      <c r="R607" s="215">
        <f>Q607*H607</f>
        <v>0.97493209999999997</v>
      </c>
      <c r="S607" s="215">
        <v>0</v>
      </c>
      <c r="T607" s="216">
        <f>S607*H607</f>
        <v>0</v>
      </c>
      <c r="U607" s="34"/>
      <c r="V607" s="34"/>
      <c r="W607" s="34"/>
      <c r="X607" s="34"/>
      <c r="Y607" s="34"/>
      <c r="Z607" s="34"/>
      <c r="AA607" s="34"/>
      <c r="AB607" s="34"/>
      <c r="AC607" s="34"/>
      <c r="AD607" s="34"/>
      <c r="AE607" s="34"/>
      <c r="AR607" s="217" t="s">
        <v>214</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214</v>
      </c>
      <c r="BM607" s="217" t="s">
        <v>1285</v>
      </c>
    </row>
    <row r="608" spans="1:65" s="2" customFormat="1" ht="24" customHeight="1" x14ac:dyDescent="0.2">
      <c r="A608" s="34"/>
      <c r="B608" s="35"/>
      <c r="C608" s="291" t="s">
        <v>1291</v>
      </c>
      <c r="D608" s="262" t="s">
        <v>442</v>
      </c>
      <c r="E608" s="263" t="s">
        <v>1287</v>
      </c>
      <c r="F608" s="264" t="s">
        <v>1288</v>
      </c>
      <c r="G608" s="265" t="s">
        <v>309</v>
      </c>
      <c r="H608" s="266">
        <v>736.46</v>
      </c>
      <c r="I608" s="267"/>
      <c r="J608" s="268">
        <f>ROUND(I608*H608,2)</f>
        <v>0</v>
      </c>
      <c r="K608" s="269"/>
      <c r="L608" s="270"/>
      <c r="M608" s="271" t="s">
        <v>1</v>
      </c>
      <c r="N608" s="272" t="s">
        <v>39</v>
      </c>
      <c r="O608" s="71"/>
      <c r="P608" s="215">
        <f>O608*H608</f>
        <v>0</v>
      </c>
      <c r="Q608" s="215">
        <v>8.0000000000000002E-3</v>
      </c>
      <c r="R608" s="215">
        <f>Q608*H608</f>
        <v>5.89168</v>
      </c>
      <c r="S608" s="215">
        <v>0</v>
      </c>
      <c r="T608" s="216">
        <f>S608*H608</f>
        <v>0</v>
      </c>
      <c r="U608" s="34"/>
      <c r="V608" s="34"/>
      <c r="W608" s="34"/>
      <c r="X608" s="34"/>
      <c r="Y608" s="34"/>
      <c r="Z608" s="34"/>
      <c r="AA608" s="34"/>
      <c r="AB608" s="34"/>
      <c r="AC608" s="34"/>
      <c r="AD608" s="34"/>
      <c r="AE608" s="34"/>
      <c r="AR608" s="217" t="s">
        <v>239</v>
      </c>
      <c r="AT608" s="217" t="s">
        <v>442</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214</v>
      </c>
      <c r="BM608" s="217" t="s">
        <v>1289</v>
      </c>
    </row>
    <row r="609" spans="1:65" s="13" customFormat="1" x14ac:dyDescent="0.2">
      <c r="B609" s="227"/>
      <c r="C609" s="292"/>
      <c r="D609" s="219" t="s">
        <v>294</v>
      </c>
      <c r="E609" s="228"/>
      <c r="F609" s="230" t="s">
        <v>1290</v>
      </c>
      <c r="G609" s="228"/>
      <c r="H609" s="231">
        <v>736.46</v>
      </c>
      <c r="I609" s="232"/>
      <c r="J609" s="228"/>
      <c r="K609" s="228"/>
      <c r="L609" s="233"/>
      <c r="M609" s="234"/>
      <c r="N609" s="235"/>
      <c r="O609" s="235"/>
      <c r="P609" s="235"/>
      <c r="Q609" s="235"/>
      <c r="R609" s="235"/>
      <c r="S609" s="235"/>
      <c r="T609" s="236"/>
      <c r="AT609" s="237" t="s">
        <v>294</v>
      </c>
      <c r="AU609" s="237" t="s">
        <v>84</v>
      </c>
      <c r="AV609" s="13" t="s">
        <v>84</v>
      </c>
      <c r="AW609" s="13" t="s">
        <v>4</v>
      </c>
      <c r="AX609" s="13" t="s">
        <v>82</v>
      </c>
      <c r="AY609" s="237" t="s">
        <v>201</v>
      </c>
    </row>
    <row r="610" spans="1:65" s="2" customFormat="1" ht="24" customHeight="1" x14ac:dyDescent="0.2">
      <c r="A610" s="34"/>
      <c r="B610" s="35"/>
      <c r="C610" s="290" t="s">
        <v>1295</v>
      </c>
      <c r="D610" s="205" t="s">
        <v>204</v>
      </c>
      <c r="E610" s="206" t="s">
        <v>1292</v>
      </c>
      <c r="F610" s="207" t="s">
        <v>1293</v>
      </c>
      <c r="G610" s="208" t="s">
        <v>309</v>
      </c>
      <c r="H610" s="209">
        <v>286.32</v>
      </c>
      <c r="I610" s="210"/>
      <c r="J610" s="211">
        <f>ROUND(I610*H610,2)</f>
        <v>0</v>
      </c>
      <c r="K610" s="212"/>
      <c r="L610" s="39"/>
      <c r="M610" s="213" t="s">
        <v>1</v>
      </c>
      <c r="N610" s="214" t="s">
        <v>39</v>
      </c>
      <c r="O610" s="71"/>
      <c r="P610" s="215">
        <f>O610*H610</f>
        <v>0</v>
      </c>
      <c r="Q610" s="215">
        <v>3.7940000000000002E-2</v>
      </c>
      <c r="R610" s="215">
        <f>Q610*H610</f>
        <v>10.862980800000001</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1294</v>
      </c>
    </row>
    <row r="611" spans="1:65" s="2" customFormat="1" ht="36" customHeight="1" x14ac:dyDescent="0.2">
      <c r="A611" s="34"/>
      <c r="B611" s="35"/>
      <c r="C611" s="290" t="s">
        <v>1299</v>
      </c>
      <c r="D611" s="205" t="s">
        <v>204</v>
      </c>
      <c r="E611" s="206" t="s">
        <v>1296</v>
      </c>
      <c r="F611" s="207" t="s">
        <v>1297</v>
      </c>
      <c r="G611" s="208" t="s">
        <v>207</v>
      </c>
      <c r="H611" s="209">
        <v>1</v>
      </c>
      <c r="I611" s="210"/>
      <c r="J611" s="211">
        <f>ROUND(I611*H611,2)</f>
        <v>0</v>
      </c>
      <c r="K611" s="212"/>
      <c r="L611" s="39"/>
      <c r="M611" s="213" t="s">
        <v>1</v>
      </c>
      <c r="N611" s="214" t="s">
        <v>39</v>
      </c>
      <c r="O611" s="71"/>
      <c r="P611" s="215">
        <f>O611*H611</f>
        <v>0</v>
      </c>
      <c r="Q611" s="215">
        <v>2.9839999999999998E-2</v>
      </c>
      <c r="R611" s="215">
        <f>Q611*H611</f>
        <v>2.9839999999999998E-2</v>
      </c>
      <c r="S611" s="215">
        <v>0</v>
      </c>
      <c r="T611" s="216">
        <f>S611*H611</f>
        <v>0</v>
      </c>
      <c r="U611" s="34"/>
      <c r="V611" s="34"/>
      <c r="W611" s="34"/>
      <c r="X611" s="34"/>
      <c r="Y611" s="34"/>
      <c r="Z611" s="34"/>
      <c r="AA611" s="34"/>
      <c r="AB611" s="34"/>
      <c r="AC611" s="34"/>
      <c r="AD611" s="34"/>
      <c r="AE611" s="34"/>
      <c r="AR611" s="217" t="s">
        <v>365</v>
      </c>
      <c r="AT611" s="217" t="s">
        <v>204</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1298</v>
      </c>
    </row>
    <row r="612" spans="1:65" s="2" customFormat="1" ht="24" customHeight="1" x14ac:dyDescent="0.2">
      <c r="B612" s="51"/>
      <c r="C612" s="290" t="s">
        <v>1305</v>
      </c>
      <c r="D612" s="290" t="s">
        <v>204</v>
      </c>
      <c r="E612" s="296" t="s">
        <v>5867</v>
      </c>
      <c r="F612" s="297" t="s">
        <v>5868</v>
      </c>
      <c r="G612" s="298" t="s">
        <v>4940</v>
      </c>
      <c r="H612" s="299">
        <v>200</v>
      </c>
      <c r="I612" s="300"/>
      <c r="J612" s="301">
        <f>ROUND(I612*H612,2)</f>
        <v>0</v>
      </c>
      <c r="K612" s="302"/>
      <c r="L612" s="51"/>
      <c r="M612" s="303" t="s">
        <v>1</v>
      </c>
      <c r="N612" s="304" t="s">
        <v>39</v>
      </c>
      <c r="P612" s="305">
        <f>O612*H612</f>
        <v>0</v>
      </c>
      <c r="Q612" s="305">
        <v>2.9839999999999998E-2</v>
      </c>
      <c r="R612" s="305">
        <f>Q612*H612</f>
        <v>5.968</v>
      </c>
      <c r="S612" s="305">
        <v>0</v>
      </c>
      <c r="T612" s="306">
        <f>S612*H612</f>
        <v>0</v>
      </c>
      <c r="AR612" s="307" t="s">
        <v>365</v>
      </c>
      <c r="AT612" s="307" t="s">
        <v>204</v>
      </c>
      <c r="AU612" s="307" t="s">
        <v>84</v>
      </c>
      <c r="AY612" s="308" t="s">
        <v>201</v>
      </c>
      <c r="BE612" s="309">
        <f>IF(N612="základní",J612,0)</f>
        <v>0</v>
      </c>
      <c r="BF612" s="309">
        <f>IF(N612="snížená",J612,0)</f>
        <v>0</v>
      </c>
      <c r="BG612" s="309">
        <f>IF(N612="zákl. přenesená",J612,0)</f>
        <v>0</v>
      </c>
      <c r="BH612" s="309">
        <f>IF(N612="sníž. přenesená",J612,0)</f>
        <v>0</v>
      </c>
      <c r="BI612" s="309">
        <f>IF(N612="nulová",J612,0)</f>
        <v>0</v>
      </c>
      <c r="BJ612" s="308" t="s">
        <v>82</v>
      </c>
      <c r="BK612" s="309">
        <f>ROUND(I612*H612,2)</f>
        <v>0</v>
      </c>
      <c r="BL612" s="308" t="s">
        <v>365</v>
      </c>
      <c r="BM612" s="307" t="s">
        <v>5869</v>
      </c>
    </row>
    <row r="613" spans="1:65" s="2" customFormat="1" ht="24" customHeight="1" x14ac:dyDescent="0.2">
      <c r="A613" s="34"/>
      <c r="B613" s="35"/>
      <c r="C613" s="290" t="s">
        <v>1309</v>
      </c>
      <c r="D613" s="205" t="s">
        <v>204</v>
      </c>
      <c r="E613" s="206" t="s">
        <v>1300</v>
      </c>
      <c r="F613" s="207" t="s">
        <v>1301</v>
      </c>
      <c r="G613" s="208" t="s">
        <v>1039</v>
      </c>
      <c r="H613" s="273"/>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1302</v>
      </c>
    </row>
    <row r="614" spans="1:65" s="12" customFormat="1" ht="22.9" customHeight="1" x14ac:dyDescent="0.2">
      <c r="B614" s="189"/>
      <c r="C614" s="294"/>
      <c r="D614" s="191" t="s">
        <v>73</v>
      </c>
      <c r="E614" s="203" t="s">
        <v>1303</v>
      </c>
      <c r="F614" s="203" t="s">
        <v>1304</v>
      </c>
      <c r="G614" s="190"/>
      <c r="H614" s="190"/>
      <c r="I614" s="193"/>
      <c r="J614" s="204">
        <f>BK614</f>
        <v>0</v>
      </c>
      <c r="K614" s="190"/>
      <c r="L614" s="195"/>
      <c r="M614" s="196"/>
      <c r="N614" s="197"/>
      <c r="O614" s="197"/>
      <c r="P614" s="198">
        <f>SUM(P615:P655)</f>
        <v>0</v>
      </c>
      <c r="Q614" s="197"/>
      <c r="R614" s="198">
        <f>SUM(R615:R655)</f>
        <v>1.1536034099999999</v>
      </c>
      <c r="S614" s="197"/>
      <c r="T614" s="199">
        <f>SUM(T615:T655)</f>
        <v>0</v>
      </c>
      <c r="AR614" s="200" t="s">
        <v>84</v>
      </c>
      <c r="AT614" s="201" t="s">
        <v>73</v>
      </c>
      <c r="AU614" s="201" t="s">
        <v>82</v>
      </c>
      <c r="AY614" s="200" t="s">
        <v>201</v>
      </c>
      <c r="BK614" s="202">
        <f>SUM(BK615:BK655)</f>
        <v>0</v>
      </c>
    </row>
    <row r="615" spans="1:65" s="2" customFormat="1" ht="24" customHeight="1" x14ac:dyDescent="0.2">
      <c r="A615" s="34"/>
      <c r="B615" s="35"/>
      <c r="C615" s="290" t="s">
        <v>1314</v>
      </c>
      <c r="D615" s="205" t="s">
        <v>204</v>
      </c>
      <c r="E615" s="206" t="s">
        <v>1306</v>
      </c>
      <c r="F615" s="207" t="s">
        <v>1307</v>
      </c>
      <c r="G615" s="208" t="s">
        <v>309</v>
      </c>
      <c r="H615" s="209">
        <v>297.87</v>
      </c>
      <c r="I615" s="210"/>
      <c r="J615" s="211">
        <f>ROUND(I615*H615,2)</f>
        <v>0</v>
      </c>
      <c r="K615" s="212"/>
      <c r="L615" s="39"/>
      <c r="M615" s="213" t="s">
        <v>1</v>
      </c>
      <c r="N615" s="214" t="s">
        <v>39</v>
      </c>
      <c r="O615" s="71"/>
      <c r="P615" s="215">
        <f>O615*H615</f>
        <v>0</v>
      </c>
      <c r="Q615" s="215">
        <v>2.6800000000000001E-3</v>
      </c>
      <c r="R615" s="215">
        <f>Q615*H615</f>
        <v>0.79829159999999999</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1308</v>
      </c>
    </row>
    <row r="616" spans="1:65" s="2" customFormat="1" ht="24" customHeight="1" x14ac:dyDescent="0.2">
      <c r="A616" s="34"/>
      <c r="B616" s="35"/>
      <c r="C616" s="290" t="s">
        <v>1319</v>
      </c>
      <c r="D616" s="205" t="s">
        <v>204</v>
      </c>
      <c r="E616" s="206" t="s">
        <v>1310</v>
      </c>
      <c r="F616" s="207" t="s">
        <v>1311</v>
      </c>
      <c r="G616" s="208" t="s">
        <v>325</v>
      </c>
      <c r="H616" s="209">
        <v>18.170999999999999</v>
      </c>
      <c r="I616" s="210"/>
      <c r="J616" s="211">
        <f>ROUND(I616*H616,2)</f>
        <v>0</v>
      </c>
      <c r="K616" s="212"/>
      <c r="L616" s="39"/>
      <c r="M616" s="213" t="s">
        <v>1</v>
      </c>
      <c r="N616" s="214" t="s">
        <v>39</v>
      </c>
      <c r="O616" s="71"/>
      <c r="P616" s="215">
        <f>O616*H616</f>
        <v>0</v>
      </c>
      <c r="Q616" s="215">
        <v>0</v>
      </c>
      <c r="R616" s="215">
        <f>Q616*H616</f>
        <v>0</v>
      </c>
      <c r="S616" s="215">
        <v>0</v>
      </c>
      <c r="T616" s="216">
        <f>S616*H616</f>
        <v>0</v>
      </c>
      <c r="U616" s="34"/>
      <c r="V616" s="34"/>
      <c r="W616" s="34"/>
      <c r="X616" s="34"/>
      <c r="Y616" s="34"/>
      <c r="Z616" s="34"/>
      <c r="AA616" s="34"/>
      <c r="AB616" s="34"/>
      <c r="AC616" s="34"/>
      <c r="AD616" s="34"/>
      <c r="AE616" s="34"/>
      <c r="AR616" s="217" t="s">
        <v>365</v>
      </c>
      <c r="AT616" s="217" t="s">
        <v>204</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1312</v>
      </c>
    </row>
    <row r="617" spans="1:65" s="13" customFormat="1" x14ac:dyDescent="0.2">
      <c r="B617" s="227"/>
      <c r="C617" s="292"/>
      <c r="D617" s="219" t="s">
        <v>294</v>
      </c>
      <c r="E617" s="229" t="s">
        <v>1</v>
      </c>
      <c r="F617" s="230" t="s">
        <v>1313</v>
      </c>
      <c r="G617" s="228"/>
      <c r="H617" s="231">
        <v>18.170999999999999</v>
      </c>
      <c r="I617" s="232"/>
      <c r="J617" s="228"/>
      <c r="K617" s="228"/>
      <c r="L617" s="233"/>
      <c r="M617" s="234"/>
      <c r="N617" s="235"/>
      <c r="O617" s="235"/>
      <c r="P617" s="235"/>
      <c r="Q617" s="235"/>
      <c r="R617" s="235"/>
      <c r="S617" s="235"/>
      <c r="T617" s="236"/>
      <c r="AT617" s="237" t="s">
        <v>294</v>
      </c>
      <c r="AU617" s="237" t="s">
        <v>84</v>
      </c>
      <c r="AV617" s="13" t="s">
        <v>84</v>
      </c>
      <c r="AW617" s="13" t="s">
        <v>30</v>
      </c>
      <c r="AX617" s="13" t="s">
        <v>82</v>
      </c>
      <c r="AY617" s="237" t="s">
        <v>201</v>
      </c>
    </row>
    <row r="618" spans="1:65" s="2" customFormat="1" ht="24" customHeight="1" x14ac:dyDescent="0.2">
      <c r="A618" s="34"/>
      <c r="B618" s="35"/>
      <c r="C618" s="291" t="s">
        <v>1328</v>
      </c>
      <c r="D618" s="262" t="s">
        <v>442</v>
      </c>
      <c r="E618" s="263" t="s">
        <v>1315</v>
      </c>
      <c r="F618" s="264" t="s">
        <v>1316</v>
      </c>
      <c r="G618" s="265" t="s">
        <v>325</v>
      </c>
      <c r="H618" s="266">
        <v>18.170999999999999</v>
      </c>
      <c r="I618" s="267"/>
      <c r="J618" s="268">
        <f>ROUND(I618*H618,2)</f>
        <v>0</v>
      </c>
      <c r="K618" s="269"/>
      <c r="L618" s="270"/>
      <c r="M618" s="271" t="s">
        <v>1</v>
      </c>
      <c r="N618" s="272"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573</v>
      </c>
      <c r="AT618" s="217" t="s">
        <v>442</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1317</v>
      </c>
    </row>
    <row r="619" spans="1:65" s="2" customFormat="1" ht="48.75" x14ac:dyDescent="0.2">
      <c r="A619" s="34"/>
      <c r="B619" s="35"/>
      <c r="D619" s="219" t="s">
        <v>210</v>
      </c>
      <c r="E619" s="36"/>
      <c r="F619" s="220" t="s">
        <v>1318</v>
      </c>
      <c r="G619" s="36"/>
      <c r="H619" s="36"/>
      <c r="I619" s="118"/>
      <c r="J619" s="36"/>
      <c r="K619" s="36"/>
      <c r="L619" s="39"/>
      <c r="M619" s="221"/>
      <c r="N619" s="222"/>
      <c r="O619" s="71"/>
      <c r="P619" s="71"/>
      <c r="Q619" s="71"/>
      <c r="R619" s="71"/>
      <c r="S619" s="71"/>
      <c r="T619" s="72"/>
      <c r="U619" s="34"/>
      <c r="V619" s="34"/>
      <c r="W619" s="34"/>
      <c r="X619" s="34"/>
      <c r="Y619" s="34"/>
      <c r="Z619" s="34"/>
      <c r="AA619" s="34"/>
      <c r="AB619" s="34"/>
      <c r="AC619" s="34"/>
      <c r="AD619" s="34"/>
      <c r="AE619" s="34"/>
      <c r="AT619" s="17" t="s">
        <v>210</v>
      </c>
      <c r="AU619" s="17" t="s">
        <v>84</v>
      </c>
    </row>
    <row r="620" spans="1:65" s="2" customFormat="1" ht="24" customHeight="1" x14ac:dyDescent="0.2">
      <c r="A620" s="34"/>
      <c r="B620" s="35"/>
      <c r="C620" s="290" t="s">
        <v>1334</v>
      </c>
      <c r="D620" s="205" t="s">
        <v>204</v>
      </c>
      <c r="E620" s="206" t="s">
        <v>1320</v>
      </c>
      <c r="F620" s="207" t="s">
        <v>1321</v>
      </c>
      <c r="G620" s="208" t="s">
        <v>325</v>
      </c>
      <c r="H620" s="209">
        <v>77</v>
      </c>
      <c r="I620" s="210"/>
      <c r="J620" s="211">
        <f>ROUND(I620*H620,2)</f>
        <v>0</v>
      </c>
      <c r="K620" s="212"/>
      <c r="L620" s="39"/>
      <c r="M620" s="213" t="s">
        <v>1</v>
      </c>
      <c r="N620" s="214" t="s">
        <v>39</v>
      </c>
      <c r="O620" s="71"/>
      <c r="P620" s="215">
        <f>O620*H620</f>
        <v>0</v>
      </c>
      <c r="Q620" s="215">
        <v>1.8400000000000001E-3</v>
      </c>
      <c r="R620" s="215">
        <f>Q620*H620</f>
        <v>0.14168</v>
      </c>
      <c r="S620" s="215">
        <v>0</v>
      </c>
      <c r="T620" s="216">
        <f>S620*H620</f>
        <v>0</v>
      </c>
      <c r="U620" s="34"/>
      <c r="V620" s="34"/>
      <c r="W620" s="34"/>
      <c r="X620" s="34"/>
      <c r="Y620" s="34"/>
      <c r="Z620" s="34"/>
      <c r="AA620" s="34"/>
      <c r="AB620" s="34"/>
      <c r="AC620" s="34"/>
      <c r="AD620" s="34"/>
      <c r="AE620" s="34"/>
      <c r="AR620" s="217" t="s">
        <v>365</v>
      </c>
      <c r="AT620" s="217" t="s">
        <v>204</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1322</v>
      </c>
    </row>
    <row r="621" spans="1:65" s="2" customFormat="1" ht="19.5" x14ac:dyDescent="0.2">
      <c r="A621" s="34"/>
      <c r="B621" s="35"/>
      <c r="D621" s="219" t="s">
        <v>210</v>
      </c>
      <c r="E621" s="36"/>
      <c r="F621" s="220" t="s">
        <v>1323</v>
      </c>
      <c r="G621" s="36"/>
      <c r="H621" s="36"/>
      <c r="I621" s="118"/>
      <c r="J621" s="36"/>
      <c r="K621" s="36"/>
      <c r="L621" s="39"/>
      <c r="M621" s="221"/>
      <c r="N621" s="222"/>
      <c r="O621" s="71"/>
      <c r="P621" s="71"/>
      <c r="Q621" s="71"/>
      <c r="R621" s="71"/>
      <c r="S621" s="71"/>
      <c r="T621" s="72"/>
      <c r="U621" s="34"/>
      <c r="V621" s="34"/>
      <c r="W621" s="34"/>
      <c r="X621" s="34"/>
      <c r="Y621" s="34"/>
      <c r="Z621" s="34"/>
      <c r="AA621" s="34"/>
      <c r="AB621" s="34"/>
      <c r="AC621" s="34"/>
      <c r="AD621" s="34"/>
      <c r="AE621" s="34"/>
      <c r="AT621" s="17" t="s">
        <v>210</v>
      </c>
      <c r="AU621" s="17" t="s">
        <v>84</v>
      </c>
    </row>
    <row r="622" spans="1:65" s="15" customFormat="1" x14ac:dyDescent="0.2">
      <c r="B622" s="249"/>
      <c r="C622" s="295"/>
      <c r="D622" s="219" t="s">
        <v>294</v>
      </c>
      <c r="E622" s="251" t="s">
        <v>1</v>
      </c>
      <c r="F622" s="252" t="s">
        <v>1324</v>
      </c>
      <c r="G622" s="250"/>
      <c r="H622" s="251" t="s">
        <v>1</v>
      </c>
      <c r="I622" s="253"/>
      <c r="J622" s="250"/>
      <c r="K622" s="250"/>
      <c r="L622" s="254"/>
      <c r="M622" s="255"/>
      <c r="N622" s="256"/>
      <c r="O622" s="256"/>
      <c r="P622" s="256"/>
      <c r="Q622" s="256"/>
      <c r="R622" s="256"/>
      <c r="S622" s="256"/>
      <c r="T622" s="257"/>
      <c r="AT622" s="258" t="s">
        <v>294</v>
      </c>
      <c r="AU622" s="258" t="s">
        <v>84</v>
      </c>
      <c r="AV622" s="15" t="s">
        <v>82</v>
      </c>
      <c r="AW622" s="15" t="s">
        <v>30</v>
      </c>
      <c r="AX622" s="15" t="s">
        <v>74</v>
      </c>
      <c r="AY622" s="258" t="s">
        <v>201</v>
      </c>
    </row>
    <row r="623" spans="1:65" s="13" customFormat="1" x14ac:dyDescent="0.2">
      <c r="B623" s="227"/>
      <c r="C623" s="292"/>
      <c r="D623" s="219" t="s">
        <v>294</v>
      </c>
      <c r="E623" s="229" t="s">
        <v>1</v>
      </c>
      <c r="F623" s="230" t="s">
        <v>1325</v>
      </c>
      <c r="G623" s="228"/>
      <c r="H623" s="231">
        <v>65.8</v>
      </c>
      <c r="I623" s="232"/>
      <c r="J623" s="228"/>
      <c r="K623" s="228"/>
      <c r="L623" s="233"/>
      <c r="M623" s="234"/>
      <c r="N623" s="235"/>
      <c r="O623" s="235"/>
      <c r="P623" s="235"/>
      <c r="Q623" s="235"/>
      <c r="R623" s="235"/>
      <c r="S623" s="235"/>
      <c r="T623" s="236"/>
      <c r="AT623" s="237" t="s">
        <v>294</v>
      </c>
      <c r="AU623" s="237" t="s">
        <v>84</v>
      </c>
      <c r="AV623" s="13" t="s">
        <v>84</v>
      </c>
      <c r="AW623" s="13" t="s">
        <v>30</v>
      </c>
      <c r="AX623" s="13" t="s">
        <v>74</v>
      </c>
      <c r="AY623" s="237" t="s">
        <v>201</v>
      </c>
    </row>
    <row r="624" spans="1:65" s="15" customFormat="1" x14ac:dyDescent="0.2">
      <c r="B624" s="249"/>
      <c r="C624" s="295"/>
      <c r="D624" s="219" t="s">
        <v>294</v>
      </c>
      <c r="E624" s="251" t="s">
        <v>1</v>
      </c>
      <c r="F624" s="252" t="s">
        <v>1326</v>
      </c>
      <c r="G624" s="250"/>
      <c r="H624" s="251" t="s">
        <v>1</v>
      </c>
      <c r="I624" s="253"/>
      <c r="J624" s="250"/>
      <c r="K624" s="250"/>
      <c r="L624" s="254"/>
      <c r="M624" s="255"/>
      <c r="N624" s="256"/>
      <c r="O624" s="256"/>
      <c r="P624" s="256"/>
      <c r="Q624" s="256"/>
      <c r="R624" s="256"/>
      <c r="S624" s="256"/>
      <c r="T624" s="257"/>
      <c r="AT624" s="258" t="s">
        <v>294</v>
      </c>
      <c r="AU624" s="258" t="s">
        <v>84</v>
      </c>
      <c r="AV624" s="15" t="s">
        <v>82</v>
      </c>
      <c r="AW624" s="15" t="s">
        <v>30</v>
      </c>
      <c r="AX624" s="15" t="s">
        <v>74</v>
      </c>
      <c r="AY624" s="258" t="s">
        <v>201</v>
      </c>
    </row>
    <row r="625" spans="1:65" s="13" customFormat="1" x14ac:dyDescent="0.2">
      <c r="B625" s="227"/>
      <c r="C625" s="292"/>
      <c r="D625" s="219" t="s">
        <v>294</v>
      </c>
      <c r="E625" s="229" t="s">
        <v>1</v>
      </c>
      <c r="F625" s="230" t="s">
        <v>1327</v>
      </c>
      <c r="G625" s="228"/>
      <c r="H625" s="231">
        <v>11.2</v>
      </c>
      <c r="I625" s="232"/>
      <c r="J625" s="228"/>
      <c r="K625" s="228"/>
      <c r="L625" s="233"/>
      <c r="M625" s="234"/>
      <c r="N625" s="235"/>
      <c r="O625" s="235"/>
      <c r="P625" s="235"/>
      <c r="Q625" s="235"/>
      <c r="R625" s="235"/>
      <c r="S625" s="235"/>
      <c r="T625" s="236"/>
      <c r="AT625" s="237" t="s">
        <v>294</v>
      </c>
      <c r="AU625" s="237" t="s">
        <v>84</v>
      </c>
      <c r="AV625" s="13" t="s">
        <v>84</v>
      </c>
      <c r="AW625" s="13" t="s">
        <v>30</v>
      </c>
      <c r="AX625" s="13" t="s">
        <v>74</v>
      </c>
      <c r="AY625" s="237" t="s">
        <v>201</v>
      </c>
    </row>
    <row r="626" spans="1:65" s="14" customFormat="1" x14ac:dyDescent="0.2">
      <c r="B626" s="238"/>
      <c r="C626" s="293"/>
      <c r="D626" s="219" t="s">
        <v>294</v>
      </c>
      <c r="E626" s="240" t="s">
        <v>1</v>
      </c>
      <c r="F626" s="241" t="s">
        <v>297</v>
      </c>
      <c r="G626" s="239"/>
      <c r="H626" s="242">
        <v>77</v>
      </c>
      <c r="I626" s="243"/>
      <c r="J626" s="239"/>
      <c r="K626" s="239"/>
      <c r="L626" s="244"/>
      <c r="M626" s="245"/>
      <c r="N626" s="246"/>
      <c r="O626" s="246"/>
      <c r="P626" s="246"/>
      <c r="Q626" s="246"/>
      <c r="R626" s="246"/>
      <c r="S626" s="246"/>
      <c r="T626" s="247"/>
      <c r="AT626" s="248" t="s">
        <v>294</v>
      </c>
      <c r="AU626" s="248" t="s">
        <v>84</v>
      </c>
      <c r="AV626" s="14" t="s">
        <v>214</v>
      </c>
      <c r="AW626" s="14" t="s">
        <v>30</v>
      </c>
      <c r="AX626" s="14" t="s">
        <v>82</v>
      </c>
      <c r="AY626" s="248" t="s">
        <v>201</v>
      </c>
    </row>
    <row r="627" spans="1:65" s="2" customFormat="1" ht="24" customHeight="1" x14ac:dyDescent="0.2">
      <c r="A627" s="34"/>
      <c r="B627" s="35"/>
      <c r="C627" s="290" t="s">
        <v>1339</v>
      </c>
      <c r="D627" s="205" t="s">
        <v>204</v>
      </c>
      <c r="E627" s="206" t="s">
        <v>1329</v>
      </c>
      <c r="F627" s="207" t="s">
        <v>1330</v>
      </c>
      <c r="G627" s="208" t="s">
        <v>344</v>
      </c>
      <c r="H627" s="209">
        <v>110</v>
      </c>
      <c r="I627" s="210"/>
      <c r="J627" s="211">
        <f>ROUND(I627*H627,2)</f>
        <v>0</v>
      </c>
      <c r="K627" s="212"/>
      <c r="L627" s="39"/>
      <c r="M627" s="213" t="s">
        <v>1</v>
      </c>
      <c r="N627" s="214"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1331</v>
      </c>
    </row>
    <row r="628" spans="1:65" s="15" customFormat="1" x14ac:dyDescent="0.2">
      <c r="B628" s="249"/>
      <c r="C628" s="295"/>
      <c r="D628" s="219" t="s">
        <v>294</v>
      </c>
      <c r="E628" s="251" t="s">
        <v>1</v>
      </c>
      <c r="F628" s="252" t="s">
        <v>1324</v>
      </c>
      <c r="G628" s="250"/>
      <c r="H628" s="251" t="s">
        <v>1</v>
      </c>
      <c r="I628" s="253"/>
      <c r="J628" s="250"/>
      <c r="K628" s="250"/>
      <c r="L628" s="254"/>
      <c r="M628" s="255"/>
      <c r="N628" s="256"/>
      <c r="O628" s="256"/>
      <c r="P628" s="256"/>
      <c r="Q628" s="256"/>
      <c r="R628" s="256"/>
      <c r="S628" s="256"/>
      <c r="T628" s="257"/>
      <c r="AT628" s="258" t="s">
        <v>294</v>
      </c>
      <c r="AU628" s="258" t="s">
        <v>84</v>
      </c>
      <c r="AV628" s="15" t="s">
        <v>82</v>
      </c>
      <c r="AW628" s="15" t="s">
        <v>30</v>
      </c>
      <c r="AX628" s="15" t="s">
        <v>74</v>
      </c>
      <c r="AY628" s="258" t="s">
        <v>201</v>
      </c>
    </row>
    <row r="629" spans="1:65" s="13" customFormat="1" x14ac:dyDescent="0.2">
      <c r="B629" s="227"/>
      <c r="C629" s="292"/>
      <c r="D629" s="219" t="s">
        <v>294</v>
      </c>
      <c r="E629" s="229" t="s">
        <v>1</v>
      </c>
      <c r="F629" s="230" t="s">
        <v>1332</v>
      </c>
      <c r="G629" s="228"/>
      <c r="H629" s="231">
        <v>94</v>
      </c>
      <c r="I629" s="232"/>
      <c r="J629" s="228"/>
      <c r="K629" s="228"/>
      <c r="L629" s="233"/>
      <c r="M629" s="234"/>
      <c r="N629" s="235"/>
      <c r="O629" s="235"/>
      <c r="P629" s="235"/>
      <c r="Q629" s="235"/>
      <c r="R629" s="235"/>
      <c r="S629" s="235"/>
      <c r="T629" s="236"/>
      <c r="AT629" s="237" t="s">
        <v>294</v>
      </c>
      <c r="AU629" s="237" t="s">
        <v>84</v>
      </c>
      <c r="AV629" s="13" t="s">
        <v>84</v>
      </c>
      <c r="AW629" s="13" t="s">
        <v>30</v>
      </c>
      <c r="AX629" s="13" t="s">
        <v>74</v>
      </c>
      <c r="AY629" s="237" t="s">
        <v>201</v>
      </c>
    </row>
    <row r="630" spans="1:65" s="15" customFormat="1" x14ac:dyDescent="0.2">
      <c r="B630" s="249"/>
      <c r="C630" s="295"/>
      <c r="D630" s="219" t="s">
        <v>294</v>
      </c>
      <c r="E630" s="251" t="s">
        <v>1</v>
      </c>
      <c r="F630" s="252" t="s">
        <v>1326</v>
      </c>
      <c r="G630" s="250"/>
      <c r="H630" s="251" t="s">
        <v>1</v>
      </c>
      <c r="I630" s="253"/>
      <c r="J630" s="250"/>
      <c r="K630" s="250"/>
      <c r="L630" s="254"/>
      <c r="M630" s="255"/>
      <c r="N630" s="256"/>
      <c r="O630" s="256"/>
      <c r="P630" s="256"/>
      <c r="Q630" s="256"/>
      <c r="R630" s="256"/>
      <c r="S630" s="256"/>
      <c r="T630" s="257"/>
      <c r="AT630" s="258" t="s">
        <v>294</v>
      </c>
      <c r="AU630" s="258" t="s">
        <v>84</v>
      </c>
      <c r="AV630" s="15" t="s">
        <v>82</v>
      </c>
      <c r="AW630" s="15" t="s">
        <v>30</v>
      </c>
      <c r="AX630" s="15" t="s">
        <v>74</v>
      </c>
      <c r="AY630" s="258" t="s">
        <v>201</v>
      </c>
    </row>
    <row r="631" spans="1:65" s="13" customFormat="1" x14ac:dyDescent="0.2">
      <c r="B631" s="227"/>
      <c r="C631" s="292"/>
      <c r="D631" s="219" t="s">
        <v>294</v>
      </c>
      <c r="E631" s="229" t="s">
        <v>1</v>
      </c>
      <c r="F631" s="230" t="s">
        <v>1333</v>
      </c>
      <c r="G631" s="228"/>
      <c r="H631" s="231">
        <v>16</v>
      </c>
      <c r="I631" s="232"/>
      <c r="J631" s="228"/>
      <c r="K631" s="228"/>
      <c r="L631" s="233"/>
      <c r="M631" s="234"/>
      <c r="N631" s="235"/>
      <c r="O631" s="235"/>
      <c r="P631" s="235"/>
      <c r="Q631" s="235"/>
      <c r="R631" s="235"/>
      <c r="S631" s="235"/>
      <c r="T631" s="236"/>
      <c r="AT631" s="237" t="s">
        <v>294</v>
      </c>
      <c r="AU631" s="237" t="s">
        <v>84</v>
      </c>
      <c r="AV631" s="13" t="s">
        <v>84</v>
      </c>
      <c r="AW631" s="13" t="s">
        <v>30</v>
      </c>
      <c r="AX631" s="13" t="s">
        <v>74</v>
      </c>
      <c r="AY631" s="237" t="s">
        <v>201</v>
      </c>
    </row>
    <row r="632" spans="1:65" s="14" customFormat="1" x14ac:dyDescent="0.2">
      <c r="B632" s="238"/>
      <c r="C632" s="293"/>
      <c r="D632" s="219" t="s">
        <v>294</v>
      </c>
      <c r="E632" s="240" t="s">
        <v>1</v>
      </c>
      <c r="F632" s="241" t="s">
        <v>297</v>
      </c>
      <c r="G632" s="239"/>
      <c r="H632" s="242">
        <v>110</v>
      </c>
      <c r="I632" s="243"/>
      <c r="J632" s="239"/>
      <c r="K632" s="239"/>
      <c r="L632" s="244"/>
      <c r="M632" s="245"/>
      <c r="N632" s="246"/>
      <c r="O632" s="246"/>
      <c r="P632" s="246"/>
      <c r="Q632" s="246"/>
      <c r="R632" s="246"/>
      <c r="S632" s="246"/>
      <c r="T632" s="247"/>
      <c r="AT632" s="248" t="s">
        <v>294</v>
      </c>
      <c r="AU632" s="248" t="s">
        <v>84</v>
      </c>
      <c r="AV632" s="14" t="s">
        <v>214</v>
      </c>
      <c r="AW632" s="14" t="s">
        <v>30</v>
      </c>
      <c r="AX632" s="14" t="s">
        <v>82</v>
      </c>
      <c r="AY632" s="248" t="s">
        <v>201</v>
      </c>
    </row>
    <row r="633" spans="1:65" s="2" customFormat="1" ht="24" customHeight="1" x14ac:dyDescent="0.2">
      <c r="A633" s="34"/>
      <c r="B633" s="35"/>
      <c r="C633" s="290" t="s">
        <v>1344</v>
      </c>
      <c r="D633" s="205" t="s">
        <v>204</v>
      </c>
      <c r="E633" s="206" t="s">
        <v>1335</v>
      </c>
      <c r="F633" s="207" t="s">
        <v>1336</v>
      </c>
      <c r="G633" s="208" t="s">
        <v>325</v>
      </c>
      <c r="H633" s="209">
        <v>72.599999999999994</v>
      </c>
      <c r="I633" s="210"/>
      <c r="J633" s="211">
        <f>ROUND(I633*H633,2)</f>
        <v>0</v>
      </c>
      <c r="K633" s="212"/>
      <c r="L633" s="39"/>
      <c r="M633" s="213" t="s">
        <v>1</v>
      </c>
      <c r="N633" s="214" t="s">
        <v>39</v>
      </c>
      <c r="O633" s="71"/>
      <c r="P633" s="215">
        <f>O633*H633</f>
        <v>0</v>
      </c>
      <c r="Q633" s="215">
        <v>1.9E-3</v>
      </c>
      <c r="R633" s="215">
        <f>Q633*H633</f>
        <v>0.13793999999999998</v>
      </c>
      <c r="S633" s="215">
        <v>0</v>
      </c>
      <c r="T633" s="216">
        <f>S633*H633</f>
        <v>0</v>
      </c>
      <c r="U633" s="34"/>
      <c r="V633" s="34"/>
      <c r="W633" s="34"/>
      <c r="X633" s="34"/>
      <c r="Y633" s="34"/>
      <c r="Z633" s="34"/>
      <c r="AA633" s="34"/>
      <c r="AB633" s="34"/>
      <c r="AC633" s="34"/>
      <c r="AD633" s="34"/>
      <c r="AE633" s="34"/>
      <c r="AR633" s="217" t="s">
        <v>365</v>
      </c>
      <c r="AT633" s="217" t="s">
        <v>204</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365</v>
      </c>
      <c r="BM633" s="217" t="s">
        <v>1337</v>
      </c>
    </row>
    <row r="634" spans="1:65" s="13" customFormat="1" x14ac:dyDescent="0.2">
      <c r="B634" s="227"/>
      <c r="C634" s="292"/>
      <c r="D634" s="219" t="s">
        <v>294</v>
      </c>
      <c r="E634" s="229" t="s">
        <v>1</v>
      </c>
      <c r="F634" s="230" t="s">
        <v>1338</v>
      </c>
      <c r="G634" s="228"/>
      <c r="H634" s="231">
        <v>72.599999999999994</v>
      </c>
      <c r="I634" s="232"/>
      <c r="J634" s="228"/>
      <c r="K634" s="228"/>
      <c r="L634" s="233"/>
      <c r="M634" s="234"/>
      <c r="N634" s="235"/>
      <c r="O634" s="235"/>
      <c r="P634" s="235"/>
      <c r="Q634" s="235"/>
      <c r="R634" s="235"/>
      <c r="S634" s="235"/>
      <c r="T634" s="236"/>
      <c r="AT634" s="237" t="s">
        <v>294</v>
      </c>
      <c r="AU634" s="237" t="s">
        <v>84</v>
      </c>
      <c r="AV634" s="13" t="s">
        <v>84</v>
      </c>
      <c r="AW634" s="13" t="s">
        <v>30</v>
      </c>
      <c r="AX634" s="13" t="s">
        <v>82</v>
      </c>
      <c r="AY634" s="237" t="s">
        <v>201</v>
      </c>
    </row>
    <row r="635" spans="1:65" s="2" customFormat="1" ht="24" customHeight="1" x14ac:dyDescent="0.2">
      <c r="A635" s="34"/>
      <c r="B635" s="35"/>
      <c r="C635" s="290" t="s">
        <v>1349</v>
      </c>
      <c r="D635" s="205" t="s">
        <v>204</v>
      </c>
      <c r="E635" s="206" t="s">
        <v>1340</v>
      </c>
      <c r="F635" s="207" t="s">
        <v>1341</v>
      </c>
      <c r="G635" s="208" t="s">
        <v>325</v>
      </c>
      <c r="H635" s="209">
        <v>14.541</v>
      </c>
      <c r="I635" s="210"/>
      <c r="J635" s="211">
        <f>ROUND(I635*H635,2)</f>
        <v>0</v>
      </c>
      <c r="K635" s="212"/>
      <c r="L635" s="39"/>
      <c r="M635" s="213" t="s">
        <v>1</v>
      </c>
      <c r="N635" s="214" t="s">
        <v>39</v>
      </c>
      <c r="O635" s="71"/>
      <c r="P635" s="215">
        <f>O635*H635</f>
        <v>0</v>
      </c>
      <c r="Q635" s="215">
        <v>4.0099999999999997E-3</v>
      </c>
      <c r="R635" s="215">
        <f>Q635*H635</f>
        <v>5.8309409999999999E-2</v>
      </c>
      <c r="S635" s="215">
        <v>0</v>
      </c>
      <c r="T635" s="216">
        <f>S635*H635</f>
        <v>0</v>
      </c>
      <c r="U635" s="34"/>
      <c r="V635" s="34"/>
      <c r="W635" s="34"/>
      <c r="X635" s="34"/>
      <c r="Y635" s="34"/>
      <c r="Z635" s="34"/>
      <c r="AA635" s="34"/>
      <c r="AB635" s="34"/>
      <c r="AC635" s="34"/>
      <c r="AD635" s="34"/>
      <c r="AE635" s="34"/>
      <c r="AR635" s="217" t="s">
        <v>365</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1342</v>
      </c>
    </row>
    <row r="636" spans="1:65" s="13" customFormat="1" x14ac:dyDescent="0.2">
      <c r="B636" s="227"/>
      <c r="C636" s="292"/>
      <c r="D636" s="219" t="s">
        <v>294</v>
      </c>
      <c r="E636" s="229" t="s">
        <v>1</v>
      </c>
      <c r="F636" s="230" t="s">
        <v>1343</v>
      </c>
      <c r="G636" s="228"/>
      <c r="H636" s="231">
        <v>14.541</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16.5" customHeight="1" x14ac:dyDescent="0.2">
      <c r="A637" s="34"/>
      <c r="B637" s="35"/>
      <c r="C637" s="291" t="s">
        <v>1352</v>
      </c>
      <c r="D637" s="262" t="s">
        <v>442</v>
      </c>
      <c r="E637" s="263" t="s">
        <v>1345</v>
      </c>
      <c r="F637" s="264" t="s">
        <v>1346</v>
      </c>
      <c r="G637" s="265" t="s">
        <v>325</v>
      </c>
      <c r="H637" s="266">
        <v>10.183</v>
      </c>
      <c r="I637" s="267"/>
      <c r="J637" s="268">
        <f>ROUND(I637*H637,2)</f>
        <v>0</v>
      </c>
      <c r="K637" s="269"/>
      <c r="L637" s="270"/>
      <c r="M637" s="271" t="s">
        <v>1</v>
      </c>
      <c r="N637" s="272"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573</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1347</v>
      </c>
    </row>
    <row r="638" spans="1:65" s="2" customFormat="1" ht="39" x14ac:dyDescent="0.2">
      <c r="A638" s="34"/>
      <c r="B638" s="35"/>
      <c r="D638" s="219" t="s">
        <v>210</v>
      </c>
      <c r="E638" s="36"/>
      <c r="F638" s="220" t="s">
        <v>1348</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16.5" customHeight="1" x14ac:dyDescent="0.2">
      <c r="A639" s="34"/>
      <c r="B639" s="35"/>
      <c r="C639" s="291" t="s">
        <v>1357</v>
      </c>
      <c r="D639" s="262" t="s">
        <v>442</v>
      </c>
      <c r="E639" s="263" t="s">
        <v>1350</v>
      </c>
      <c r="F639" s="264" t="s">
        <v>1346</v>
      </c>
      <c r="G639" s="265" t="s">
        <v>325</v>
      </c>
      <c r="H639" s="266">
        <v>1.75</v>
      </c>
      <c r="I639" s="267"/>
      <c r="J639" s="268">
        <f>ROUND(I639*H639,2)</f>
        <v>0</v>
      </c>
      <c r="K639" s="269"/>
      <c r="L639" s="270"/>
      <c r="M639" s="271" t="s">
        <v>1</v>
      </c>
      <c r="N639" s="272"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573</v>
      </c>
      <c r="AT639" s="217" t="s">
        <v>442</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1351</v>
      </c>
    </row>
    <row r="640" spans="1:65" s="2" customFormat="1" ht="39" x14ac:dyDescent="0.2">
      <c r="A640" s="34"/>
      <c r="B640" s="35"/>
      <c r="D640" s="219" t="s">
        <v>210</v>
      </c>
      <c r="E640" s="36"/>
      <c r="F640" s="220" t="s">
        <v>1348</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16.5" customHeight="1" x14ac:dyDescent="0.2">
      <c r="A641" s="34"/>
      <c r="B641" s="35"/>
      <c r="C641" s="291" t="s">
        <v>1361</v>
      </c>
      <c r="D641" s="262" t="s">
        <v>442</v>
      </c>
      <c r="E641" s="263" t="s">
        <v>1353</v>
      </c>
      <c r="F641" s="264" t="s">
        <v>1354</v>
      </c>
      <c r="G641" s="265" t="s">
        <v>325</v>
      </c>
      <c r="H641" s="266">
        <v>2.6080000000000001</v>
      </c>
      <c r="I641" s="267"/>
      <c r="J641" s="268">
        <f>ROUND(I641*H641,2)</f>
        <v>0</v>
      </c>
      <c r="K641" s="269"/>
      <c r="L641" s="270"/>
      <c r="M641" s="271" t="s">
        <v>1</v>
      </c>
      <c r="N641" s="272"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573</v>
      </c>
      <c r="AT641" s="217" t="s">
        <v>442</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1355</v>
      </c>
    </row>
    <row r="642" spans="1:65" s="2" customFormat="1" ht="48.75" x14ac:dyDescent="0.2">
      <c r="A642" s="34"/>
      <c r="B642" s="35"/>
      <c r="D642" s="219" t="s">
        <v>210</v>
      </c>
      <c r="E642" s="36"/>
      <c r="F642" s="220" t="s">
        <v>1356</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1366</v>
      </c>
      <c r="D643" s="205" t="s">
        <v>204</v>
      </c>
      <c r="E643" s="206" t="s">
        <v>1358</v>
      </c>
      <c r="F643" s="207" t="s">
        <v>1359</v>
      </c>
      <c r="G643" s="208" t="s">
        <v>325</v>
      </c>
      <c r="H643" s="209">
        <v>3.88</v>
      </c>
      <c r="I643" s="210"/>
      <c r="J643" s="211">
        <f>ROUND(I643*H643,2)</f>
        <v>0</v>
      </c>
      <c r="K643" s="212"/>
      <c r="L643" s="39"/>
      <c r="M643" s="213" t="s">
        <v>1</v>
      </c>
      <c r="N643" s="214" t="s">
        <v>39</v>
      </c>
      <c r="O643" s="71"/>
      <c r="P643" s="215">
        <f>O643*H643</f>
        <v>0</v>
      </c>
      <c r="Q643" s="215">
        <v>4.4799999999999996E-3</v>
      </c>
      <c r="R643" s="215">
        <f>Q643*H643</f>
        <v>1.7382399999999999E-2</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1360</v>
      </c>
    </row>
    <row r="644" spans="1:65" s="2" customFormat="1" ht="16.5" customHeight="1" x14ac:dyDescent="0.2">
      <c r="A644" s="34"/>
      <c r="B644" s="35"/>
      <c r="C644" s="291" t="s">
        <v>1371</v>
      </c>
      <c r="D644" s="262" t="s">
        <v>442</v>
      </c>
      <c r="E644" s="263" t="s">
        <v>1362</v>
      </c>
      <c r="F644" s="264" t="s">
        <v>1363</v>
      </c>
      <c r="G644" s="265" t="s">
        <v>325</v>
      </c>
      <c r="H644" s="266">
        <v>3.88</v>
      </c>
      <c r="I644" s="267"/>
      <c r="J644" s="268">
        <f>ROUND(I644*H644,2)</f>
        <v>0</v>
      </c>
      <c r="K644" s="269"/>
      <c r="L644" s="270"/>
      <c r="M644" s="271" t="s">
        <v>1</v>
      </c>
      <c r="N644" s="272"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573</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1364</v>
      </c>
    </row>
    <row r="645" spans="1:65" s="2" customFormat="1" ht="39" x14ac:dyDescent="0.2">
      <c r="A645" s="34"/>
      <c r="B645" s="35"/>
      <c r="D645" s="219" t="s">
        <v>210</v>
      </c>
      <c r="E645" s="36"/>
      <c r="F645" s="220" t="s">
        <v>1365</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16.5" customHeight="1" x14ac:dyDescent="0.2">
      <c r="A646" s="34"/>
      <c r="B646" s="35"/>
      <c r="C646" s="290" t="s">
        <v>1376</v>
      </c>
      <c r="D646" s="205" t="s">
        <v>204</v>
      </c>
      <c r="E646" s="206" t="s">
        <v>1367</v>
      </c>
      <c r="F646" s="207" t="s">
        <v>1368</v>
      </c>
      <c r="G646" s="208" t="s">
        <v>325</v>
      </c>
      <c r="H646" s="209">
        <v>48.881999999999998</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1369</v>
      </c>
    </row>
    <row r="647" spans="1:65" s="2" customFormat="1" ht="48.75" x14ac:dyDescent="0.2">
      <c r="A647" s="34"/>
      <c r="B647" s="35"/>
      <c r="D647" s="219" t="s">
        <v>210</v>
      </c>
      <c r="E647" s="36"/>
      <c r="F647" s="220" t="s">
        <v>1370</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16.5" customHeight="1" x14ac:dyDescent="0.2">
      <c r="A648" s="34"/>
      <c r="B648" s="35"/>
      <c r="C648" s="290" t="s">
        <v>1380</v>
      </c>
      <c r="D648" s="205" t="s">
        <v>204</v>
      </c>
      <c r="E648" s="206" t="s">
        <v>1372</v>
      </c>
      <c r="F648" s="207" t="s">
        <v>1373</v>
      </c>
      <c r="G648" s="208" t="s">
        <v>325</v>
      </c>
      <c r="H648" s="209">
        <v>50.524999999999999</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1374</v>
      </c>
    </row>
    <row r="649" spans="1:65" s="2" customFormat="1" ht="48.75" x14ac:dyDescent="0.2">
      <c r="A649" s="34"/>
      <c r="B649" s="35"/>
      <c r="D649" s="219" t="s">
        <v>210</v>
      </c>
      <c r="E649" s="36"/>
      <c r="F649" s="220" t="s">
        <v>1375</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1385</v>
      </c>
      <c r="D650" s="205" t="s">
        <v>204</v>
      </c>
      <c r="E650" s="206" t="s">
        <v>1377</v>
      </c>
      <c r="F650" s="207" t="s">
        <v>1378</v>
      </c>
      <c r="G650" s="208" t="s">
        <v>325</v>
      </c>
      <c r="H650" s="209">
        <v>63.65</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365</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1379</v>
      </c>
    </row>
    <row r="651" spans="1:65" s="2" customFormat="1" ht="24" customHeight="1" x14ac:dyDescent="0.2">
      <c r="A651" s="34"/>
      <c r="B651" s="35"/>
      <c r="C651" s="290" t="s">
        <v>1390</v>
      </c>
      <c r="D651" s="205" t="s">
        <v>204</v>
      </c>
      <c r="E651" s="206" t="s">
        <v>1381</v>
      </c>
      <c r="F651" s="207" t="s">
        <v>1382</v>
      </c>
      <c r="G651" s="208" t="s">
        <v>325</v>
      </c>
      <c r="H651" s="209">
        <v>0.64</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1383</v>
      </c>
    </row>
    <row r="652" spans="1:65" s="2" customFormat="1" ht="29.25" x14ac:dyDescent="0.2">
      <c r="A652" s="34"/>
      <c r="B652" s="35"/>
      <c r="D652" s="219" t="s">
        <v>210</v>
      </c>
      <c r="E652" s="36"/>
      <c r="F652" s="220" t="s">
        <v>1384</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1394</v>
      </c>
      <c r="D653" s="205" t="s">
        <v>204</v>
      </c>
      <c r="E653" s="206" t="s">
        <v>1386</v>
      </c>
      <c r="F653" s="207" t="s">
        <v>1387</v>
      </c>
      <c r="G653" s="208" t="s">
        <v>325</v>
      </c>
      <c r="H653" s="209">
        <v>48.741999999999997</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365</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365</v>
      </c>
      <c r="BM653" s="217" t="s">
        <v>1388</v>
      </c>
    </row>
    <row r="654" spans="1:65" s="2" customFormat="1" ht="48.75" x14ac:dyDescent="0.2">
      <c r="A654" s="34"/>
      <c r="B654" s="35"/>
      <c r="D654" s="219" t="s">
        <v>210</v>
      </c>
      <c r="E654" s="36"/>
      <c r="F654" s="220" t="s">
        <v>1389</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1398</v>
      </c>
      <c r="D655" s="205" t="s">
        <v>204</v>
      </c>
      <c r="E655" s="206" t="s">
        <v>1391</v>
      </c>
      <c r="F655" s="207" t="s">
        <v>1392</v>
      </c>
      <c r="G655" s="208" t="s">
        <v>1039</v>
      </c>
      <c r="H655" s="273"/>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365</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1393</v>
      </c>
    </row>
    <row r="656" spans="1:65" s="12" customFormat="1" ht="22.9" customHeight="1" x14ac:dyDescent="0.2">
      <c r="B656" s="189"/>
      <c r="C656" s="294"/>
      <c r="D656" s="191" t="s">
        <v>73</v>
      </c>
      <c r="E656" s="203" t="s">
        <v>400</v>
      </c>
      <c r="F656" s="203" t="s">
        <v>401</v>
      </c>
      <c r="G656" s="190"/>
      <c r="H656" s="190"/>
      <c r="I656" s="193"/>
      <c r="J656" s="204">
        <f>BK656</f>
        <v>0</v>
      </c>
      <c r="K656" s="190"/>
      <c r="L656" s="195"/>
      <c r="M656" s="196"/>
      <c r="N656" s="197"/>
      <c r="O656" s="197"/>
      <c r="P656" s="198">
        <f>SUM(P657:P660)</f>
        <v>0</v>
      </c>
      <c r="Q656" s="197"/>
      <c r="R656" s="198">
        <f>SUM(R657:R660)</f>
        <v>4.2595409999999993E-2</v>
      </c>
      <c r="S656" s="197"/>
      <c r="T656" s="199">
        <f>SUM(T657:T660)</f>
        <v>0</v>
      </c>
      <c r="AR656" s="200" t="s">
        <v>84</v>
      </c>
      <c r="AT656" s="201" t="s">
        <v>73</v>
      </c>
      <c r="AU656" s="201" t="s">
        <v>82</v>
      </c>
      <c r="AY656" s="200" t="s">
        <v>201</v>
      </c>
      <c r="BK656" s="202">
        <f>SUM(BK657:BK660)</f>
        <v>0</v>
      </c>
    </row>
    <row r="657" spans="1:65" s="2" customFormat="1" ht="24" customHeight="1" x14ac:dyDescent="0.2">
      <c r="A657" s="34"/>
      <c r="B657" s="35"/>
      <c r="C657" s="290" t="s">
        <v>1403</v>
      </c>
      <c r="D657" s="205" t="s">
        <v>204</v>
      </c>
      <c r="E657" s="206" t="s">
        <v>1395</v>
      </c>
      <c r="F657" s="207" t="s">
        <v>1396</v>
      </c>
      <c r="G657" s="208" t="s">
        <v>309</v>
      </c>
      <c r="H657" s="209">
        <v>297.87</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1397</v>
      </c>
    </row>
    <row r="658" spans="1:65" s="2" customFormat="1" ht="24" customHeight="1" x14ac:dyDescent="0.2">
      <c r="A658" s="34"/>
      <c r="B658" s="35"/>
      <c r="C658" s="291" t="s">
        <v>1409</v>
      </c>
      <c r="D658" s="262" t="s">
        <v>442</v>
      </c>
      <c r="E658" s="263" t="s">
        <v>1399</v>
      </c>
      <c r="F658" s="264" t="s">
        <v>1400</v>
      </c>
      <c r="G658" s="265" t="s">
        <v>309</v>
      </c>
      <c r="H658" s="266">
        <v>327.65699999999998</v>
      </c>
      <c r="I658" s="267"/>
      <c r="J658" s="268">
        <f>ROUND(I658*H658,2)</f>
        <v>0</v>
      </c>
      <c r="K658" s="269"/>
      <c r="L658" s="270"/>
      <c r="M658" s="271" t="s">
        <v>1</v>
      </c>
      <c r="N658" s="272" t="s">
        <v>39</v>
      </c>
      <c r="O658" s="71"/>
      <c r="P658" s="215">
        <f>O658*H658</f>
        <v>0</v>
      </c>
      <c r="Q658" s="215">
        <v>1.2999999999999999E-4</v>
      </c>
      <c r="R658" s="215">
        <f>Q658*H658</f>
        <v>4.2595409999999993E-2</v>
      </c>
      <c r="S658" s="215">
        <v>0</v>
      </c>
      <c r="T658" s="216">
        <f>S658*H658</f>
        <v>0</v>
      </c>
      <c r="U658" s="34"/>
      <c r="V658" s="34"/>
      <c r="W658" s="34"/>
      <c r="X658" s="34"/>
      <c r="Y658" s="34"/>
      <c r="Z658" s="34"/>
      <c r="AA658" s="34"/>
      <c r="AB658" s="34"/>
      <c r="AC658" s="34"/>
      <c r="AD658" s="34"/>
      <c r="AE658" s="34"/>
      <c r="AR658" s="217" t="s">
        <v>573</v>
      </c>
      <c r="AT658" s="217" t="s">
        <v>442</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365</v>
      </c>
      <c r="BM658" s="217" t="s">
        <v>1401</v>
      </c>
    </row>
    <row r="659" spans="1:65" s="13" customFormat="1" x14ac:dyDescent="0.2">
      <c r="B659" s="227"/>
      <c r="C659" s="292"/>
      <c r="D659" s="219" t="s">
        <v>294</v>
      </c>
      <c r="E659" s="228"/>
      <c r="F659" s="230" t="s">
        <v>1402</v>
      </c>
      <c r="G659" s="228"/>
      <c r="H659" s="231">
        <v>327.65699999999998</v>
      </c>
      <c r="I659" s="232"/>
      <c r="J659" s="228"/>
      <c r="K659" s="228"/>
      <c r="L659" s="233"/>
      <c r="M659" s="234"/>
      <c r="N659" s="235"/>
      <c r="O659" s="235"/>
      <c r="P659" s="235"/>
      <c r="Q659" s="235"/>
      <c r="R659" s="235"/>
      <c r="S659" s="235"/>
      <c r="T659" s="236"/>
      <c r="AT659" s="237" t="s">
        <v>294</v>
      </c>
      <c r="AU659" s="237" t="s">
        <v>84</v>
      </c>
      <c r="AV659" s="13" t="s">
        <v>84</v>
      </c>
      <c r="AW659" s="13" t="s">
        <v>4</v>
      </c>
      <c r="AX659" s="13" t="s">
        <v>82</v>
      </c>
      <c r="AY659" s="237" t="s">
        <v>201</v>
      </c>
    </row>
    <row r="660" spans="1:65" s="2" customFormat="1" ht="24" customHeight="1" x14ac:dyDescent="0.2">
      <c r="A660" s="34"/>
      <c r="B660" s="35"/>
      <c r="C660" s="290" t="s">
        <v>1413</v>
      </c>
      <c r="D660" s="205" t="s">
        <v>204</v>
      </c>
      <c r="E660" s="206" t="s">
        <v>1404</v>
      </c>
      <c r="F660" s="207" t="s">
        <v>1405</v>
      </c>
      <c r="G660" s="208" t="s">
        <v>1039</v>
      </c>
      <c r="H660" s="273"/>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365</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1406</v>
      </c>
    </row>
    <row r="661" spans="1:65" s="12" customFormat="1" ht="22.9" customHeight="1" x14ac:dyDescent="0.2">
      <c r="B661" s="189"/>
      <c r="C661" s="294"/>
      <c r="D661" s="191" t="s">
        <v>73</v>
      </c>
      <c r="E661" s="203" t="s">
        <v>1407</v>
      </c>
      <c r="F661" s="203" t="s">
        <v>1408</v>
      </c>
      <c r="G661" s="190"/>
      <c r="H661" s="190"/>
      <c r="I661" s="193"/>
      <c r="J661" s="204">
        <f>BK661</f>
        <v>0</v>
      </c>
      <c r="K661" s="190"/>
      <c r="L661" s="195"/>
      <c r="M661" s="196"/>
      <c r="N661" s="197"/>
      <c r="O661" s="197"/>
      <c r="P661" s="198">
        <f>SUM(P662:P836)</f>
        <v>0</v>
      </c>
      <c r="Q661" s="197"/>
      <c r="R661" s="198">
        <f>SUM(R662:R836)</f>
        <v>0.32804820000000001</v>
      </c>
      <c r="S661" s="197"/>
      <c r="T661" s="199">
        <f>SUM(T662:T836)</f>
        <v>0</v>
      </c>
      <c r="AR661" s="200" t="s">
        <v>84</v>
      </c>
      <c r="AT661" s="201" t="s">
        <v>73</v>
      </c>
      <c r="AU661" s="201" t="s">
        <v>82</v>
      </c>
      <c r="AY661" s="200" t="s">
        <v>201</v>
      </c>
      <c r="BK661" s="202">
        <f>SUM(BK662:BK836)</f>
        <v>0</v>
      </c>
    </row>
    <row r="662" spans="1:65" s="2" customFormat="1" ht="24" customHeight="1" x14ac:dyDescent="0.2">
      <c r="A662" s="34"/>
      <c r="B662" s="35"/>
      <c r="C662" s="311" t="s">
        <v>1418</v>
      </c>
      <c r="D662" s="284" t="s">
        <v>204</v>
      </c>
      <c r="E662" s="285" t="s">
        <v>1410</v>
      </c>
      <c r="F662" s="286" t="s">
        <v>1411</v>
      </c>
      <c r="G662" s="287" t="s">
        <v>325</v>
      </c>
      <c r="H662" s="288">
        <v>0</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365</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1412</v>
      </c>
    </row>
    <row r="663" spans="1:65" s="2" customFormat="1" ht="24" customHeight="1" x14ac:dyDescent="0.2">
      <c r="A663" s="34"/>
      <c r="B663" s="35"/>
      <c r="C663" s="316" t="s">
        <v>1422</v>
      </c>
      <c r="D663" s="317" t="s">
        <v>442</v>
      </c>
      <c r="E663" s="318" t="s">
        <v>1414</v>
      </c>
      <c r="F663" s="319" t="s">
        <v>1415</v>
      </c>
      <c r="G663" s="320" t="s">
        <v>325</v>
      </c>
      <c r="H663" s="321">
        <v>0</v>
      </c>
      <c r="I663" s="267"/>
      <c r="J663" s="268">
        <f>ROUND(I663*H663,2)</f>
        <v>0</v>
      </c>
      <c r="K663" s="269"/>
      <c r="L663" s="270"/>
      <c r="M663" s="271" t="s">
        <v>1</v>
      </c>
      <c r="N663" s="272"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573</v>
      </c>
      <c r="AT663" s="217" t="s">
        <v>442</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365</v>
      </c>
      <c r="BM663" s="217" t="s">
        <v>1416</v>
      </c>
    </row>
    <row r="664" spans="1:65" s="2" customFormat="1" ht="68.25" x14ac:dyDescent="0.2">
      <c r="A664" s="34"/>
      <c r="B664" s="35"/>
      <c r="C664" s="312"/>
      <c r="D664" s="313" t="s">
        <v>210</v>
      </c>
      <c r="E664" s="314"/>
      <c r="F664" s="315" t="s">
        <v>1417</v>
      </c>
      <c r="G664" s="314"/>
      <c r="H664" s="314"/>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1427</v>
      </c>
      <c r="D665" s="205" t="s">
        <v>204</v>
      </c>
      <c r="E665" s="206" t="s">
        <v>1419</v>
      </c>
      <c r="F665" s="207" t="s">
        <v>1420</v>
      </c>
      <c r="G665" s="208" t="s">
        <v>309</v>
      </c>
      <c r="H665" s="283">
        <v>7.28</v>
      </c>
      <c r="I665" s="210"/>
      <c r="J665" s="211">
        <f>ROUND(I665*H665,2)</f>
        <v>0</v>
      </c>
      <c r="K665" s="212"/>
      <c r="L665" s="39"/>
      <c r="M665" s="213" t="s">
        <v>1</v>
      </c>
      <c r="N665" s="214" t="s">
        <v>39</v>
      </c>
      <c r="O665" s="71"/>
      <c r="P665" s="215">
        <f>O665*H665</f>
        <v>0</v>
      </c>
      <c r="Q665" s="215">
        <v>2.7E-4</v>
      </c>
      <c r="R665" s="215">
        <f>Q665*H665</f>
        <v>1.9656000000000001E-3</v>
      </c>
      <c r="S665" s="215">
        <v>0</v>
      </c>
      <c r="T665" s="216">
        <f>S665*H665</f>
        <v>0</v>
      </c>
      <c r="U665" s="34"/>
      <c r="V665" s="34"/>
      <c r="W665" s="34"/>
      <c r="X665" s="34"/>
      <c r="Y665" s="34"/>
      <c r="Z665" s="34"/>
      <c r="AA665" s="34"/>
      <c r="AB665" s="34"/>
      <c r="AC665" s="34"/>
      <c r="AD665" s="34"/>
      <c r="AE665" s="34"/>
      <c r="AR665" s="217" t="s">
        <v>365</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365</v>
      </c>
      <c r="BM665" s="217" t="s">
        <v>1421</v>
      </c>
    </row>
    <row r="666" spans="1:65" s="2" customFormat="1" ht="36" customHeight="1" x14ac:dyDescent="0.2">
      <c r="A666" s="34"/>
      <c r="B666" s="35"/>
      <c r="C666" s="291" t="s">
        <v>1431</v>
      </c>
      <c r="D666" s="262" t="s">
        <v>442</v>
      </c>
      <c r="E666" s="343" t="s">
        <v>5875</v>
      </c>
      <c r="F666" s="264" t="s">
        <v>1424</v>
      </c>
      <c r="G666" s="265" t="s">
        <v>247</v>
      </c>
      <c r="H666" s="332">
        <v>8</v>
      </c>
      <c r="I666" s="267"/>
      <c r="J666" s="268">
        <f>ROUND(I666*H666,2)</f>
        <v>0</v>
      </c>
      <c r="K666" s="269"/>
      <c r="L666" s="270"/>
      <c r="M666" s="271" t="s">
        <v>1</v>
      </c>
      <c r="N666" s="272"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573</v>
      </c>
      <c r="AT666" s="217" t="s">
        <v>442</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1425</v>
      </c>
    </row>
    <row r="667" spans="1:65" s="2" customFormat="1" ht="29.25" x14ac:dyDescent="0.2">
      <c r="A667" s="34"/>
      <c r="B667" s="35"/>
      <c r="D667" s="219" t="s">
        <v>210</v>
      </c>
      <c r="E667" s="36"/>
      <c r="F667" s="220" t="s">
        <v>1426</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1436</v>
      </c>
      <c r="D668" s="205" t="s">
        <v>204</v>
      </c>
      <c r="E668" s="206" t="s">
        <v>1428</v>
      </c>
      <c r="F668" s="207" t="s">
        <v>1429</v>
      </c>
      <c r="G668" s="208" t="s">
        <v>309</v>
      </c>
      <c r="H668" s="209">
        <v>96.33</v>
      </c>
      <c r="I668" s="210"/>
      <c r="J668" s="211">
        <f>ROUND(I668*H668,2)</f>
        <v>0</v>
      </c>
      <c r="K668" s="212"/>
      <c r="L668" s="39"/>
      <c r="M668" s="213" t="s">
        <v>1</v>
      </c>
      <c r="N668" s="214" t="s">
        <v>39</v>
      </c>
      <c r="O668" s="71"/>
      <c r="P668" s="215">
        <f>O668*H668</f>
        <v>0</v>
      </c>
      <c r="Q668" s="215">
        <v>2.5999999999999998E-4</v>
      </c>
      <c r="R668" s="215">
        <f>Q668*H668</f>
        <v>2.5045799999999997E-2</v>
      </c>
      <c r="S668" s="215">
        <v>0</v>
      </c>
      <c r="T668" s="216">
        <f>S668*H668</f>
        <v>0</v>
      </c>
      <c r="U668" s="34"/>
      <c r="V668" s="34"/>
      <c r="W668" s="34"/>
      <c r="X668" s="34"/>
      <c r="Y668" s="34"/>
      <c r="Z668" s="34"/>
      <c r="AA668" s="34"/>
      <c r="AB668" s="34"/>
      <c r="AC668" s="34"/>
      <c r="AD668" s="34"/>
      <c r="AE668" s="34"/>
      <c r="AR668" s="217" t="s">
        <v>365</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1430</v>
      </c>
    </row>
    <row r="669" spans="1:65" s="2" customFormat="1" ht="36" customHeight="1" x14ac:dyDescent="0.2">
      <c r="A669" s="34"/>
      <c r="B669" s="35"/>
      <c r="C669" s="291" t="s">
        <v>1441</v>
      </c>
      <c r="D669" s="262" t="s">
        <v>442</v>
      </c>
      <c r="E669" s="263" t="s">
        <v>1432</v>
      </c>
      <c r="F669" s="264" t="s">
        <v>1433</v>
      </c>
      <c r="G669" s="265" t="s">
        <v>247</v>
      </c>
      <c r="H669" s="266">
        <v>26</v>
      </c>
      <c r="I669" s="267"/>
      <c r="J669" s="268">
        <f>ROUND(I669*H669,2)</f>
        <v>0</v>
      </c>
      <c r="K669" s="269"/>
      <c r="L669" s="270"/>
      <c r="M669" s="271" t="s">
        <v>1</v>
      </c>
      <c r="N669" s="272"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573</v>
      </c>
      <c r="AT669" s="217" t="s">
        <v>442</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1434</v>
      </c>
    </row>
    <row r="670" spans="1:65" s="2" customFormat="1" ht="29.25" x14ac:dyDescent="0.2">
      <c r="A670" s="34"/>
      <c r="B670" s="35"/>
      <c r="D670" s="219" t="s">
        <v>210</v>
      </c>
      <c r="E670" s="36"/>
      <c r="F670" s="220" t="s">
        <v>1435</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36" customHeight="1" x14ac:dyDescent="0.2">
      <c r="A671" s="34"/>
      <c r="B671" s="35"/>
      <c r="C671" s="291" t="s">
        <v>1445</v>
      </c>
      <c r="D671" s="262" t="s">
        <v>442</v>
      </c>
      <c r="E671" s="263" t="s">
        <v>1437</v>
      </c>
      <c r="F671" s="264" t="s">
        <v>1438</v>
      </c>
      <c r="G671" s="265" t="s">
        <v>247</v>
      </c>
      <c r="H671" s="266">
        <v>13</v>
      </c>
      <c r="I671" s="267"/>
      <c r="J671" s="268">
        <f>ROUND(I671*H671,2)</f>
        <v>0</v>
      </c>
      <c r="K671" s="269"/>
      <c r="L671" s="270"/>
      <c r="M671" s="271" t="s">
        <v>1</v>
      </c>
      <c r="N671" s="272"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573</v>
      </c>
      <c r="AT671" s="217" t="s">
        <v>442</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365</v>
      </c>
      <c r="BM671" s="217" t="s">
        <v>1439</v>
      </c>
    </row>
    <row r="672" spans="1:65" s="2" customFormat="1" ht="19.5" x14ac:dyDescent="0.2">
      <c r="A672" s="34"/>
      <c r="B672" s="35"/>
      <c r="D672" s="219" t="s">
        <v>210</v>
      </c>
      <c r="E672" s="36"/>
      <c r="F672" s="220" t="s">
        <v>1440</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1450</v>
      </c>
      <c r="D673" s="205" t="s">
        <v>204</v>
      </c>
      <c r="E673" s="206" t="s">
        <v>1442</v>
      </c>
      <c r="F673" s="207" t="s">
        <v>1443</v>
      </c>
      <c r="G673" s="208" t="s">
        <v>309</v>
      </c>
      <c r="H673" s="209">
        <v>3.84</v>
      </c>
      <c r="I673" s="210"/>
      <c r="J673" s="211">
        <f>ROUND(I673*H673,2)</f>
        <v>0</v>
      </c>
      <c r="K673" s="212"/>
      <c r="L673" s="39"/>
      <c r="M673" s="213" t="s">
        <v>1</v>
      </c>
      <c r="N673" s="214" t="s">
        <v>39</v>
      </c>
      <c r="O673" s="71"/>
      <c r="P673" s="215">
        <f>O673*H673</f>
        <v>0</v>
      </c>
      <c r="Q673" s="215">
        <v>2.7E-4</v>
      </c>
      <c r="R673" s="215">
        <f>Q673*H673</f>
        <v>1.0368E-3</v>
      </c>
      <c r="S673" s="215">
        <v>0</v>
      </c>
      <c r="T673" s="216">
        <f>S673*H673</f>
        <v>0</v>
      </c>
      <c r="U673" s="34"/>
      <c r="V673" s="34"/>
      <c r="W673" s="34"/>
      <c r="X673" s="34"/>
      <c r="Y673" s="34"/>
      <c r="Z673" s="34"/>
      <c r="AA673" s="34"/>
      <c r="AB673" s="34"/>
      <c r="AC673" s="34"/>
      <c r="AD673" s="34"/>
      <c r="AE673" s="34"/>
      <c r="AR673" s="217" t="s">
        <v>365</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365</v>
      </c>
      <c r="BM673" s="217" t="s">
        <v>1444</v>
      </c>
    </row>
    <row r="674" spans="1:65" s="2" customFormat="1" ht="24" customHeight="1" x14ac:dyDescent="0.2">
      <c r="A674" s="34"/>
      <c r="B674" s="35"/>
      <c r="C674" s="291" t="s">
        <v>1454</v>
      </c>
      <c r="D674" s="262" t="s">
        <v>442</v>
      </c>
      <c r="E674" s="263" t="s">
        <v>1446</v>
      </c>
      <c r="F674" s="264" t="s">
        <v>1447</v>
      </c>
      <c r="G674" s="265" t="s">
        <v>247</v>
      </c>
      <c r="H674" s="266">
        <v>1</v>
      </c>
      <c r="I674" s="267"/>
      <c r="J674" s="268">
        <f>ROUND(I674*H674,2)</f>
        <v>0</v>
      </c>
      <c r="K674" s="269"/>
      <c r="L674" s="270"/>
      <c r="M674" s="271" t="s">
        <v>1</v>
      </c>
      <c r="N674" s="272"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573</v>
      </c>
      <c r="AT674" s="217" t="s">
        <v>442</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1448</v>
      </c>
    </row>
    <row r="675" spans="1:65" s="2" customFormat="1" ht="29.25" x14ac:dyDescent="0.2">
      <c r="A675" s="34"/>
      <c r="B675" s="35"/>
      <c r="D675" s="219" t="s">
        <v>210</v>
      </c>
      <c r="E675" s="36"/>
      <c r="F675" s="220" t="s">
        <v>1449</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1" t="s">
        <v>1457</v>
      </c>
      <c r="D676" s="262" t="s">
        <v>442</v>
      </c>
      <c r="E676" s="263" t="s">
        <v>1451</v>
      </c>
      <c r="F676" s="264" t="s">
        <v>1452</v>
      </c>
      <c r="G676" s="265" t="s">
        <v>247</v>
      </c>
      <c r="H676" s="266">
        <v>1</v>
      </c>
      <c r="I676" s="267"/>
      <c r="J676" s="268">
        <f>ROUND(I676*H676,2)</f>
        <v>0</v>
      </c>
      <c r="K676" s="269"/>
      <c r="L676" s="270"/>
      <c r="M676" s="271" t="s">
        <v>1</v>
      </c>
      <c r="N676" s="272"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573</v>
      </c>
      <c r="AT676" s="217" t="s">
        <v>442</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1453</v>
      </c>
    </row>
    <row r="677" spans="1:65" s="2" customFormat="1" ht="29.25" x14ac:dyDescent="0.2">
      <c r="A677" s="34"/>
      <c r="B677" s="35"/>
      <c r="D677" s="219" t="s">
        <v>210</v>
      </c>
      <c r="E677" s="36"/>
      <c r="F677" s="220" t="s">
        <v>1449</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1" t="s">
        <v>1461</v>
      </c>
      <c r="D678" s="262" t="s">
        <v>442</v>
      </c>
      <c r="E678" s="263" t="s">
        <v>1455</v>
      </c>
      <c r="F678" s="264" t="s">
        <v>1447</v>
      </c>
      <c r="G678" s="265" t="s">
        <v>247</v>
      </c>
      <c r="H678" s="266">
        <v>1</v>
      </c>
      <c r="I678" s="267"/>
      <c r="J678" s="268">
        <f>ROUND(I678*H678,2)</f>
        <v>0</v>
      </c>
      <c r="K678" s="269"/>
      <c r="L678" s="270"/>
      <c r="M678" s="271" t="s">
        <v>1</v>
      </c>
      <c r="N678" s="272"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573</v>
      </c>
      <c r="AT678" s="217" t="s">
        <v>442</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1456</v>
      </c>
    </row>
    <row r="679" spans="1:65" s="2" customFormat="1" ht="29.25" x14ac:dyDescent="0.2">
      <c r="A679" s="34"/>
      <c r="B679" s="35"/>
      <c r="D679" s="219" t="s">
        <v>210</v>
      </c>
      <c r="E679" s="36"/>
      <c r="F679" s="220" t="s">
        <v>1449</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1465</v>
      </c>
      <c r="D680" s="205" t="s">
        <v>204</v>
      </c>
      <c r="E680" s="206" t="s">
        <v>1458</v>
      </c>
      <c r="F680" s="207" t="s">
        <v>1459</v>
      </c>
      <c r="G680" s="208" t="s">
        <v>344</v>
      </c>
      <c r="H680" s="209">
        <v>4</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1460</v>
      </c>
    </row>
    <row r="681" spans="1:65" s="2" customFormat="1" ht="36" customHeight="1" x14ac:dyDescent="0.2">
      <c r="A681" s="34"/>
      <c r="B681" s="35"/>
      <c r="C681" s="291" t="s">
        <v>1469</v>
      </c>
      <c r="D681" s="262" t="s">
        <v>442</v>
      </c>
      <c r="E681" s="263" t="s">
        <v>1462</v>
      </c>
      <c r="F681" s="264" t="s">
        <v>1463</v>
      </c>
      <c r="G681" s="265" t="s">
        <v>325</v>
      </c>
      <c r="H681" s="266">
        <v>1.8</v>
      </c>
      <c r="I681" s="267"/>
      <c r="J681" s="268">
        <f>ROUND(I681*H681,2)</f>
        <v>0</v>
      </c>
      <c r="K681" s="269"/>
      <c r="L681" s="270"/>
      <c r="M681" s="271" t="s">
        <v>1</v>
      </c>
      <c r="N681" s="272" t="s">
        <v>39</v>
      </c>
      <c r="O681" s="71"/>
      <c r="P681" s="215">
        <f>O681*H681</f>
        <v>0</v>
      </c>
      <c r="Q681" s="215">
        <v>4.0000000000000001E-3</v>
      </c>
      <c r="R681" s="215">
        <f>Q681*H681</f>
        <v>7.2000000000000007E-3</v>
      </c>
      <c r="S681" s="215">
        <v>0</v>
      </c>
      <c r="T681" s="216">
        <f>S681*H681</f>
        <v>0</v>
      </c>
      <c r="U681" s="34"/>
      <c r="V681" s="34"/>
      <c r="W681" s="34"/>
      <c r="X681" s="34"/>
      <c r="Y681" s="34"/>
      <c r="Z681" s="34"/>
      <c r="AA681" s="34"/>
      <c r="AB681" s="34"/>
      <c r="AC681" s="34"/>
      <c r="AD681" s="34"/>
      <c r="AE681" s="34"/>
      <c r="AR681" s="217" t="s">
        <v>239</v>
      </c>
      <c r="AT681" s="217" t="s">
        <v>442</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1464</v>
      </c>
    </row>
    <row r="682" spans="1:65" s="2" customFormat="1" ht="36" customHeight="1" x14ac:dyDescent="0.2">
      <c r="A682" s="34"/>
      <c r="B682" s="35"/>
      <c r="C682" s="291" t="s">
        <v>1473</v>
      </c>
      <c r="D682" s="262" t="s">
        <v>442</v>
      </c>
      <c r="E682" s="263" t="s">
        <v>1466</v>
      </c>
      <c r="F682" s="264" t="s">
        <v>1467</v>
      </c>
      <c r="G682" s="265" t="s">
        <v>325</v>
      </c>
      <c r="H682" s="266">
        <v>2.2000000000000002</v>
      </c>
      <c r="I682" s="267"/>
      <c r="J682" s="268">
        <f>ROUND(I682*H682,2)</f>
        <v>0</v>
      </c>
      <c r="K682" s="269"/>
      <c r="L682" s="270"/>
      <c r="M682" s="271" t="s">
        <v>1</v>
      </c>
      <c r="N682" s="272" t="s">
        <v>39</v>
      </c>
      <c r="O682" s="71"/>
      <c r="P682" s="215">
        <f>O682*H682</f>
        <v>0</v>
      </c>
      <c r="Q682" s="215">
        <v>4.0000000000000001E-3</v>
      </c>
      <c r="R682" s="215">
        <f>Q682*H682</f>
        <v>8.8000000000000005E-3</v>
      </c>
      <c r="S682" s="215">
        <v>0</v>
      </c>
      <c r="T682" s="216">
        <f>S682*H682</f>
        <v>0</v>
      </c>
      <c r="U682" s="34"/>
      <c r="V682" s="34"/>
      <c r="W682" s="34"/>
      <c r="X682" s="34"/>
      <c r="Y682" s="34"/>
      <c r="Z682" s="34"/>
      <c r="AA682" s="34"/>
      <c r="AB682" s="34"/>
      <c r="AC682" s="34"/>
      <c r="AD682" s="34"/>
      <c r="AE682" s="34"/>
      <c r="AR682" s="217" t="s">
        <v>573</v>
      </c>
      <c r="AT682" s="217" t="s">
        <v>442</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1468</v>
      </c>
    </row>
    <row r="683" spans="1:65" s="2" customFormat="1" ht="24" customHeight="1" x14ac:dyDescent="0.2">
      <c r="A683" s="34"/>
      <c r="B683" s="35"/>
      <c r="C683" s="290" t="s">
        <v>1478</v>
      </c>
      <c r="D683" s="205" t="s">
        <v>204</v>
      </c>
      <c r="E683" s="206" t="s">
        <v>1470</v>
      </c>
      <c r="F683" s="207" t="s">
        <v>1471</v>
      </c>
      <c r="G683" s="208" t="s">
        <v>344</v>
      </c>
      <c r="H683" s="209">
        <v>51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365</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365</v>
      </c>
      <c r="BM683" s="217" t="s">
        <v>1472</v>
      </c>
    </row>
    <row r="684" spans="1:65" s="2" customFormat="1" ht="36" customHeight="1" x14ac:dyDescent="0.2">
      <c r="A684" s="34"/>
      <c r="B684" s="35"/>
      <c r="C684" s="291" t="s">
        <v>1482</v>
      </c>
      <c r="D684" s="262" t="s">
        <v>442</v>
      </c>
      <c r="E684" s="263" t="s">
        <v>1474</v>
      </c>
      <c r="F684" s="264" t="s">
        <v>1475</v>
      </c>
      <c r="G684" s="265" t="s">
        <v>325</v>
      </c>
      <c r="H684" s="266">
        <v>5.2</v>
      </c>
      <c r="I684" s="267"/>
      <c r="J684" s="268">
        <f>ROUND(I684*H684,2)</f>
        <v>0</v>
      </c>
      <c r="K684" s="269"/>
      <c r="L684" s="270"/>
      <c r="M684" s="271" t="s">
        <v>1</v>
      </c>
      <c r="N684" s="272" t="s">
        <v>39</v>
      </c>
      <c r="O684" s="71"/>
      <c r="P684" s="215">
        <f>O684*H684</f>
        <v>0</v>
      </c>
      <c r="Q684" s="215">
        <v>4.0000000000000001E-3</v>
      </c>
      <c r="R684" s="215">
        <f>Q684*H684</f>
        <v>2.0800000000000003E-2</v>
      </c>
      <c r="S684" s="215">
        <v>0</v>
      </c>
      <c r="T684" s="216">
        <f>S684*H684</f>
        <v>0</v>
      </c>
      <c r="U684" s="34"/>
      <c r="V684" s="34"/>
      <c r="W684" s="34"/>
      <c r="X684" s="34"/>
      <c r="Y684" s="34"/>
      <c r="Z684" s="34"/>
      <c r="AA684" s="34"/>
      <c r="AB684" s="34"/>
      <c r="AC684" s="34"/>
      <c r="AD684" s="34"/>
      <c r="AE684" s="34"/>
      <c r="AR684" s="217" t="s">
        <v>573</v>
      </c>
      <c r="AT684" s="217" t="s">
        <v>442</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1476</v>
      </c>
    </row>
    <row r="685" spans="1:65" s="13" customFormat="1" x14ac:dyDescent="0.2">
      <c r="B685" s="227"/>
      <c r="C685" s="292"/>
      <c r="D685" s="219" t="s">
        <v>294</v>
      </c>
      <c r="E685" s="229" t="s">
        <v>1</v>
      </c>
      <c r="F685" s="230" t="s">
        <v>1477</v>
      </c>
      <c r="G685" s="228"/>
      <c r="H685" s="231">
        <v>5.2</v>
      </c>
      <c r="I685" s="232"/>
      <c r="J685" s="228"/>
      <c r="K685" s="228"/>
      <c r="L685" s="233"/>
      <c r="M685" s="234"/>
      <c r="N685" s="235"/>
      <c r="O685" s="235"/>
      <c r="P685" s="235"/>
      <c r="Q685" s="235"/>
      <c r="R685" s="235"/>
      <c r="S685" s="235"/>
      <c r="T685" s="236"/>
      <c r="AT685" s="237" t="s">
        <v>294</v>
      </c>
      <c r="AU685" s="237" t="s">
        <v>84</v>
      </c>
      <c r="AV685" s="13" t="s">
        <v>84</v>
      </c>
      <c r="AW685" s="13" t="s">
        <v>30</v>
      </c>
      <c r="AX685" s="13" t="s">
        <v>82</v>
      </c>
      <c r="AY685" s="237" t="s">
        <v>201</v>
      </c>
    </row>
    <row r="686" spans="1:65" s="2" customFormat="1" ht="36" customHeight="1" x14ac:dyDescent="0.2">
      <c r="A686" s="34"/>
      <c r="B686" s="35"/>
      <c r="C686" s="291" t="s">
        <v>1487</v>
      </c>
      <c r="D686" s="262" t="s">
        <v>442</v>
      </c>
      <c r="E686" s="263" t="s">
        <v>1479</v>
      </c>
      <c r="F686" s="264" t="s">
        <v>1480</v>
      </c>
      <c r="G686" s="265" t="s">
        <v>325</v>
      </c>
      <c r="H686" s="266">
        <v>65.8</v>
      </c>
      <c r="I686" s="267"/>
      <c r="J686" s="268">
        <f>ROUND(I686*H686,2)</f>
        <v>0</v>
      </c>
      <c r="K686" s="269"/>
      <c r="L686" s="270"/>
      <c r="M686" s="271" t="s">
        <v>1</v>
      </c>
      <c r="N686" s="272" t="s">
        <v>39</v>
      </c>
      <c r="O686" s="71"/>
      <c r="P686" s="215">
        <f>O686*H686</f>
        <v>0</v>
      </c>
      <c r="Q686" s="215">
        <v>4.0000000000000001E-3</v>
      </c>
      <c r="R686" s="215">
        <f>Q686*H686</f>
        <v>0.26319999999999999</v>
      </c>
      <c r="S686" s="215">
        <v>0</v>
      </c>
      <c r="T686" s="216">
        <f>S686*H686</f>
        <v>0</v>
      </c>
      <c r="U686" s="34"/>
      <c r="V686" s="34"/>
      <c r="W686" s="34"/>
      <c r="X686" s="34"/>
      <c r="Y686" s="34"/>
      <c r="Z686" s="34"/>
      <c r="AA686" s="34"/>
      <c r="AB686" s="34"/>
      <c r="AC686" s="34"/>
      <c r="AD686" s="34"/>
      <c r="AE686" s="34"/>
      <c r="AR686" s="217" t="s">
        <v>573</v>
      </c>
      <c r="AT686" s="217" t="s">
        <v>442</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1481</v>
      </c>
    </row>
    <row r="687" spans="1:65" s="13" customFormat="1" x14ac:dyDescent="0.2">
      <c r="B687" s="227"/>
      <c r="C687" s="292"/>
      <c r="D687" s="219" t="s">
        <v>294</v>
      </c>
      <c r="E687" s="229" t="s">
        <v>1</v>
      </c>
      <c r="F687" s="230" t="s">
        <v>1325</v>
      </c>
      <c r="G687" s="228"/>
      <c r="H687" s="231">
        <v>65.8</v>
      </c>
      <c r="I687" s="232"/>
      <c r="J687" s="228"/>
      <c r="K687" s="228"/>
      <c r="L687" s="233"/>
      <c r="M687" s="234"/>
      <c r="N687" s="235"/>
      <c r="O687" s="235"/>
      <c r="P687" s="235"/>
      <c r="Q687" s="235"/>
      <c r="R687" s="235"/>
      <c r="S687" s="235"/>
      <c r="T687" s="236"/>
      <c r="AT687" s="237" t="s">
        <v>294</v>
      </c>
      <c r="AU687" s="237" t="s">
        <v>84</v>
      </c>
      <c r="AV687" s="13" t="s">
        <v>84</v>
      </c>
      <c r="AW687" s="13" t="s">
        <v>30</v>
      </c>
      <c r="AX687" s="13" t="s">
        <v>82</v>
      </c>
      <c r="AY687" s="237" t="s">
        <v>201</v>
      </c>
    </row>
    <row r="688" spans="1:65" s="2" customFormat="1" ht="16.5" customHeight="1" x14ac:dyDescent="0.2">
      <c r="A688" s="34"/>
      <c r="B688" s="35"/>
      <c r="C688" s="290" t="s">
        <v>1490</v>
      </c>
      <c r="D688" s="205" t="s">
        <v>204</v>
      </c>
      <c r="E688" s="206" t="s">
        <v>1483</v>
      </c>
      <c r="F688" s="207" t="s">
        <v>1484</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1485</v>
      </c>
    </row>
    <row r="689" spans="1:65" s="2" customFormat="1" ht="58.5" x14ac:dyDescent="0.2">
      <c r="A689" s="34"/>
      <c r="B689" s="35"/>
      <c r="D689" s="219" t="s">
        <v>210</v>
      </c>
      <c r="E689" s="36"/>
      <c r="F689" s="220" t="s">
        <v>1486</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16.5" customHeight="1" x14ac:dyDescent="0.2">
      <c r="A690" s="34"/>
      <c r="B690" s="35"/>
      <c r="C690" s="290" t="s">
        <v>1494</v>
      </c>
      <c r="D690" s="205" t="s">
        <v>204</v>
      </c>
      <c r="E690" s="206" t="s">
        <v>1488</v>
      </c>
      <c r="F690" s="207" t="s">
        <v>1484</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1489</v>
      </c>
    </row>
    <row r="691" spans="1:65" s="2" customFormat="1" ht="58.5" x14ac:dyDescent="0.2">
      <c r="A691" s="34"/>
      <c r="B691" s="35"/>
      <c r="D691" s="219" t="s">
        <v>210</v>
      </c>
      <c r="E691" s="36"/>
      <c r="F691" s="220" t="s">
        <v>1486</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1498</v>
      </c>
      <c r="D692" s="205" t="s">
        <v>204</v>
      </c>
      <c r="E692" s="206" t="s">
        <v>1491</v>
      </c>
      <c r="F692" s="207" t="s">
        <v>1492</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1493</v>
      </c>
    </row>
    <row r="693" spans="1:65" s="2" customFormat="1" ht="58.5" x14ac:dyDescent="0.2">
      <c r="A693" s="34"/>
      <c r="B693" s="35"/>
      <c r="D693" s="219" t="s">
        <v>210</v>
      </c>
      <c r="E693" s="36"/>
      <c r="F693" s="220" t="s">
        <v>1486</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1501</v>
      </c>
      <c r="D694" s="205" t="s">
        <v>204</v>
      </c>
      <c r="E694" s="206" t="s">
        <v>1495</v>
      </c>
      <c r="F694" s="207" t="s">
        <v>1496</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1497</v>
      </c>
    </row>
    <row r="695" spans="1:65" s="2" customFormat="1" ht="58.5" x14ac:dyDescent="0.2">
      <c r="A695" s="34"/>
      <c r="B695" s="35"/>
      <c r="D695" s="219" t="s">
        <v>210</v>
      </c>
      <c r="E695" s="36"/>
      <c r="F695" s="220" t="s">
        <v>1486</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1504</v>
      </c>
      <c r="D696" s="205" t="s">
        <v>204</v>
      </c>
      <c r="E696" s="206" t="s">
        <v>1499</v>
      </c>
      <c r="F696" s="207" t="s">
        <v>1492</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1500</v>
      </c>
    </row>
    <row r="697" spans="1:65" s="2" customFormat="1" ht="58.5" x14ac:dyDescent="0.2">
      <c r="A697" s="34"/>
      <c r="B697" s="35"/>
      <c r="D697" s="219" t="s">
        <v>210</v>
      </c>
      <c r="E697" s="36"/>
      <c r="F697" s="220" t="s">
        <v>1486</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1507</v>
      </c>
      <c r="D698" s="205" t="s">
        <v>204</v>
      </c>
      <c r="E698" s="206" t="s">
        <v>1502</v>
      </c>
      <c r="F698" s="207" t="s">
        <v>1496</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1503</v>
      </c>
    </row>
    <row r="699" spans="1:65" s="2" customFormat="1" ht="58.5" x14ac:dyDescent="0.2">
      <c r="A699" s="34"/>
      <c r="B699" s="35"/>
      <c r="D699" s="219" t="s">
        <v>210</v>
      </c>
      <c r="E699" s="36"/>
      <c r="F699" s="220" t="s">
        <v>1486</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1512</v>
      </c>
      <c r="D700" s="205" t="s">
        <v>204</v>
      </c>
      <c r="E700" s="206" t="s">
        <v>1505</v>
      </c>
      <c r="F700" s="207" t="s">
        <v>1492</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1506</v>
      </c>
    </row>
    <row r="701" spans="1:65" s="2" customFormat="1" ht="58.5" x14ac:dyDescent="0.2">
      <c r="A701" s="34"/>
      <c r="B701" s="35"/>
      <c r="D701" s="219" t="s">
        <v>210</v>
      </c>
      <c r="E701" s="36"/>
      <c r="F701" s="220" t="s">
        <v>1486</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1515</v>
      </c>
      <c r="D702" s="205" t="s">
        <v>204</v>
      </c>
      <c r="E702" s="206" t="s">
        <v>1508</v>
      </c>
      <c r="F702" s="207" t="s">
        <v>1509</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1510</v>
      </c>
    </row>
    <row r="703" spans="1:65" s="2" customFormat="1" ht="58.5" x14ac:dyDescent="0.2">
      <c r="A703" s="34"/>
      <c r="B703" s="35"/>
      <c r="D703" s="219" t="s">
        <v>210</v>
      </c>
      <c r="E703" s="36"/>
      <c r="F703" s="220" t="s">
        <v>1511</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1518</v>
      </c>
      <c r="D704" s="205" t="s">
        <v>204</v>
      </c>
      <c r="E704" s="206" t="s">
        <v>1513</v>
      </c>
      <c r="F704" s="207" t="s">
        <v>1492</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1514</v>
      </c>
    </row>
    <row r="705" spans="1:65" s="2" customFormat="1" ht="58.5" x14ac:dyDescent="0.2">
      <c r="A705" s="34"/>
      <c r="B705" s="35"/>
      <c r="D705" s="219" t="s">
        <v>210</v>
      </c>
      <c r="E705" s="36"/>
      <c r="F705" s="220" t="s">
        <v>1486</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16.5" customHeight="1" x14ac:dyDescent="0.2">
      <c r="A706" s="34"/>
      <c r="B706" s="35"/>
      <c r="C706" s="290" t="s">
        <v>1521</v>
      </c>
      <c r="D706" s="205" t="s">
        <v>204</v>
      </c>
      <c r="E706" s="206" t="s">
        <v>1516</v>
      </c>
      <c r="F706" s="207" t="s">
        <v>1484</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1517</v>
      </c>
    </row>
    <row r="707" spans="1:65" s="2" customFormat="1" ht="58.5" x14ac:dyDescent="0.2">
      <c r="A707" s="34"/>
      <c r="B707" s="35"/>
      <c r="D707" s="219" t="s">
        <v>210</v>
      </c>
      <c r="E707" s="36"/>
      <c r="F707" s="220" t="s">
        <v>1486</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1526</v>
      </c>
      <c r="D708" s="205" t="s">
        <v>204</v>
      </c>
      <c r="E708" s="206" t="s">
        <v>1519</v>
      </c>
      <c r="F708" s="207" t="s">
        <v>1492</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1520</v>
      </c>
    </row>
    <row r="709" spans="1:65" s="2" customFormat="1" ht="58.5" x14ac:dyDescent="0.2">
      <c r="A709" s="34"/>
      <c r="B709" s="35"/>
      <c r="D709" s="219" t="s">
        <v>210</v>
      </c>
      <c r="E709" s="36"/>
      <c r="F709" s="220" t="s">
        <v>1486</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1530</v>
      </c>
      <c r="D710" s="205" t="s">
        <v>204</v>
      </c>
      <c r="E710" s="206" t="s">
        <v>1522</v>
      </c>
      <c r="F710" s="207" t="s">
        <v>1523</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1524</v>
      </c>
    </row>
    <row r="711" spans="1:65" s="2" customFormat="1" ht="97.5" x14ac:dyDescent="0.2">
      <c r="A711" s="34"/>
      <c r="B711" s="35"/>
      <c r="D711" s="219" t="s">
        <v>210</v>
      </c>
      <c r="E711" s="36"/>
      <c r="F711" s="220" t="s">
        <v>1525</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1533</v>
      </c>
      <c r="D712" s="205" t="s">
        <v>204</v>
      </c>
      <c r="E712" s="206" t="s">
        <v>1527</v>
      </c>
      <c r="F712" s="207" t="s">
        <v>1528</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1529</v>
      </c>
    </row>
    <row r="713" spans="1:65" s="2" customFormat="1" ht="58.5" x14ac:dyDescent="0.2">
      <c r="A713" s="34"/>
      <c r="B713" s="35"/>
      <c r="D713" s="219" t="s">
        <v>210</v>
      </c>
      <c r="E713" s="36"/>
      <c r="F713" s="220" t="s">
        <v>1486</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1536</v>
      </c>
      <c r="D714" s="205" t="s">
        <v>204</v>
      </c>
      <c r="E714" s="206" t="s">
        <v>1531</v>
      </c>
      <c r="F714" s="207" t="s">
        <v>1496</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1532</v>
      </c>
    </row>
    <row r="715" spans="1:65" s="2" customFormat="1" ht="58.5" x14ac:dyDescent="0.2">
      <c r="A715" s="34"/>
      <c r="B715" s="35"/>
      <c r="D715" s="219" t="s">
        <v>210</v>
      </c>
      <c r="E715" s="36"/>
      <c r="F715" s="220" t="s">
        <v>1486</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1539</v>
      </c>
      <c r="D716" s="205" t="s">
        <v>204</v>
      </c>
      <c r="E716" s="206" t="s">
        <v>1534</v>
      </c>
      <c r="F716" s="207" t="s">
        <v>1496</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1535</v>
      </c>
    </row>
    <row r="717" spans="1:65" s="2" customFormat="1" ht="58.5" x14ac:dyDescent="0.2">
      <c r="A717" s="34"/>
      <c r="B717" s="35"/>
      <c r="D717" s="219" t="s">
        <v>210</v>
      </c>
      <c r="E717" s="36"/>
      <c r="F717" s="220" t="s">
        <v>1486</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1542</v>
      </c>
      <c r="D718" s="205" t="s">
        <v>204</v>
      </c>
      <c r="E718" s="206" t="s">
        <v>1537</v>
      </c>
      <c r="F718" s="207" t="s">
        <v>1492</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1538</v>
      </c>
    </row>
    <row r="719" spans="1:65" s="2" customFormat="1" ht="58.5" x14ac:dyDescent="0.2">
      <c r="A719" s="34"/>
      <c r="B719" s="35"/>
      <c r="D719" s="219" t="s">
        <v>210</v>
      </c>
      <c r="E719" s="36"/>
      <c r="F719" s="220" t="s">
        <v>1486</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1545</v>
      </c>
      <c r="D720" s="205" t="s">
        <v>204</v>
      </c>
      <c r="E720" s="206" t="s">
        <v>1540</v>
      </c>
      <c r="F720" s="207" t="s">
        <v>1492</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1541</v>
      </c>
    </row>
    <row r="721" spans="1:65" s="2" customFormat="1" ht="58.5" x14ac:dyDescent="0.2">
      <c r="A721" s="34"/>
      <c r="B721" s="35"/>
      <c r="D721" s="219" t="s">
        <v>210</v>
      </c>
      <c r="E721" s="36"/>
      <c r="F721" s="220" t="s">
        <v>1486</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1548</v>
      </c>
      <c r="D722" s="205" t="s">
        <v>204</v>
      </c>
      <c r="E722" s="206" t="s">
        <v>1543</v>
      </c>
      <c r="F722" s="207" t="s">
        <v>1484</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1544</v>
      </c>
    </row>
    <row r="723" spans="1:65" s="2" customFormat="1" ht="58.5" x14ac:dyDescent="0.2">
      <c r="A723" s="34"/>
      <c r="B723" s="35"/>
      <c r="D723" s="219" t="s">
        <v>210</v>
      </c>
      <c r="E723" s="36"/>
      <c r="F723" s="220" t="s">
        <v>1486</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1551</v>
      </c>
      <c r="D724" s="205" t="s">
        <v>204</v>
      </c>
      <c r="E724" s="206" t="s">
        <v>1546</v>
      </c>
      <c r="F724" s="207" t="s">
        <v>1484</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1547</v>
      </c>
    </row>
    <row r="725" spans="1:65" s="2" customFormat="1" ht="58.5" x14ac:dyDescent="0.2">
      <c r="A725" s="34"/>
      <c r="B725" s="35"/>
      <c r="D725" s="219" t="s">
        <v>210</v>
      </c>
      <c r="E725" s="36"/>
      <c r="F725" s="220" t="s">
        <v>1486</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1554</v>
      </c>
      <c r="D726" s="205" t="s">
        <v>204</v>
      </c>
      <c r="E726" s="206" t="s">
        <v>1549</v>
      </c>
      <c r="F726" s="207" t="s">
        <v>1484</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1550</v>
      </c>
    </row>
    <row r="727" spans="1:65" s="2" customFormat="1" ht="58.5" x14ac:dyDescent="0.2">
      <c r="A727" s="34"/>
      <c r="B727" s="35"/>
      <c r="D727" s="219" t="s">
        <v>210</v>
      </c>
      <c r="E727" s="36"/>
      <c r="F727" s="220" t="s">
        <v>1486</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1557</v>
      </c>
      <c r="D728" s="205" t="s">
        <v>204</v>
      </c>
      <c r="E728" s="206" t="s">
        <v>1552</v>
      </c>
      <c r="F728" s="207" t="s">
        <v>1492</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1553</v>
      </c>
    </row>
    <row r="729" spans="1:65" s="2" customFormat="1" ht="58.5" x14ac:dyDescent="0.2">
      <c r="A729" s="34"/>
      <c r="B729" s="35"/>
      <c r="D729" s="219" t="s">
        <v>210</v>
      </c>
      <c r="E729" s="36"/>
      <c r="F729" s="220" t="s">
        <v>1486</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1560</v>
      </c>
      <c r="D730" s="205" t="s">
        <v>204</v>
      </c>
      <c r="E730" s="206" t="s">
        <v>1555</v>
      </c>
      <c r="F730" s="207" t="s">
        <v>1528</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1556</v>
      </c>
    </row>
    <row r="731" spans="1:65" s="2" customFormat="1" ht="58.5" x14ac:dyDescent="0.2">
      <c r="A731" s="34"/>
      <c r="B731" s="35"/>
      <c r="D731" s="219" t="s">
        <v>210</v>
      </c>
      <c r="E731" s="36"/>
      <c r="F731" s="220" t="s">
        <v>1486</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1564</v>
      </c>
      <c r="D732" s="205" t="s">
        <v>204</v>
      </c>
      <c r="E732" s="206" t="s">
        <v>1558</v>
      </c>
      <c r="F732" s="207" t="s">
        <v>1484</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1559</v>
      </c>
    </row>
    <row r="733" spans="1:65" s="2" customFormat="1" ht="58.5" x14ac:dyDescent="0.2">
      <c r="A733" s="34"/>
      <c r="B733" s="35"/>
      <c r="D733" s="219" t="s">
        <v>210</v>
      </c>
      <c r="E733" s="36"/>
      <c r="F733" s="220" t="s">
        <v>1486</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1568</v>
      </c>
      <c r="D734" s="205" t="s">
        <v>204</v>
      </c>
      <c r="E734" s="206" t="s">
        <v>1561</v>
      </c>
      <c r="F734" s="207" t="s">
        <v>1562</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1563</v>
      </c>
    </row>
    <row r="735" spans="1:65" s="2" customFormat="1" ht="58.5" x14ac:dyDescent="0.2">
      <c r="A735" s="34"/>
      <c r="B735" s="35"/>
      <c r="D735" s="219" t="s">
        <v>210</v>
      </c>
      <c r="E735" s="36"/>
      <c r="F735" s="220" t="s">
        <v>1486</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1571</v>
      </c>
      <c r="D736" s="205" t="s">
        <v>204</v>
      </c>
      <c r="E736" s="206" t="s">
        <v>1565</v>
      </c>
      <c r="F736" s="207" t="s">
        <v>1566</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1567</v>
      </c>
    </row>
    <row r="737" spans="1:65" s="2" customFormat="1" ht="58.5" x14ac:dyDescent="0.2">
      <c r="A737" s="34"/>
      <c r="B737" s="35"/>
      <c r="D737" s="219" t="s">
        <v>210</v>
      </c>
      <c r="E737" s="36"/>
      <c r="F737" s="220" t="s">
        <v>1486</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1574</v>
      </c>
      <c r="D738" s="205" t="s">
        <v>204</v>
      </c>
      <c r="E738" s="206" t="s">
        <v>1569</v>
      </c>
      <c r="F738" s="207" t="s">
        <v>1562</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1570</v>
      </c>
    </row>
    <row r="739" spans="1:65" s="2" customFormat="1" ht="58.5" x14ac:dyDescent="0.2">
      <c r="A739" s="34"/>
      <c r="B739" s="35"/>
      <c r="D739" s="219" t="s">
        <v>210</v>
      </c>
      <c r="E739" s="36"/>
      <c r="F739" s="220" t="s">
        <v>1486</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16.5" customHeight="1" x14ac:dyDescent="0.2">
      <c r="A740" s="34"/>
      <c r="B740" s="35"/>
      <c r="C740" s="290" t="s">
        <v>1578</v>
      </c>
      <c r="D740" s="205" t="s">
        <v>204</v>
      </c>
      <c r="E740" s="206" t="s">
        <v>1572</v>
      </c>
      <c r="F740" s="207" t="s">
        <v>1484</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1573</v>
      </c>
    </row>
    <row r="741" spans="1:65" s="2" customFormat="1" ht="58.5" x14ac:dyDescent="0.2">
      <c r="A741" s="34"/>
      <c r="B741" s="35"/>
      <c r="D741" s="219" t="s">
        <v>210</v>
      </c>
      <c r="E741" s="36"/>
      <c r="F741" s="220" t="s">
        <v>1486</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16.5" customHeight="1" x14ac:dyDescent="0.2">
      <c r="A742" s="34"/>
      <c r="B742" s="35"/>
      <c r="C742" s="290" t="s">
        <v>1581</v>
      </c>
      <c r="D742" s="205" t="s">
        <v>204</v>
      </c>
      <c r="E742" s="206" t="s">
        <v>1575</v>
      </c>
      <c r="F742" s="207" t="s">
        <v>1576</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1577</v>
      </c>
    </row>
    <row r="743" spans="1:65" s="2" customFormat="1" ht="97.5" x14ac:dyDescent="0.2">
      <c r="A743" s="34"/>
      <c r="B743" s="35"/>
      <c r="D743" s="219" t="s">
        <v>210</v>
      </c>
      <c r="E743" s="36"/>
      <c r="F743" s="220" t="s">
        <v>1525</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1584</v>
      </c>
      <c r="D744" s="205" t="s">
        <v>204</v>
      </c>
      <c r="E744" s="206" t="s">
        <v>1579</v>
      </c>
      <c r="F744" s="207" t="s">
        <v>1484</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1580</v>
      </c>
    </row>
    <row r="745" spans="1:65" s="2" customFormat="1" ht="58.5" x14ac:dyDescent="0.2">
      <c r="A745" s="34"/>
      <c r="B745" s="35"/>
      <c r="D745" s="219" t="s">
        <v>210</v>
      </c>
      <c r="E745" s="36"/>
      <c r="F745" s="220" t="s">
        <v>1486</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1587</v>
      </c>
      <c r="D746" s="205" t="s">
        <v>204</v>
      </c>
      <c r="E746" s="206" t="s">
        <v>1582</v>
      </c>
      <c r="F746" s="207" t="s">
        <v>1484</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1583</v>
      </c>
    </row>
    <row r="747" spans="1:65" s="2" customFormat="1" ht="58.5" x14ac:dyDescent="0.2">
      <c r="A747" s="34"/>
      <c r="B747" s="35"/>
      <c r="D747" s="219" t="s">
        <v>210</v>
      </c>
      <c r="E747" s="36"/>
      <c r="F747" s="220" t="s">
        <v>1486</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1591</v>
      </c>
      <c r="D748" s="205" t="s">
        <v>204</v>
      </c>
      <c r="E748" s="206" t="s">
        <v>1585</v>
      </c>
      <c r="F748" s="207" t="s">
        <v>1484</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1586</v>
      </c>
    </row>
    <row r="749" spans="1:65" s="2" customFormat="1" ht="58.5" x14ac:dyDescent="0.2">
      <c r="A749" s="34"/>
      <c r="B749" s="35"/>
      <c r="D749" s="219" t="s">
        <v>210</v>
      </c>
      <c r="E749" s="36"/>
      <c r="F749" s="220" t="s">
        <v>1486</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16.5" customHeight="1" x14ac:dyDescent="0.2">
      <c r="A750" s="34"/>
      <c r="B750" s="35"/>
      <c r="C750" s="290" t="s">
        <v>1595</v>
      </c>
      <c r="D750" s="205" t="s">
        <v>204</v>
      </c>
      <c r="E750" s="206" t="s">
        <v>1588</v>
      </c>
      <c r="F750" s="207" t="s">
        <v>1589</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1590</v>
      </c>
    </row>
    <row r="751" spans="1:65" s="2" customFormat="1" ht="58.5" x14ac:dyDescent="0.2">
      <c r="A751" s="34"/>
      <c r="B751" s="35"/>
      <c r="D751" s="219" t="s">
        <v>210</v>
      </c>
      <c r="E751" s="36"/>
      <c r="F751" s="220" t="s">
        <v>1486</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16.5" customHeight="1" x14ac:dyDescent="0.2">
      <c r="A752" s="34"/>
      <c r="B752" s="35"/>
      <c r="C752" s="290" t="s">
        <v>1599</v>
      </c>
      <c r="D752" s="205" t="s">
        <v>204</v>
      </c>
      <c r="E752" s="206" t="s">
        <v>1592</v>
      </c>
      <c r="F752" s="207" t="s">
        <v>1593</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1594</v>
      </c>
    </row>
    <row r="753" spans="1:65" s="2" customFormat="1" ht="58.5" x14ac:dyDescent="0.2">
      <c r="A753" s="34"/>
      <c r="B753" s="35"/>
      <c r="D753" s="219" t="s">
        <v>210</v>
      </c>
      <c r="E753" s="36"/>
      <c r="F753" s="220" t="s">
        <v>1486</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1602</v>
      </c>
      <c r="D754" s="205" t="s">
        <v>204</v>
      </c>
      <c r="E754" s="206" t="s">
        <v>1596</v>
      </c>
      <c r="F754" s="207" t="s">
        <v>1597</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1598</v>
      </c>
    </row>
    <row r="755" spans="1:65" s="2" customFormat="1" ht="58.5" x14ac:dyDescent="0.2">
      <c r="A755" s="34"/>
      <c r="B755" s="35"/>
      <c r="D755" s="219" t="s">
        <v>210</v>
      </c>
      <c r="E755" s="36"/>
      <c r="F755" s="220" t="s">
        <v>1486</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1606</v>
      </c>
      <c r="D756" s="205" t="s">
        <v>204</v>
      </c>
      <c r="E756" s="206" t="s">
        <v>1600</v>
      </c>
      <c r="F756" s="207" t="s">
        <v>1492</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1601</v>
      </c>
    </row>
    <row r="757" spans="1:65" s="2" customFormat="1" ht="58.5" x14ac:dyDescent="0.2">
      <c r="A757" s="34"/>
      <c r="B757" s="35"/>
      <c r="D757" s="219" t="s">
        <v>210</v>
      </c>
      <c r="E757" s="36"/>
      <c r="F757" s="220" t="s">
        <v>1486</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16.5" customHeight="1" x14ac:dyDescent="0.2">
      <c r="A758" s="34"/>
      <c r="B758" s="35"/>
      <c r="C758" s="290" t="s">
        <v>1609</v>
      </c>
      <c r="D758" s="205" t="s">
        <v>204</v>
      </c>
      <c r="E758" s="206" t="s">
        <v>1603</v>
      </c>
      <c r="F758" s="207" t="s">
        <v>1604</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1605</v>
      </c>
    </row>
    <row r="759" spans="1:65" s="2" customFormat="1" ht="97.5" x14ac:dyDescent="0.2">
      <c r="A759" s="34"/>
      <c r="B759" s="35"/>
      <c r="D759" s="219" t="s">
        <v>210</v>
      </c>
      <c r="E759" s="36"/>
      <c r="F759" s="220" t="s">
        <v>1525</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16.5" customHeight="1" x14ac:dyDescent="0.2">
      <c r="A760" s="34"/>
      <c r="B760" s="35"/>
      <c r="C760" s="290" t="s">
        <v>1612</v>
      </c>
      <c r="D760" s="205" t="s">
        <v>204</v>
      </c>
      <c r="E760" s="206" t="s">
        <v>1607</v>
      </c>
      <c r="F760" s="207" t="s">
        <v>1484</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1608</v>
      </c>
    </row>
    <row r="761" spans="1:65" s="2" customFormat="1" ht="58.5" x14ac:dyDescent="0.2">
      <c r="A761" s="34"/>
      <c r="B761" s="35"/>
      <c r="D761" s="219" t="s">
        <v>210</v>
      </c>
      <c r="E761" s="36"/>
      <c r="F761" s="220" t="s">
        <v>1486</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16.5" customHeight="1" x14ac:dyDescent="0.2">
      <c r="A762" s="34"/>
      <c r="B762" s="35"/>
      <c r="C762" s="290" t="s">
        <v>1616</v>
      </c>
      <c r="D762" s="205" t="s">
        <v>204</v>
      </c>
      <c r="E762" s="206" t="s">
        <v>1610</v>
      </c>
      <c r="F762" s="207" t="s">
        <v>1604</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1611</v>
      </c>
    </row>
    <row r="763" spans="1:65" s="2" customFormat="1" ht="97.5" x14ac:dyDescent="0.2">
      <c r="A763" s="34"/>
      <c r="B763" s="35"/>
      <c r="D763" s="219" t="s">
        <v>210</v>
      </c>
      <c r="E763" s="36"/>
      <c r="F763" s="220" t="s">
        <v>1525</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1619</v>
      </c>
      <c r="D764" s="205" t="s">
        <v>204</v>
      </c>
      <c r="E764" s="206" t="s">
        <v>1613</v>
      </c>
      <c r="F764" s="207" t="s">
        <v>1614</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1615</v>
      </c>
    </row>
    <row r="765" spans="1:65" s="2" customFormat="1" ht="58.5" x14ac:dyDescent="0.2">
      <c r="A765" s="34"/>
      <c r="B765" s="35"/>
      <c r="D765" s="219" t="s">
        <v>210</v>
      </c>
      <c r="E765" s="36"/>
      <c r="F765" s="220" t="s">
        <v>1486</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1622</v>
      </c>
      <c r="D766" s="205" t="s">
        <v>204</v>
      </c>
      <c r="E766" s="206" t="s">
        <v>1617</v>
      </c>
      <c r="F766" s="207" t="s">
        <v>1496</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1618</v>
      </c>
    </row>
    <row r="767" spans="1:65" s="2" customFormat="1" ht="58.5" x14ac:dyDescent="0.2">
      <c r="A767" s="34"/>
      <c r="B767" s="35"/>
      <c r="D767" s="219" t="s">
        <v>210</v>
      </c>
      <c r="E767" s="36"/>
      <c r="F767" s="220" t="s">
        <v>1486</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1625</v>
      </c>
      <c r="D768" s="205" t="s">
        <v>204</v>
      </c>
      <c r="E768" s="206" t="s">
        <v>1620</v>
      </c>
      <c r="F768" s="207" t="s">
        <v>1496</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1621</v>
      </c>
    </row>
    <row r="769" spans="1:65" s="2" customFormat="1" ht="58.5" x14ac:dyDescent="0.2">
      <c r="A769" s="34"/>
      <c r="B769" s="35"/>
      <c r="D769" s="219" t="s">
        <v>210</v>
      </c>
      <c r="E769" s="36"/>
      <c r="F769" s="220" t="s">
        <v>1486</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1628</v>
      </c>
      <c r="D770" s="205" t="s">
        <v>204</v>
      </c>
      <c r="E770" s="206" t="s">
        <v>1623</v>
      </c>
      <c r="F770" s="207" t="s">
        <v>1492</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1624</v>
      </c>
    </row>
    <row r="771" spans="1:65" s="2" customFormat="1" ht="58.5" x14ac:dyDescent="0.2">
      <c r="A771" s="34"/>
      <c r="B771" s="35"/>
      <c r="D771" s="219" t="s">
        <v>210</v>
      </c>
      <c r="E771" s="36"/>
      <c r="F771" s="220" t="s">
        <v>1486</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1631</v>
      </c>
      <c r="D772" s="205" t="s">
        <v>204</v>
      </c>
      <c r="E772" s="206" t="s">
        <v>1626</v>
      </c>
      <c r="F772" s="207" t="s">
        <v>1614</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1627</v>
      </c>
    </row>
    <row r="773" spans="1:65" s="2" customFormat="1" ht="58.5" x14ac:dyDescent="0.2">
      <c r="A773" s="34"/>
      <c r="B773" s="35"/>
      <c r="D773" s="219" t="s">
        <v>210</v>
      </c>
      <c r="E773" s="36"/>
      <c r="F773" s="220" t="s">
        <v>1486</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1634</v>
      </c>
      <c r="D774" s="205" t="s">
        <v>204</v>
      </c>
      <c r="E774" s="206" t="s">
        <v>1629</v>
      </c>
      <c r="F774" s="207" t="s">
        <v>1614</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1630</v>
      </c>
    </row>
    <row r="775" spans="1:65" s="2" customFormat="1" ht="58.5" x14ac:dyDescent="0.2">
      <c r="A775" s="34"/>
      <c r="B775" s="35"/>
      <c r="D775" s="219" t="s">
        <v>210</v>
      </c>
      <c r="E775" s="36"/>
      <c r="F775" s="220" t="s">
        <v>1486</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1637</v>
      </c>
      <c r="D776" s="205" t="s">
        <v>204</v>
      </c>
      <c r="E776" s="206" t="s">
        <v>1632</v>
      </c>
      <c r="F776" s="207" t="s">
        <v>1496</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1633</v>
      </c>
    </row>
    <row r="777" spans="1:65" s="2" customFormat="1" ht="58.5" x14ac:dyDescent="0.2">
      <c r="A777" s="34"/>
      <c r="B777" s="35"/>
      <c r="D777" s="219" t="s">
        <v>210</v>
      </c>
      <c r="E777" s="36"/>
      <c r="F777" s="220" t="s">
        <v>1486</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1641</v>
      </c>
      <c r="D778" s="205" t="s">
        <v>204</v>
      </c>
      <c r="E778" s="206" t="s">
        <v>1635</v>
      </c>
      <c r="F778" s="207" t="s">
        <v>1614</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1636</v>
      </c>
    </row>
    <row r="779" spans="1:65" s="2" customFormat="1" ht="58.5" x14ac:dyDescent="0.2">
      <c r="A779" s="34"/>
      <c r="B779" s="35"/>
      <c r="D779" s="219" t="s">
        <v>210</v>
      </c>
      <c r="E779" s="36"/>
      <c r="F779" s="220" t="s">
        <v>1486</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1644</v>
      </c>
      <c r="D780" s="205" t="s">
        <v>204</v>
      </c>
      <c r="E780" s="206" t="s">
        <v>1638</v>
      </c>
      <c r="F780" s="207" t="s">
        <v>1639</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1640</v>
      </c>
    </row>
    <row r="781" spans="1:65" s="2" customFormat="1" ht="58.5" x14ac:dyDescent="0.2">
      <c r="A781" s="34"/>
      <c r="B781" s="35"/>
      <c r="D781" s="219" t="s">
        <v>210</v>
      </c>
      <c r="E781" s="36"/>
      <c r="F781" s="220" t="s">
        <v>1486</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16.5" customHeight="1" x14ac:dyDescent="0.2">
      <c r="A782" s="34"/>
      <c r="B782" s="35"/>
      <c r="C782" s="290" t="s">
        <v>1647</v>
      </c>
      <c r="D782" s="205" t="s">
        <v>204</v>
      </c>
      <c r="E782" s="206" t="s">
        <v>1642</v>
      </c>
      <c r="F782" s="207" t="s">
        <v>1639</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1643</v>
      </c>
    </row>
    <row r="783" spans="1:65" s="2" customFormat="1" ht="58.5" x14ac:dyDescent="0.2">
      <c r="A783" s="34"/>
      <c r="B783" s="35"/>
      <c r="D783" s="219" t="s">
        <v>210</v>
      </c>
      <c r="E783" s="36"/>
      <c r="F783" s="220" t="s">
        <v>1486</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1650</v>
      </c>
      <c r="D784" s="205" t="s">
        <v>204</v>
      </c>
      <c r="E784" s="206" t="s">
        <v>1645</v>
      </c>
      <c r="F784" s="207" t="s">
        <v>1484</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1646</v>
      </c>
    </row>
    <row r="785" spans="1:65" s="2" customFormat="1" ht="58.5" x14ac:dyDescent="0.2">
      <c r="A785" s="34"/>
      <c r="B785" s="35"/>
      <c r="D785" s="219" t="s">
        <v>210</v>
      </c>
      <c r="E785" s="36"/>
      <c r="F785" s="220" t="s">
        <v>1486</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1653</v>
      </c>
      <c r="D786" s="205" t="s">
        <v>204</v>
      </c>
      <c r="E786" s="206" t="s">
        <v>1648</v>
      </c>
      <c r="F786" s="207" t="s">
        <v>1639</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1649</v>
      </c>
    </row>
    <row r="787" spans="1:65" s="2" customFormat="1" ht="58.5" x14ac:dyDescent="0.2">
      <c r="A787" s="34"/>
      <c r="B787" s="35"/>
      <c r="D787" s="219" t="s">
        <v>210</v>
      </c>
      <c r="E787" s="36"/>
      <c r="F787" s="220" t="s">
        <v>1486</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16.5" customHeight="1" x14ac:dyDescent="0.2">
      <c r="A788" s="34"/>
      <c r="B788" s="35"/>
      <c r="C788" s="290" t="s">
        <v>1656</v>
      </c>
      <c r="D788" s="205" t="s">
        <v>204</v>
      </c>
      <c r="E788" s="206" t="s">
        <v>1651</v>
      </c>
      <c r="F788" s="207" t="s">
        <v>1562</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1652</v>
      </c>
    </row>
    <row r="789" spans="1:65" s="2" customFormat="1" ht="58.5" x14ac:dyDescent="0.2">
      <c r="A789" s="34"/>
      <c r="B789" s="35"/>
      <c r="D789" s="219" t="s">
        <v>210</v>
      </c>
      <c r="E789" s="36"/>
      <c r="F789" s="220" t="s">
        <v>1486</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16.5" customHeight="1" x14ac:dyDescent="0.2">
      <c r="A790" s="34"/>
      <c r="B790" s="35"/>
      <c r="C790" s="290" t="s">
        <v>1659</v>
      </c>
      <c r="D790" s="205" t="s">
        <v>204</v>
      </c>
      <c r="E790" s="206" t="s">
        <v>1654</v>
      </c>
      <c r="F790" s="207" t="s">
        <v>1484</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1655</v>
      </c>
    </row>
    <row r="791" spans="1:65" s="2" customFormat="1" ht="58.5" x14ac:dyDescent="0.2">
      <c r="A791" s="34"/>
      <c r="B791" s="35"/>
      <c r="D791" s="219" t="s">
        <v>210</v>
      </c>
      <c r="E791" s="36"/>
      <c r="F791" s="220" t="s">
        <v>1486</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16.5" customHeight="1" x14ac:dyDescent="0.2">
      <c r="A792" s="34"/>
      <c r="B792" s="35"/>
      <c r="C792" s="290" t="s">
        <v>1663</v>
      </c>
      <c r="D792" s="205" t="s">
        <v>204</v>
      </c>
      <c r="E792" s="206" t="s">
        <v>1657</v>
      </c>
      <c r="F792" s="207" t="s">
        <v>1562</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1658</v>
      </c>
    </row>
    <row r="793" spans="1:65" s="2" customFormat="1" ht="58.5" x14ac:dyDescent="0.2">
      <c r="A793" s="34"/>
      <c r="B793" s="35"/>
      <c r="D793" s="219" t="s">
        <v>210</v>
      </c>
      <c r="E793" s="36"/>
      <c r="F793" s="220" t="s">
        <v>1486</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16.5" customHeight="1" x14ac:dyDescent="0.2">
      <c r="A794" s="34"/>
      <c r="B794" s="35"/>
      <c r="C794" s="290" t="s">
        <v>1666</v>
      </c>
      <c r="D794" s="205" t="s">
        <v>204</v>
      </c>
      <c r="E794" s="206" t="s">
        <v>1660</v>
      </c>
      <c r="F794" s="207" t="s">
        <v>1661</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1662</v>
      </c>
    </row>
    <row r="795" spans="1:65" s="2" customFormat="1" ht="58.5" x14ac:dyDescent="0.2">
      <c r="A795" s="34"/>
      <c r="B795" s="35"/>
      <c r="D795" s="219" t="s">
        <v>210</v>
      </c>
      <c r="E795" s="36"/>
      <c r="F795" s="220" t="s">
        <v>1486</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1669</v>
      </c>
      <c r="D796" s="205" t="s">
        <v>204</v>
      </c>
      <c r="E796" s="206" t="s">
        <v>1664</v>
      </c>
      <c r="F796" s="207" t="s">
        <v>1492</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1665</v>
      </c>
    </row>
    <row r="797" spans="1:65" s="2" customFormat="1" ht="58.5" x14ac:dyDescent="0.2">
      <c r="A797" s="34"/>
      <c r="B797" s="35"/>
      <c r="D797" s="219" t="s">
        <v>210</v>
      </c>
      <c r="E797" s="36"/>
      <c r="F797" s="220" t="s">
        <v>1486</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16.5" customHeight="1" x14ac:dyDescent="0.2">
      <c r="A798" s="34"/>
      <c r="B798" s="35"/>
      <c r="C798" s="290" t="s">
        <v>1672</v>
      </c>
      <c r="D798" s="205" t="s">
        <v>204</v>
      </c>
      <c r="E798" s="206" t="s">
        <v>1667</v>
      </c>
      <c r="F798" s="207" t="s">
        <v>1484</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1668</v>
      </c>
    </row>
    <row r="799" spans="1:65" s="2" customFormat="1" ht="58.5" x14ac:dyDescent="0.2">
      <c r="A799" s="34"/>
      <c r="B799" s="35"/>
      <c r="D799" s="219" t="s">
        <v>210</v>
      </c>
      <c r="E799" s="36"/>
      <c r="F799" s="220" t="s">
        <v>1486</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16.5" customHeight="1" x14ac:dyDescent="0.2">
      <c r="A800" s="34"/>
      <c r="B800" s="35"/>
      <c r="C800" s="290" t="s">
        <v>1675</v>
      </c>
      <c r="D800" s="205" t="s">
        <v>204</v>
      </c>
      <c r="E800" s="206" t="s">
        <v>1670</v>
      </c>
      <c r="F800" s="207" t="s">
        <v>1639</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1671</v>
      </c>
    </row>
    <row r="801" spans="1:65" s="2" customFormat="1" ht="58.5" x14ac:dyDescent="0.2">
      <c r="A801" s="34"/>
      <c r="B801" s="35"/>
      <c r="D801" s="219" t="s">
        <v>210</v>
      </c>
      <c r="E801" s="36"/>
      <c r="F801" s="220" t="s">
        <v>1486</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1678</v>
      </c>
      <c r="D802" s="205" t="s">
        <v>204</v>
      </c>
      <c r="E802" s="206" t="s">
        <v>1673</v>
      </c>
      <c r="F802" s="207" t="s">
        <v>1492</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1674</v>
      </c>
    </row>
    <row r="803" spans="1:65" s="2" customFormat="1" ht="58.5" x14ac:dyDescent="0.2">
      <c r="A803" s="34"/>
      <c r="B803" s="35"/>
      <c r="D803" s="219" t="s">
        <v>210</v>
      </c>
      <c r="E803" s="36"/>
      <c r="F803" s="220" t="s">
        <v>1486</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24" customHeight="1" x14ac:dyDescent="0.2">
      <c r="A804" s="34"/>
      <c r="B804" s="35"/>
      <c r="C804" s="290" t="s">
        <v>1681</v>
      </c>
      <c r="D804" s="205" t="s">
        <v>204</v>
      </c>
      <c r="E804" s="206" t="s">
        <v>1676</v>
      </c>
      <c r="F804" s="207" t="s">
        <v>1496</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1677</v>
      </c>
    </row>
    <row r="805" spans="1:65" s="2" customFormat="1" ht="58.5" x14ac:dyDescent="0.2">
      <c r="A805" s="34"/>
      <c r="B805" s="35"/>
      <c r="D805" s="219" t="s">
        <v>210</v>
      </c>
      <c r="E805" s="36"/>
      <c r="F805" s="220" t="s">
        <v>1486</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1684</v>
      </c>
      <c r="D806" s="205" t="s">
        <v>204</v>
      </c>
      <c r="E806" s="206" t="s">
        <v>1679</v>
      </c>
      <c r="F806" s="207" t="s">
        <v>1496</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1680</v>
      </c>
    </row>
    <row r="807" spans="1:65" s="2" customFormat="1" ht="58.5" x14ac:dyDescent="0.2">
      <c r="A807" s="34"/>
      <c r="B807" s="35"/>
      <c r="D807" s="219" t="s">
        <v>210</v>
      </c>
      <c r="E807" s="36"/>
      <c r="F807" s="220" t="s">
        <v>1486</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1687</v>
      </c>
      <c r="D808" s="205" t="s">
        <v>204</v>
      </c>
      <c r="E808" s="206" t="s">
        <v>1682</v>
      </c>
      <c r="F808" s="207" t="s">
        <v>1492</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1683</v>
      </c>
    </row>
    <row r="809" spans="1:65" s="2" customFormat="1" ht="58.5" x14ac:dyDescent="0.2">
      <c r="A809" s="34"/>
      <c r="B809" s="35"/>
      <c r="D809" s="219" t="s">
        <v>210</v>
      </c>
      <c r="E809" s="36"/>
      <c r="F809" s="220" t="s">
        <v>1486</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16.5" customHeight="1" x14ac:dyDescent="0.2">
      <c r="A810" s="34"/>
      <c r="B810" s="35"/>
      <c r="C810" s="290" t="s">
        <v>1690</v>
      </c>
      <c r="D810" s="205" t="s">
        <v>204</v>
      </c>
      <c r="E810" s="206" t="s">
        <v>1685</v>
      </c>
      <c r="F810" s="207" t="s">
        <v>1484</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1686</v>
      </c>
    </row>
    <row r="811" spans="1:65" s="2" customFormat="1" ht="58.5" x14ac:dyDescent="0.2">
      <c r="A811" s="34"/>
      <c r="B811" s="35"/>
      <c r="D811" s="219" t="s">
        <v>210</v>
      </c>
      <c r="E811" s="36"/>
      <c r="F811" s="220" t="s">
        <v>1486</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1693</v>
      </c>
      <c r="D812" s="205" t="s">
        <v>204</v>
      </c>
      <c r="E812" s="206" t="s">
        <v>1688</v>
      </c>
      <c r="F812" s="207" t="s">
        <v>1496</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1689</v>
      </c>
    </row>
    <row r="813" spans="1:65" s="2" customFormat="1" ht="58.5" x14ac:dyDescent="0.2">
      <c r="A813" s="34"/>
      <c r="B813" s="35"/>
      <c r="D813" s="219" t="s">
        <v>210</v>
      </c>
      <c r="E813" s="36"/>
      <c r="F813" s="220" t="s">
        <v>1486</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1696</v>
      </c>
      <c r="D814" s="205" t="s">
        <v>204</v>
      </c>
      <c r="E814" s="206" t="s">
        <v>1691</v>
      </c>
      <c r="F814" s="207" t="s">
        <v>1528</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1692</v>
      </c>
    </row>
    <row r="815" spans="1:65" s="2" customFormat="1" ht="58.5" x14ac:dyDescent="0.2">
      <c r="A815" s="34"/>
      <c r="B815" s="35"/>
      <c r="D815" s="219" t="s">
        <v>210</v>
      </c>
      <c r="E815" s="36"/>
      <c r="F815" s="220" t="s">
        <v>1486</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24" customHeight="1" x14ac:dyDescent="0.2">
      <c r="A816" s="34"/>
      <c r="B816" s="35"/>
      <c r="C816" s="290" t="s">
        <v>1699</v>
      </c>
      <c r="D816" s="205" t="s">
        <v>204</v>
      </c>
      <c r="E816" s="206" t="s">
        <v>1694</v>
      </c>
      <c r="F816" s="207" t="s">
        <v>1496</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1695</v>
      </c>
    </row>
    <row r="817" spans="1:65" s="2" customFormat="1" ht="58.5" x14ac:dyDescent="0.2">
      <c r="A817" s="34"/>
      <c r="B817" s="35"/>
      <c r="D817" s="219" t="s">
        <v>210</v>
      </c>
      <c r="E817" s="36"/>
      <c r="F817" s="220" t="s">
        <v>1486</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1702</v>
      </c>
      <c r="D818" s="205" t="s">
        <v>204</v>
      </c>
      <c r="E818" s="206" t="s">
        <v>1697</v>
      </c>
      <c r="F818" s="207" t="s">
        <v>1484</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1698</v>
      </c>
    </row>
    <row r="819" spans="1:65" s="2" customFormat="1" ht="58.5" x14ac:dyDescent="0.2">
      <c r="A819" s="34"/>
      <c r="B819" s="35"/>
      <c r="D819" s="219" t="s">
        <v>210</v>
      </c>
      <c r="E819" s="36"/>
      <c r="F819" s="220" t="s">
        <v>1486</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1705</v>
      </c>
      <c r="D820" s="205" t="s">
        <v>204</v>
      </c>
      <c r="E820" s="206" t="s">
        <v>1700</v>
      </c>
      <c r="F820" s="207" t="s">
        <v>1604</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1701</v>
      </c>
    </row>
    <row r="821" spans="1:65" s="2" customFormat="1" ht="97.5" x14ac:dyDescent="0.2">
      <c r="A821" s="34"/>
      <c r="B821" s="35"/>
      <c r="D821" s="219" t="s">
        <v>210</v>
      </c>
      <c r="E821" s="36"/>
      <c r="F821" s="220" t="s">
        <v>1525</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1708</v>
      </c>
      <c r="D822" s="205" t="s">
        <v>204</v>
      </c>
      <c r="E822" s="206" t="s">
        <v>1703</v>
      </c>
      <c r="F822" s="207" t="s">
        <v>1604</v>
      </c>
      <c r="G822" s="208" t="s">
        <v>1</v>
      </c>
      <c r="H822" s="209">
        <v>1</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1704</v>
      </c>
    </row>
    <row r="823" spans="1:65" s="2" customFormat="1" ht="97.5" x14ac:dyDescent="0.2">
      <c r="A823" s="34"/>
      <c r="B823" s="35"/>
      <c r="D823" s="219" t="s">
        <v>210</v>
      </c>
      <c r="E823" s="36"/>
      <c r="F823" s="220" t="s">
        <v>1525</v>
      </c>
      <c r="G823" s="36"/>
      <c r="H823" s="36"/>
      <c r="I823" s="118"/>
      <c r="J823" s="36"/>
      <c r="K823" s="36"/>
      <c r="L823" s="39"/>
      <c r="M823" s="221"/>
      <c r="N823" s="222"/>
      <c r="O823" s="71"/>
      <c r="P823" s="71"/>
      <c r="Q823" s="71"/>
      <c r="R823" s="71"/>
      <c r="S823" s="71"/>
      <c r="T823" s="72"/>
      <c r="U823" s="34"/>
      <c r="V823" s="34"/>
      <c r="W823" s="34"/>
      <c r="X823" s="34"/>
      <c r="Y823" s="34"/>
      <c r="Z823" s="34"/>
      <c r="AA823" s="34"/>
      <c r="AB823" s="34"/>
      <c r="AC823" s="34"/>
      <c r="AD823" s="34"/>
      <c r="AE823" s="34"/>
      <c r="AT823" s="17" t="s">
        <v>210</v>
      </c>
      <c r="AU823" s="17" t="s">
        <v>84</v>
      </c>
    </row>
    <row r="824" spans="1:65" s="2" customFormat="1" ht="24" customHeight="1" x14ac:dyDescent="0.2">
      <c r="A824" s="34"/>
      <c r="B824" s="35"/>
      <c r="C824" s="290" t="s">
        <v>1711</v>
      </c>
      <c r="D824" s="205" t="s">
        <v>204</v>
      </c>
      <c r="E824" s="206" t="s">
        <v>1706</v>
      </c>
      <c r="F824" s="207" t="s">
        <v>1496</v>
      </c>
      <c r="G824" s="208" t="s">
        <v>1</v>
      </c>
      <c r="H824" s="209">
        <v>1</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1707</v>
      </c>
    </row>
    <row r="825" spans="1:65" s="2" customFormat="1" ht="58.5" x14ac:dyDescent="0.2">
      <c r="A825" s="34"/>
      <c r="B825" s="35"/>
      <c r="D825" s="219" t="s">
        <v>210</v>
      </c>
      <c r="E825" s="36"/>
      <c r="F825" s="220" t="s">
        <v>1486</v>
      </c>
      <c r="G825" s="36"/>
      <c r="H825" s="36"/>
      <c r="I825" s="118"/>
      <c r="J825" s="36"/>
      <c r="K825" s="36"/>
      <c r="L825" s="39"/>
      <c r="M825" s="221"/>
      <c r="N825" s="222"/>
      <c r="O825" s="71"/>
      <c r="P825" s="71"/>
      <c r="Q825" s="71"/>
      <c r="R825" s="71"/>
      <c r="S825" s="71"/>
      <c r="T825" s="72"/>
      <c r="U825" s="34"/>
      <c r="V825" s="34"/>
      <c r="W825" s="34"/>
      <c r="X825" s="34"/>
      <c r="Y825" s="34"/>
      <c r="Z825" s="34"/>
      <c r="AA825" s="34"/>
      <c r="AB825" s="34"/>
      <c r="AC825" s="34"/>
      <c r="AD825" s="34"/>
      <c r="AE825" s="34"/>
      <c r="AT825" s="17" t="s">
        <v>210</v>
      </c>
      <c r="AU825" s="17" t="s">
        <v>84</v>
      </c>
    </row>
    <row r="826" spans="1:65" s="2" customFormat="1" ht="24" customHeight="1" x14ac:dyDescent="0.2">
      <c r="A826" s="34"/>
      <c r="B826" s="35"/>
      <c r="C826" s="290" t="s">
        <v>1714</v>
      </c>
      <c r="D826" s="205" t="s">
        <v>204</v>
      </c>
      <c r="E826" s="206" t="s">
        <v>1709</v>
      </c>
      <c r="F826" s="207" t="s">
        <v>1496</v>
      </c>
      <c r="G826" s="208" t="s">
        <v>1</v>
      </c>
      <c r="H826" s="209">
        <v>1</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1710</v>
      </c>
    </row>
    <row r="827" spans="1:65" s="2" customFormat="1" ht="58.5" x14ac:dyDescent="0.2">
      <c r="A827" s="34"/>
      <c r="B827" s="35"/>
      <c r="D827" s="219" t="s">
        <v>210</v>
      </c>
      <c r="E827" s="36"/>
      <c r="F827" s="220" t="s">
        <v>1486</v>
      </c>
      <c r="G827" s="36"/>
      <c r="H827" s="36"/>
      <c r="I827" s="118"/>
      <c r="J827" s="36"/>
      <c r="K827" s="36"/>
      <c r="L827" s="39"/>
      <c r="M827" s="221"/>
      <c r="N827" s="222"/>
      <c r="O827" s="71"/>
      <c r="P827" s="71"/>
      <c r="Q827" s="71"/>
      <c r="R827" s="71"/>
      <c r="S827" s="71"/>
      <c r="T827" s="72"/>
      <c r="U827" s="34"/>
      <c r="V827" s="34"/>
      <c r="W827" s="34"/>
      <c r="X827" s="34"/>
      <c r="Y827" s="34"/>
      <c r="Z827" s="34"/>
      <c r="AA827" s="34"/>
      <c r="AB827" s="34"/>
      <c r="AC827" s="34"/>
      <c r="AD827" s="34"/>
      <c r="AE827" s="34"/>
      <c r="AT827" s="17" t="s">
        <v>210</v>
      </c>
      <c r="AU827" s="17" t="s">
        <v>84</v>
      </c>
    </row>
    <row r="828" spans="1:65" s="2" customFormat="1" ht="24" customHeight="1" x14ac:dyDescent="0.2">
      <c r="A828" s="34"/>
      <c r="B828" s="35"/>
      <c r="C828" s="290" t="s">
        <v>1717</v>
      </c>
      <c r="D828" s="205" t="s">
        <v>204</v>
      </c>
      <c r="E828" s="206" t="s">
        <v>1712</v>
      </c>
      <c r="F828" s="207" t="s">
        <v>1496</v>
      </c>
      <c r="G828" s="208" t="s">
        <v>1</v>
      </c>
      <c r="H828" s="209">
        <v>1</v>
      </c>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1713</v>
      </c>
    </row>
    <row r="829" spans="1:65" s="2" customFormat="1" ht="58.5" x14ac:dyDescent="0.2">
      <c r="A829" s="34"/>
      <c r="B829" s="35"/>
      <c r="D829" s="219" t="s">
        <v>210</v>
      </c>
      <c r="E829" s="36"/>
      <c r="F829" s="220" t="s">
        <v>1486</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1720</v>
      </c>
      <c r="D830" s="205" t="s">
        <v>204</v>
      </c>
      <c r="E830" s="206" t="s">
        <v>1715</v>
      </c>
      <c r="F830" s="207" t="s">
        <v>1562</v>
      </c>
      <c r="G830" s="208" t="s">
        <v>1</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1716</v>
      </c>
    </row>
    <row r="831" spans="1:65" s="2" customFormat="1" ht="58.5" x14ac:dyDescent="0.2">
      <c r="A831" s="34"/>
      <c r="B831" s="35"/>
      <c r="D831" s="219" t="s">
        <v>210</v>
      </c>
      <c r="E831" s="36"/>
      <c r="F831" s="220" t="s">
        <v>1486</v>
      </c>
      <c r="G831" s="36"/>
      <c r="H831" s="36"/>
      <c r="I831" s="118"/>
      <c r="J831" s="36"/>
      <c r="K831" s="36"/>
      <c r="L831" s="39"/>
      <c r="M831" s="221"/>
      <c r="N831" s="222"/>
      <c r="O831" s="71"/>
      <c r="P831" s="71"/>
      <c r="Q831" s="71"/>
      <c r="R831" s="71"/>
      <c r="S831" s="71"/>
      <c r="T831" s="72"/>
      <c r="U831" s="34"/>
      <c r="V831" s="34"/>
      <c r="W831" s="34"/>
      <c r="X831" s="34"/>
      <c r="Y831" s="34"/>
      <c r="Z831" s="34"/>
      <c r="AA831" s="34"/>
      <c r="AB831" s="34"/>
      <c r="AC831" s="34"/>
      <c r="AD831" s="34"/>
      <c r="AE831" s="34"/>
      <c r="AT831" s="17" t="s">
        <v>210</v>
      </c>
      <c r="AU831" s="17" t="s">
        <v>84</v>
      </c>
    </row>
    <row r="832" spans="1:65" s="2" customFormat="1" ht="16.5" customHeight="1" x14ac:dyDescent="0.2">
      <c r="A832" s="34"/>
      <c r="B832" s="35"/>
      <c r="C832" s="290" t="s">
        <v>1723</v>
      </c>
      <c r="D832" s="205" t="s">
        <v>204</v>
      </c>
      <c r="E832" s="206" t="s">
        <v>1718</v>
      </c>
      <c r="F832" s="207" t="s">
        <v>1562</v>
      </c>
      <c r="G832" s="208" t="s">
        <v>1</v>
      </c>
      <c r="H832" s="209">
        <v>1</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1719</v>
      </c>
    </row>
    <row r="833" spans="1:65" s="2" customFormat="1" ht="58.5" x14ac:dyDescent="0.2">
      <c r="A833" s="34"/>
      <c r="B833" s="35"/>
      <c r="D833" s="219" t="s">
        <v>210</v>
      </c>
      <c r="E833" s="36"/>
      <c r="F833" s="220" t="s">
        <v>1486</v>
      </c>
      <c r="G833" s="36"/>
      <c r="H833" s="36"/>
      <c r="I833" s="118"/>
      <c r="J833" s="36"/>
      <c r="K833" s="36"/>
      <c r="L833" s="39"/>
      <c r="M833" s="221"/>
      <c r="N833" s="222"/>
      <c r="O833" s="71"/>
      <c r="P833" s="71"/>
      <c r="Q833" s="71"/>
      <c r="R833" s="71"/>
      <c r="S833" s="71"/>
      <c r="T833" s="72"/>
      <c r="U833" s="34"/>
      <c r="V833" s="34"/>
      <c r="W833" s="34"/>
      <c r="X833" s="34"/>
      <c r="Y833" s="34"/>
      <c r="Z833" s="34"/>
      <c r="AA833" s="34"/>
      <c r="AB833" s="34"/>
      <c r="AC833" s="34"/>
      <c r="AD833" s="34"/>
      <c r="AE833" s="34"/>
      <c r="AT833" s="17" t="s">
        <v>210</v>
      </c>
      <c r="AU833" s="17" t="s">
        <v>84</v>
      </c>
    </row>
    <row r="834" spans="1:65" s="2" customFormat="1" ht="16.5" customHeight="1" x14ac:dyDescent="0.2">
      <c r="A834" s="34"/>
      <c r="B834" s="35"/>
      <c r="C834" s="290" t="s">
        <v>1729</v>
      </c>
      <c r="D834" s="205" t="s">
        <v>204</v>
      </c>
      <c r="E834" s="206" t="s">
        <v>1721</v>
      </c>
      <c r="F834" s="207" t="s">
        <v>1566</v>
      </c>
      <c r="G834" s="208" t="s">
        <v>1</v>
      </c>
      <c r="H834" s="209">
        <v>1</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1722</v>
      </c>
    </row>
    <row r="835" spans="1:65" s="2" customFormat="1" ht="58.5" x14ac:dyDescent="0.2">
      <c r="A835" s="34"/>
      <c r="B835" s="35"/>
      <c r="D835" s="219" t="s">
        <v>210</v>
      </c>
      <c r="E835" s="36"/>
      <c r="F835" s="220" t="s">
        <v>1486</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24" customHeight="1" x14ac:dyDescent="0.2">
      <c r="A836" s="34"/>
      <c r="B836" s="35"/>
      <c r="C836" s="290" t="s">
        <v>1735</v>
      </c>
      <c r="D836" s="205" t="s">
        <v>204</v>
      </c>
      <c r="E836" s="206" t="s">
        <v>1724</v>
      </c>
      <c r="F836" s="207" t="s">
        <v>1725</v>
      </c>
      <c r="G836" s="208" t="s">
        <v>1039</v>
      </c>
      <c r="H836" s="273"/>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1726</v>
      </c>
    </row>
    <row r="837" spans="1:65" s="12" customFormat="1" ht="22.9" customHeight="1" x14ac:dyDescent="0.2">
      <c r="B837" s="189"/>
      <c r="C837" s="294"/>
      <c r="D837" s="191" t="s">
        <v>73</v>
      </c>
      <c r="E837" s="203" t="s">
        <v>1727</v>
      </c>
      <c r="F837" s="203" t="s">
        <v>1728</v>
      </c>
      <c r="G837" s="190"/>
      <c r="H837" s="190"/>
      <c r="I837" s="193"/>
      <c r="J837" s="204">
        <f>BK837</f>
        <v>0</v>
      </c>
      <c r="K837" s="190"/>
      <c r="L837" s="195"/>
      <c r="M837" s="196"/>
      <c r="N837" s="197"/>
      <c r="O837" s="197"/>
      <c r="P837" s="198">
        <f>SUM(P838:P951)</f>
        <v>0</v>
      </c>
      <c r="Q837" s="197"/>
      <c r="R837" s="198">
        <f>SUM(R838:R951)</f>
        <v>2.7441500000000003E-3</v>
      </c>
      <c r="S837" s="197"/>
      <c r="T837" s="199">
        <f>SUM(T838:T951)</f>
        <v>0</v>
      </c>
      <c r="AR837" s="200" t="s">
        <v>84</v>
      </c>
      <c r="AT837" s="201" t="s">
        <v>73</v>
      </c>
      <c r="AU837" s="201" t="s">
        <v>82</v>
      </c>
      <c r="AY837" s="200" t="s">
        <v>201</v>
      </c>
      <c r="BK837" s="202">
        <f>SUM(BK838:BK951)</f>
        <v>0</v>
      </c>
    </row>
    <row r="838" spans="1:65" s="2" customFormat="1" ht="16.5" customHeight="1" x14ac:dyDescent="0.2">
      <c r="A838" s="34"/>
      <c r="B838" s="35"/>
      <c r="C838" s="290" t="s">
        <v>1740</v>
      </c>
      <c r="D838" s="205" t="s">
        <v>204</v>
      </c>
      <c r="E838" s="206" t="s">
        <v>1730</v>
      </c>
      <c r="F838" s="207" t="s">
        <v>1731</v>
      </c>
      <c r="G838" s="208" t="s">
        <v>309</v>
      </c>
      <c r="H838" s="209">
        <v>54.883000000000003</v>
      </c>
      <c r="I838" s="210"/>
      <c r="J838" s="211">
        <f>ROUND(I838*H838,2)</f>
        <v>0</v>
      </c>
      <c r="K838" s="212"/>
      <c r="L838" s="39"/>
      <c r="M838" s="213" t="s">
        <v>1</v>
      </c>
      <c r="N838" s="214" t="s">
        <v>39</v>
      </c>
      <c r="O838" s="71"/>
      <c r="P838" s="215">
        <f>O838*H838</f>
        <v>0</v>
      </c>
      <c r="Q838" s="215">
        <v>5.0000000000000002E-5</v>
      </c>
      <c r="R838" s="215">
        <f>Q838*H838</f>
        <v>2.7441500000000003E-3</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1732</v>
      </c>
    </row>
    <row r="839" spans="1:65" s="13" customFormat="1" x14ac:dyDescent="0.2">
      <c r="B839" s="227"/>
      <c r="C839" s="292"/>
      <c r="D839" s="219" t="s">
        <v>294</v>
      </c>
      <c r="E839" s="229" t="s">
        <v>1</v>
      </c>
      <c r="F839" s="230" t="s">
        <v>1733</v>
      </c>
      <c r="G839" s="228"/>
      <c r="H839" s="231">
        <v>60.731999999999999</v>
      </c>
      <c r="I839" s="232"/>
      <c r="J839" s="228"/>
      <c r="K839" s="228"/>
      <c r="L839" s="233"/>
      <c r="M839" s="234"/>
      <c r="N839" s="235"/>
      <c r="O839" s="235"/>
      <c r="P839" s="235"/>
      <c r="Q839" s="235"/>
      <c r="R839" s="235"/>
      <c r="S839" s="235"/>
      <c r="T839" s="236"/>
      <c r="AT839" s="237" t="s">
        <v>294</v>
      </c>
      <c r="AU839" s="237" t="s">
        <v>84</v>
      </c>
      <c r="AV839" s="13" t="s">
        <v>84</v>
      </c>
      <c r="AW839" s="13" t="s">
        <v>30</v>
      </c>
      <c r="AX839" s="13" t="s">
        <v>74</v>
      </c>
      <c r="AY839" s="237" t="s">
        <v>201</v>
      </c>
    </row>
    <row r="840" spans="1:65" s="13" customFormat="1" x14ac:dyDescent="0.2">
      <c r="B840" s="227"/>
      <c r="C840" s="292"/>
      <c r="D840" s="219" t="s">
        <v>294</v>
      </c>
      <c r="E840" s="229" t="s">
        <v>1</v>
      </c>
      <c r="F840" s="230" t="s">
        <v>1734</v>
      </c>
      <c r="G840" s="228"/>
      <c r="H840" s="231">
        <v>-5.8490000000000002</v>
      </c>
      <c r="I840" s="232"/>
      <c r="J840" s="228"/>
      <c r="K840" s="228"/>
      <c r="L840" s="233"/>
      <c r="M840" s="234"/>
      <c r="N840" s="235"/>
      <c r="O840" s="235"/>
      <c r="P840" s="235"/>
      <c r="Q840" s="235"/>
      <c r="R840" s="235"/>
      <c r="S840" s="235"/>
      <c r="T840" s="236"/>
      <c r="AT840" s="237" t="s">
        <v>294</v>
      </c>
      <c r="AU840" s="237" t="s">
        <v>84</v>
      </c>
      <c r="AV840" s="13" t="s">
        <v>84</v>
      </c>
      <c r="AW840" s="13" t="s">
        <v>30</v>
      </c>
      <c r="AX840" s="13" t="s">
        <v>74</v>
      </c>
      <c r="AY840" s="237" t="s">
        <v>201</v>
      </c>
    </row>
    <row r="841" spans="1:65" s="14" customFormat="1" x14ac:dyDescent="0.2">
      <c r="B841" s="238"/>
      <c r="C841" s="293"/>
      <c r="D841" s="219" t="s">
        <v>294</v>
      </c>
      <c r="E841" s="240" t="s">
        <v>1</v>
      </c>
      <c r="F841" s="241" t="s">
        <v>297</v>
      </c>
      <c r="G841" s="239"/>
      <c r="H841" s="242">
        <v>54.883000000000003</v>
      </c>
      <c r="I841" s="243"/>
      <c r="J841" s="239"/>
      <c r="K841" s="239"/>
      <c r="L841" s="244"/>
      <c r="M841" s="245"/>
      <c r="N841" s="246"/>
      <c r="O841" s="246"/>
      <c r="P841" s="246"/>
      <c r="Q841" s="246"/>
      <c r="R841" s="246"/>
      <c r="S841" s="246"/>
      <c r="T841" s="247"/>
      <c r="AT841" s="248" t="s">
        <v>294</v>
      </c>
      <c r="AU841" s="248" t="s">
        <v>84</v>
      </c>
      <c r="AV841" s="14" t="s">
        <v>214</v>
      </c>
      <c r="AW841" s="14" t="s">
        <v>30</v>
      </c>
      <c r="AX841" s="14" t="s">
        <v>82</v>
      </c>
      <c r="AY841" s="248" t="s">
        <v>201</v>
      </c>
    </row>
    <row r="842" spans="1:65" s="2" customFormat="1" ht="16.5" customHeight="1" x14ac:dyDescent="0.2">
      <c r="A842" s="34"/>
      <c r="B842" s="35"/>
      <c r="C842" s="291" t="s">
        <v>1744</v>
      </c>
      <c r="D842" s="262" t="s">
        <v>442</v>
      </c>
      <c r="E842" s="263" t="s">
        <v>1736</v>
      </c>
      <c r="F842" s="264" t="s">
        <v>1737</v>
      </c>
      <c r="G842" s="265" t="s">
        <v>309</v>
      </c>
      <c r="H842" s="266">
        <v>54.883000000000003</v>
      </c>
      <c r="I842" s="267"/>
      <c r="J842" s="268">
        <f>ROUND(I842*H842,2)</f>
        <v>0</v>
      </c>
      <c r="K842" s="269"/>
      <c r="L842" s="270"/>
      <c r="M842" s="271" t="s">
        <v>1</v>
      </c>
      <c r="N842" s="272"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573</v>
      </c>
      <c r="AT842" s="217" t="s">
        <v>442</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365</v>
      </c>
      <c r="BM842" s="217" t="s">
        <v>1738</v>
      </c>
    </row>
    <row r="843" spans="1:65" s="2" customFormat="1" ht="48.75" x14ac:dyDescent="0.2">
      <c r="A843" s="34"/>
      <c r="B843" s="35"/>
      <c r="D843" s="219" t="s">
        <v>210</v>
      </c>
      <c r="E843" s="36"/>
      <c r="F843" s="220" t="s">
        <v>1739</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16.5" customHeight="1" x14ac:dyDescent="0.2">
      <c r="A844" s="34"/>
      <c r="B844" s="35"/>
      <c r="C844" s="290" t="s">
        <v>1749</v>
      </c>
      <c r="D844" s="205" t="s">
        <v>204</v>
      </c>
      <c r="E844" s="206" t="s">
        <v>1741</v>
      </c>
      <c r="F844" s="207" t="s">
        <v>1742</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365</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365</v>
      </c>
      <c r="BM844" s="217" t="s">
        <v>1743</v>
      </c>
    </row>
    <row r="845" spans="1:65" s="2" customFormat="1" ht="36" customHeight="1" x14ac:dyDescent="0.2">
      <c r="A845" s="34"/>
      <c r="B845" s="35"/>
      <c r="C845" s="290" t="s">
        <v>1752</v>
      </c>
      <c r="D845" s="205" t="s">
        <v>204</v>
      </c>
      <c r="E845" s="206" t="s">
        <v>1745</v>
      </c>
      <c r="F845" s="207" t="s">
        <v>1746</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365</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365</v>
      </c>
      <c r="BM845" s="217" t="s">
        <v>1747</v>
      </c>
    </row>
    <row r="846" spans="1:65" s="2" customFormat="1" ht="29.25" x14ac:dyDescent="0.2">
      <c r="A846" s="34"/>
      <c r="B846" s="35"/>
      <c r="D846" s="219" t="s">
        <v>210</v>
      </c>
      <c r="E846" s="36"/>
      <c r="F846" s="220" t="s">
        <v>1748</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36" customHeight="1" x14ac:dyDescent="0.2">
      <c r="A847" s="34"/>
      <c r="B847" s="35"/>
      <c r="C847" s="290" t="s">
        <v>1757</v>
      </c>
      <c r="D847" s="205" t="s">
        <v>204</v>
      </c>
      <c r="E847" s="206" t="s">
        <v>1750</v>
      </c>
      <c r="F847" s="207" t="s">
        <v>1746</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365</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365</v>
      </c>
      <c r="BM847" s="217" t="s">
        <v>1751</v>
      </c>
    </row>
    <row r="848" spans="1:65" s="2" customFormat="1" ht="29.25" x14ac:dyDescent="0.2">
      <c r="A848" s="34"/>
      <c r="B848" s="35"/>
      <c r="D848" s="219" t="s">
        <v>210</v>
      </c>
      <c r="E848" s="36"/>
      <c r="F848" s="220" t="s">
        <v>1748</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48" customHeight="1" x14ac:dyDescent="0.2">
      <c r="A849" s="34"/>
      <c r="B849" s="35"/>
      <c r="C849" s="290" t="s">
        <v>1761</v>
      </c>
      <c r="D849" s="205" t="s">
        <v>204</v>
      </c>
      <c r="E849" s="206" t="s">
        <v>1753</v>
      </c>
      <c r="F849" s="207" t="s">
        <v>1754</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365</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365</v>
      </c>
      <c r="BM849" s="217" t="s">
        <v>1755</v>
      </c>
    </row>
    <row r="850" spans="1:65" s="2" customFormat="1" ht="29.25" x14ac:dyDescent="0.2">
      <c r="A850" s="34"/>
      <c r="B850" s="35"/>
      <c r="D850" s="219" t="s">
        <v>210</v>
      </c>
      <c r="E850" s="36"/>
      <c r="F850" s="220" t="s">
        <v>1756</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48" x14ac:dyDescent="0.2">
      <c r="A851" s="34"/>
      <c r="B851" s="35"/>
      <c r="C851" s="290" t="s">
        <v>1764</v>
      </c>
      <c r="D851" s="205" t="s">
        <v>204</v>
      </c>
      <c r="E851" s="206" t="s">
        <v>1758</v>
      </c>
      <c r="F851" s="281" t="s">
        <v>5876</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365</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365</v>
      </c>
      <c r="BM851" s="217" t="s">
        <v>1759</v>
      </c>
    </row>
    <row r="852" spans="1:65" s="2" customFormat="1" ht="97.5" x14ac:dyDescent="0.2">
      <c r="A852" s="34"/>
      <c r="B852" s="35"/>
      <c r="D852" s="219" t="s">
        <v>210</v>
      </c>
      <c r="E852" s="36"/>
      <c r="F852" s="220" t="s">
        <v>1760</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36" customHeight="1" x14ac:dyDescent="0.2">
      <c r="A853" s="34"/>
      <c r="B853" s="35"/>
      <c r="C853" s="333" t="s">
        <v>1769</v>
      </c>
      <c r="D853" s="334" t="s">
        <v>204</v>
      </c>
      <c r="E853" s="335" t="s">
        <v>1762</v>
      </c>
      <c r="F853" s="336" t="s">
        <v>5871</v>
      </c>
      <c r="G853" s="337" t="s">
        <v>247</v>
      </c>
      <c r="H853" s="338">
        <v>0</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1763</v>
      </c>
    </row>
    <row r="854" spans="1:65" s="2" customFormat="1" ht="97.5" x14ac:dyDescent="0.2">
      <c r="A854" s="34"/>
      <c r="B854" s="35"/>
      <c r="C854" s="339"/>
      <c r="D854" s="340" t="s">
        <v>210</v>
      </c>
      <c r="E854" s="341"/>
      <c r="F854" s="342" t="s">
        <v>1760</v>
      </c>
      <c r="G854" s="341"/>
      <c r="H854" s="341"/>
      <c r="I854" s="118"/>
      <c r="J854" s="36"/>
      <c r="K854" s="36"/>
      <c r="L854" s="39"/>
      <c r="M854" s="221"/>
      <c r="N854" s="222"/>
      <c r="O854" s="71"/>
      <c r="P854" s="71"/>
      <c r="Q854" s="71"/>
      <c r="R854" s="71"/>
      <c r="S854" s="71"/>
      <c r="T854" s="72"/>
      <c r="U854" s="34"/>
      <c r="V854" s="34"/>
      <c r="W854" s="34"/>
      <c r="X854" s="34"/>
      <c r="Y854" s="34"/>
      <c r="Z854" s="34"/>
      <c r="AA854" s="34"/>
      <c r="AB854" s="34"/>
      <c r="AC854" s="34"/>
      <c r="AD854" s="34"/>
      <c r="AE854" s="34"/>
      <c r="AT854" s="17" t="s">
        <v>210</v>
      </c>
      <c r="AU854" s="17" t="s">
        <v>84</v>
      </c>
    </row>
    <row r="855" spans="1:65" s="2" customFormat="1" ht="24" customHeight="1" x14ac:dyDescent="0.2">
      <c r="A855" s="34"/>
      <c r="B855" s="35"/>
      <c r="C855" s="290" t="s">
        <v>1775</v>
      </c>
      <c r="D855" s="205" t="s">
        <v>204</v>
      </c>
      <c r="E855" s="206" t="s">
        <v>1765</v>
      </c>
      <c r="F855" s="207" t="s">
        <v>1766</v>
      </c>
      <c r="G855" s="208" t="s">
        <v>247</v>
      </c>
      <c r="H855" s="209">
        <v>3</v>
      </c>
      <c r="I855" s="210"/>
      <c r="J855" s="211">
        <f>ROUND(I855*H855,2)</f>
        <v>0</v>
      </c>
      <c r="K855" s="212"/>
      <c r="L855" s="39"/>
      <c r="M855" s="213" t="s">
        <v>1</v>
      </c>
      <c r="N855" s="214" t="s">
        <v>39</v>
      </c>
      <c r="O855" s="71"/>
      <c r="P855" s="215">
        <f>O855*H855</f>
        <v>0</v>
      </c>
      <c r="Q855" s="215">
        <v>0</v>
      </c>
      <c r="R855" s="215">
        <f>Q855*H855</f>
        <v>0</v>
      </c>
      <c r="S855" s="215">
        <v>0</v>
      </c>
      <c r="T855" s="216">
        <f>S855*H855</f>
        <v>0</v>
      </c>
      <c r="U855" s="34"/>
      <c r="V855" s="34"/>
      <c r="W855" s="34"/>
      <c r="X855" s="34"/>
      <c r="Y855" s="34"/>
      <c r="Z855" s="34"/>
      <c r="AA855" s="34"/>
      <c r="AB855" s="34"/>
      <c r="AC855" s="34"/>
      <c r="AD855" s="34"/>
      <c r="AE855" s="34"/>
      <c r="AR855" s="217" t="s">
        <v>365</v>
      </c>
      <c r="AT855" s="217" t="s">
        <v>204</v>
      </c>
      <c r="AU855" s="217" t="s">
        <v>84</v>
      </c>
      <c r="AY855" s="17" t="s">
        <v>201</v>
      </c>
      <c r="BE855" s="218">
        <f>IF(N855="základní",J855,0)</f>
        <v>0</v>
      </c>
      <c r="BF855" s="218">
        <f>IF(N855="snížená",J855,0)</f>
        <v>0</v>
      </c>
      <c r="BG855" s="218">
        <f>IF(N855="zákl. přenesená",J855,0)</f>
        <v>0</v>
      </c>
      <c r="BH855" s="218">
        <f>IF(N855="sníž. přenesená",J855,0)</f>
        <v>0</v>
      </c>
      <c r="BI855" s="218">
        <f>IF(N855="nulová",J855,0)</f>
        <v>0</v>
      </c>
      <c r="BJ855" s="17" t="s">
        <v>82</v>
      </c>
      <c r="BK855" s="218">
        <f>ROUND(I855*H855,2)</f>
        <v>0</v>
      </c>
      <c r="BL855" s="17" t="s">
        <v>365</v>
      </c>
      <c r="BM855" s="217" t="s">
        <v>1767</v>
      </c>
    </row>
    <row r="856" spans="1:65" s="2" customFormat="1" ht="19.5" x14ac:dyDescent="0.2">
      <c r="A856" s="34"/>
      <c r="B856" s="35"/>
      <c r="D856" s="219" t="s">
        <v>210</v>
      </c>
      <c r="E856" s="36"/>
      <c r="F856" s="220" t="s">
        <v>1768</v>
      </c>
      <c r="G856" s="36"/>
      <c r="H856" s="36"/>
      <c r="I856" s="118"/>
      <c r="J856" s="36"/>
      <c r="K856" s="36"/>
      <c r="L856" s="39"/>
      <c r="M856" s="221"/>
      <c r="N856" s="222"/>
      <c r="O856" s="71"/>
      <c r="P856" s="71"/>
      <c r="Q856" s="71"/>
      <c r="R856" s="71"/>
      <c r="S856" s="71"/>
      <c r="T856" s="72"/>
      <c r="U856" s="34"/>
      <c r="V856" s="34"/>
      <c r="W856" s="34"/>
      <c r="X856" s="34"/>
      <c r="Y856" s="34"/>
      <c r="Z856" s="34"/>
      <c r="AA856" s="34"/>
      <c r="AB856" s="34"/>
      <c r="AC856" s="34"/>
      <c r="AD856" s="34"/>
      <c r="AE856" s="34"/>
      <c r="AT856" s="17" t="s">
        <v>210</v>
      </c>
      <c r="AU856" s="17" t="s">
        <v>84</v>
      </c>
    </row>
    <row r="857" spans="1:65" s="2" customFormat="1" ht="24" customHeight="1" x14ac:dyDescent="0.2">
      <c r="A857" s="34"/>
      <c r="B857" s="35"/>
      <c r="C857" s="290" t="s">
        <v>1780</v>
      </c>
      <c r="D857" s="205" t="s">
        <v>204</v>
      </c>
      <c r="E857" s="206" t="s">
        <v>1770</v>
      </c>
      <c r="F857" s="207" t="s">
        <v>1771</v>
      </c>
      <c r="G857" s="208" t="s">
        <v>309</v>
      </c>
      <c r="H857" s="209">
        <v>7.8</v>
      </c>
      <c r="I857" s="210"/>
      <c r="J857" s="211">
        <f>ROUND(I857*H857,2)</f>
        <v>0</v>
      </c>
      <c r="K857" s="212"/>
      <c r="L857" s="39"/>
      <c r="M857" s="213" t="s">
        <v>1</v>
      </c>
      <c r="N857" s="214" t="s">
        <v>39</v>
      </c>
      <c r="O857" s="71"/>
      <c r="P857" s="215">
        <f>O857*H857</f>
        <v>0</v>
      </c>
      <c r="Q857" s="215">
        <v>0</v>
      </c>
      <c r="R857" s="215">
        <f>Q857*H857</f>
        <v>0</v>
      </c>
      <c r="S857" s="215">
        <v>0</v>
      </c>
      <c r="T857" s="216">
        <f>S857*H857</f>
        <v>0</v>
      </c>
      <c r="U857" s="34"/>
      <c r="V857" s="34"/>
      <c r="W857" s="34"/>
      <c r="X857" s="34"/>
      <c r="Y857" s="34"/>
      <c r="Z857" s="34"/>
      <c r="AA857" s="34"/>
      <c r="AB857" s="34"/>
      <c r="AC857" s="34"/>
      <c r="AD857" s="34"/>
      <c r="AE857" s="34"/>
      <c r="AR857" s="217" t="s">
        <v>365</v>
      </c>
      <c r="AT857" s="217" t="s">
        <v>204</v>
      </c>
      <c r="AU857" s="217" t="s">
        <v>84</v>
      </c>
      <c r="AY857" s="17" t="s">
        <v>201</v>
      </c>
      <c r="BE857" s="218">
        <f>IF(N857="základní",J857,0)</f>
        <v>0</v>
      </c>
      <c r="BF857" s="218">
        <f>IF(N857="snížená",J857,0)</f>
        <v>0</v>
      </c>
      <c r="BG857" s="218">
        <f>IF(N857="zákl. přenesená",J857,0)</f>
        <v>0</v>
      </c>
      <c r="BH857" s="218">
        <f>IF(N857="sníž. přenesená",J857,0)</f>
        <v>0</v>
      </c>
      <c r="BI857" s="218">
        <f>IF(N857="nulová",J857,0)</f>
        <v>0</v>
      </c>
      <c r="BJ857" s="17" t="s">
        <v>82</v>
      </c>
      <c r="BK857" s="218">
        <f>ROUND(I857*H857,2)</f>
        <v>0</v>
      </c>
      <c r="BL857" s="17" t="s">
        <v>365</v>
      </c>
      <c r="BM857" s="217" t="s">
        <v>1772</v>
      </c>
    </row>
    <row r="858" spans="1:65" s="2" customFormat="1" ht="117" x14ac:dyDescent="0.2">
      <c r="A858" s="34"/>
      <c r="B858" s="35"/>
      <c r="D858" s="219" t="s">
        <v>210</v>
      </c>
      <c r="E858" s="36"/>
      <c r="F858" s="220" t="s">
        <v>1773</v>
      </c>
      <c r="G858" s="36"/>
      <c r="H858" s="36"/>
      <c r="I858" s="118"/>
      <c r="J858" s="36"/>
      <c r="K858" s="36"/>
      <c r="L858" s="39"/>
      <c r="M858" s="221"/>
      <c r="N858" s="222"/>
      <c r="O858" s="71"/>
      <c r="P858" s="71"/>
      <c r="Q858" s="71"/>
      <c r="R858" s="71"/>
      <c r="S858" s="71"/>
      <c r="T858" s="72"/>
      <c r="U858" s="34"/>
      <c r="V858" s="34"/>
      <c r="W858" s="34"/>
      <c r="X858" s="34"/>
      <c r="Y858" s="34"/>
      <c r="Z858" s="34"/>
      <c r="AA858" s="34"/>
      <c r="AB858" s="34"/>
      <c r="AC858" s="34"/>
      <c r="AD858" s="34"/>
      <c r="AE858" s="34"/>
      <c r="AT858" s="17" t="s">
        <v>210</v>
      </c>
      <c r="AU858" s="17" t="s">
        <v>84</v>
      </c>
    </row>
    <row r="859" spans="1:65" s="13" customFormat="1" x14ac:dyDescent="0.2">
      <c r="B859" s="227"/>
      <c r="C859" s="292"/>
      <c r="D859" s="219" t="s">
        <v>294</v>
      </c>
      <c r="E859" s="229" t="s">
        <v>1</v>
      </c>
      <c r="F859" s="230" t="s">
        <v>1774</v>
      </c>
      <c r="G859" s="228"/>
      <c r="H859" s="231">
        <v>7.8</v>
      </c>
      <c r="I859" s="232"/>
      <c r="J859" s="228"/>
      <c r="K859" s="228"/>
      <c r="L859" s="233"/>
      <c r="M859" s="234"/>
      <c r="N859" s="235"/>
      <c r="O859" s="235"/>
      <c r="P859" s="235"/>
      <c r="Q859" s="235"/>
      <c r="R859" s="235"/>
      <c r="S859" s="235"/>
      <c r="T859" s="236"/>
      <c r="AT859" s="237" t="s">
        <v>294</v>
      </c>
      <c r="AU859" s="237" t="s">
        <v>84</v>
      </c>
      <c r="AV859" s="13" t="s">
        <v>84</v>
      </c>
      <c r="AW859" s="13" t="s">
        <v>30</v>
      </c>
      <c r="AX859" s="13" t="s">
        <v>82</v>
      </c>
      <c r="AY859" s="237" t="s">
        <v>201</v>
      </c>
    </row>
    <row r="860" spans="1:65" s="2" customFormat="1" ht="16.5" customHeight="1" x14ac:dyDescent="0.2">
      <c r="A860" s="34"/>
      <c r="B860" s="35"/>
      <c r="C860" s="290" t="s">
        <v>1784</v>
      </c>
      <c r="D860" s="205" t="s">
        <v>204</v>
      </c>
      <c r="E860" s="206" t="s">
        <v>1776</v>
      </c>
      <c r="F860" s="207" t="s">
        <v>1777</v>
      </c>
      <c r="G860" s="208" t="s">
        <v>309</v>
      </c>
      <c r="H860" s="209">
        <v>88.53</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1778</v>
      </c>
    </row>
    <row r="861" spans="1:65" s="13" customFormat="1" x14ac:dyDescent="0.2">
      <c r="B861" s="227"/>
      <c r="C861" s="292"/>
      <c r="D861" s="219" t="s">
        <v>294</v>
      </c>
      <c r="E861" s="229" t="s">
        <v>1</v>
      </c>
      <c r="F861" s="230" t="s">
        <v>1779</v>
      </c>
      <c r="G861" s="228"/>
      <c r="H861" s="231">
        <v>88.53</v>
      </c>
      <c r="I861" s="232"/>
      <c r="J861" s="228"/>
      <c r="K861" s="228"/>
      <c r="L861" s="233"/>
      <c r="M861" s="234"/>
      <c r="N861" s="235"/>
      <c r="O861" s="235"/>
      <c r="P861" s="235"/>
      <c r="Q861" s="235"/>
      <c r="R861" s="235"/>
      <c r="S861" s="235"/>
      <c r="T861" s="236"/>
      <c r="AT861" s="237" t="s">
        <v>294</v>
      </c>
      <c r="AU861" s="237" t="s">
        <v>84</v>
      </c>
      <c r="AV861" s="13" t="s">
        <v>84</v>
      </c>
      <c r="AW861" s="13" t="s">
        <v>30</v>
      </c>
      <c r="AX861" s="13" t="s">
        <v>82</v>
      </c>
      <c r="AY861" s="237" t="s">
        <v>201</v>
      </c>
    </row>
    <row r="862" spans="1:65" s="2" customFormat="1" ht="16.5" customHeight="1" x14ac:dyDescent="0.2">
      <c r="A862" s="34"/>
      <c r="B862" s="35"/>
      <c r="C862" s="290" t="s">
        <v>1789</v>
      </c>
      <c r="D862" s="205" t="s">
        <v>204</v>
      </c>
      <c r="E862" s="206" t="s">
        <v>1781</v>
      </c>
      <c r="F862" s="281" t="s">
        <v>5877</v>
      </c>
      <c r="G862" s="208" t="s">
        <v>309</v>
      </c>
      <c r="H862" s="209">
        <v>1.2</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1782</v>
      </c>
    </row>
    <row r="863" spans="1:65" s="2" customFormat="1" ht="48.75" x14ac:dyDescent="0.2">
      <c r="A863" s="34"/>
      <c r="B863" s="35"/>
      <c r="D863" s="219" t="s">
        <v>210</v>
      </c>
      <c r="E863" s="36"/>
      <c r="F863" s="220" t="s">
        <v>1783</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1794</v>
      </c>
      <c r="D864" s="205" t="s">
        <v>204</v>
      </c>
      <c r="E864" s="206" t="s">
        <v>1785</v>
      </c>
      <c r="F864" s="207" t="s">
        <v>1786</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1787</v>
      </c>
    </row>
    <row r="865" spans="1:65" s="2" customFormat="1" ht="58.5" x14ac:dyDescent="0.2">
      <c r="A865" s="34"/>
      <c r="B865" s="35"/>
      <c r="D865" s="219" t="s">
        <v>210</v>
      </c>
      <c r="E865" s="36"/>
      <c r="F865" s="220" t="s">
        <v>1788</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1798</v>
      </c>
      <c r="D866" s="205" t="s">
        <v>204</v>
      </c>
      <c r="E866" s="206" t="s">
        <v>1790</v>
      </c>
      <c r="F866" s="207" t="s">
        <v>1791</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1792</v>
      </c>
    </row>
    <row r="867" spans="1:65" s="2" customFormat="1" ht="87.75" x14ac:dyDescent="0.2">
      <c r="A867" s="34"/>
      <c r="B867" s="35"/>
      <c r="D867" s="219" t="s">
        <v>210</v>
      </c>
      <c r="E867" s="36"/>
      <c r="F867" s="220" t="s">
        <v>1793</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24" customHeight="1" x14ac:dyDescent="0.2">
      <c r="A868" s="34"/>
      <c r="B868" s="35"/>
      <c r="C868" s="290" t="s">
        <v>1802</v>
      </c>
      <c r="D868" s="205" t="s">
        <v>204</v>
      </c>
      <c r="E868" s="206" t="s">
        <v>1795</v>
      </c>
      <c r="F868" s="207" t="s">
        <v>1796</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1797</v>
      </c>
    </row>
    <row r="869" spans="1:65" s="2" customFormat="1" ht="87.75" x14ac:dyDescent="0.2">
      <c r="A869" s="34"/>
      <c r="B869" s="35"/>
      <c r="D869" s="219" t="s">
        <v>210</v>
      </c>
      <c r="E869" s="36"/>
      <c r="F869" s="220" t="s">
        <v>1793</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1807</v>
      </c>
      <c r="D870" s="205" t="s">
        <v>204</v>
      </c>
      <c r="E870" s="206" t="s">
        <v>1799</v>
      </c>
      <c r="F870" s="207" t="s">
        <v>1800</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1801</v>
      </c>
    </row>
    <row r="871" spans="1:65" s="2" customFormat="1" ht="58.5" x14ac:dyDescent="0.2">
      <c r="A871" s="34"/>
      <c r="B871" s="35"/>
      <c r="D871" s="219" t="s">
        <v>210</v>
      </c>
      <c r="E871" s="36"/>
      <c r="F871" s="220" t="s">
        <v>1788</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1810</v>
      </c>
      <c r="D872" s="205" t="s">
        <v>204</v>
      </c>
      <c r="E872" s="206" t="s">
        <v>1803</v>
      </c>
      <c r="F872" s="207" t="s">
        <v>1804</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1805</v>
      </c>
    </row>
    <row r="873" spans="1:65" s="2" customFormat="1" ht="19.5" x14ac:dyDescent="0.2">
      <c r="A873" s="34"/>
      <c r="B873" s="35"/>
      <c r="D873" s="219" t="s">
        <v>210</v>
      </c>
      <c r="E873" s="36"/>
      <c r="F873" s="220" t="s">
        <v>1806</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1813</v>
      </c>
      <c r="D874" s="205" t="s">
        <v>204</v>
      </c>
      <c r="E874" s="206" t="s">
        <v>1808</v>
      </c>
      <c r="F874" s="207" t="s">
        <v>1786</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1809</v>
      </c>
    </row>
    <row r="875" spans="1:65" s="2" customFormat="1" ht="58.5" x14ac:dyDescent="0.2">
      <c r="A875" s="34"/>
      <c r="B875" s="35"/>
      <c r="D875" s="219" t="s">
        <v>210</v>
      </c>
      <c r="E875" s="36"/>
      <c r="F875" s="220" t="s">
        <v>1788</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1818</v>
      </c>
      <c r="D876" s="205" t="s">
        <v>204</v>
      </c>
      <c r="E876" s="206" t="s">
        <v>1811</v>
      </c>
      <c r="F876" s="207" t="s">
        <v>1800</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1812</v>
      </c>
    </row>
    <row r="877" spans="1:65" s="2" customFormat="1" ht="58.5" x14ac:dyDescent="0.2">
      <c r="A877" s="34"/>
      <c r="B877" s="35"/>
      <c r="D877" s="219" t="s">
        <v>210</v>
      </c>
      <c r="E877" s="36"/>
      <c r="F877" s="220" t="s">
        <v>1788</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24" customHeight="1" x14ac:dyDescent="0.2">
      <c r="A878" s="34"/>
      <c r="B878" s="35"/>
      <c r="C878" s="290" t="s">
        <v>1823</v>
      </c>
      <c r="D878" s="205" t="s">
        <v>204</v>
      </c>
      <c r="E878" s="206" t="s">
        <v>1814</v>
      </c>
      <c r="F878" s="207" t="s">
        <v>1815</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1816</v>
      </c>
    </row>
    <row r="879" spans="1:65" s="2" customFormat="1" ht="58.5" x14ac:dyDescent="0.2">
      <c r="A879" s="34"/>
      <c r="B879" s="35"/>
      <c r="D879" s="219" t="s">
        <v>210</v>
      </c>
      <c r="E879" s="36"/>
      <c r="F879" s="220" t="s">
        <v>1817</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1827</v>
      </c>
      <c r="D880" s="205" t="s">
        <v>204</v>
      </c>
      <c r="E880" s="206" t="s">
        <v>1819</v>
      </c>
      <c r="F880" s="207" t="s">
        <v>1820</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1821</v>
      </c>
    </row>
    <row r="881" spans="1:65" s="2" customFormat="1" ht="29.25" x14ac:dyDescent="0.2">
      <c r="A881" s="34"/>
      <c r="B881" s="35"/>
      <c r="D881" s="219" t="s">
        <v>210</v>
      </c>
      <c r="E881" s="36"/>
      <c r="F881" s="220" t="s">
        <v>1822</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1830</v>
      </c>
      <c r="D882" s="205" t="s">
        <v>204</v>
      </c>
      <c r="E882" s="206" t="s">
        <v>1824</v>
      </c>
      <c r="F882" s="207" t="s">
        <v>1825</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1826</v>
      </c>
    </row>
    <row r="883" spans="1:65" s="2" customFormat="1" ht="58.5" x14ac:dyDescent="0.2">
      <c r="A883" s="34"/>
      <c r="B883" s="35"/>
      <c r="D883" s="219" t="s">
        <v>210</v>
      </c>
      <c r="E883" s="36"/>
      <c r="F883" s="220" t="s">
        <v>1511</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1833</v>
      </c>
      <c r="D884" s="205" t="s">
        <v>204</v>
      </c>
      <c r="E884" s="206" t="s">
        <v>1828</v>
      </c>
      <c r="F884" s="207" t="s">
        <v>1825</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1829</v>
      </c>
    </row>
    <row r="885" spans="1:65" s="2" customFormat="1" ht="58.5" x14ac:dyDescent="0.2">
      <c r="A885" s="34"/>
      <c r="B885" s="35"/>
      <c r="D885" s="219" t="s">
        <v>210</v>
      </c>
      <c r="E885" s="36"/>
      <c r="F885" s="220" t="s">
        <v>1511</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1837</v>
      </c>
      <c r="D886" s="205" t="s">
        <v>204</v>
      </c>
      <c r="E886" s="206" t="s">
        <v>1831</v>
      </c>
      <c r="F886" s="207" t="s">
        <v>1825</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1832</v>
      </c>
    </row>
    <row r="887" spans="1:65" s="2" customFormat="1" ht="58.5" x14ac:dyDescent="0.2">
      <c r="A887" s="34"/>
      <c r="B887" s="35"/>
      <c r="D887" s="219" t="s">
        <v>210</v>
      </c>
      <c r="E887" s="36"/>
      <c r="F887" s="220" t="s">
        <v>1511</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1840</v>
      </c>
      <c r="D888" s="205" t="s">
        <v>204</v>
      </c>
      <c r="E888" s="206" t="s">
        <v>1834</v>
      </c>
      <c r="F888" s="207" t="s">
        <v>1835</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1836</v>
      </c>
    </row>
    <row r="889" spans="1:65" s="2" customFormat="1" ht="58.5" x14ac:dyDescent="0.2">
      <c r="A889" s="34"/>
      <c r="B889" s="35"/>
      <c r="D889" s="219" t="s">
        <v>210</v>
      </c>
      <c r="E889" s="36"/>
      <c r="F889" s="220" t="s">
        <v>1511</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1844</v>
      </c>
      <c r="D890" s="205" t="s">
        <v>204</v>
      </c>
      <c r="E890" s="206" t="s">
        <v>1838</v>
      </c>
      <c r="F890" s="207" t="s">
        <v>1835</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1839</v>
      </c>
    </row>
    <row r="891" spans="1:65" s="2" customFormat="1" ht="58.5" x14ac:dyDescent="0.2">
      <c r="A891" s="34"/>
      <c r="B891" s="35"/>
      <c r="D891" s="219" t="s">
        <v>210</v>
      </c>
      <c r="E891" s="36"/>
      <c r="F891" s="220" t="s">
        <v>1511</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1848</v>
      </c>
      <c r="D892" s="205" t="s">
        <v>204</v>
      </c>
      <c r="E892" s="206" t="s">
        <v>1841</v>
      </c>
      <c r="F892" s="207" t="s">
        <v>1842</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1843</v>
      </c>
    </row>
    <row r="893" spans="1:65" s="2" customFormat="1" ht="58.5" x14ac:dyDescent="0.2">
      <c r="A893" s="34"/>
      <c r="B893" s="35"/>
      <c r="D893" s="219" t="s">
        <v>210</v>
      </c>
      <c r="E893" s="36"/>
      <c r="F893" s="220" t="s">
        <v>1511</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16.5" customHeight="1" x14ac:dyDescent="0.2">
      <c r="A894" s="34"/>
      <c r="B894" s="35"/>
      <c r="C894" s="290" t="s">
        <v>1852</v>
      </c>
      <c r="D894" s="205" t="s">
        <v>204</v>
      </c>
      <c r="E894" s="206" t="s">
        <v>1845</v>
      </c>
      <c r="F894" s="207" t="s">
        <v>1846</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1847</v>
      </c>
    </row>
    <row r="895" spans="1:65" s="2" customFormat="1" ht="58.5" x14ac:dyDescent="0.2">
      <c r="A895" s="34"/>
      <c r="B895" s="35"/>
      <c r="D895" s="219" t="s">
        <v>210</v>
      </c>
      <c r="E895" s="36"/>
      <c r="F895" s="220" t="s">
        <v>1511</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16.5" customHeight="1" x14ac:dyDescent="0.2">
      <c r="A896" s="34"/>
      <c r="B896" s="35"/>
      <c r="C896" s="290" t="s">
        <v>1856</v>
      </c>
      <c r="D896" s="205" t="s">
        <v>204</v>
      </c>
      <c r="E896" s="206" t="s">
        <v>1849</v>
      </c>
      <c r="F896" s="207" t="s">
        <v>1850</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1851</v>
      </c>
    </row>
    <row r="897" spans="1:65" s="2" customFormat="1" ht="58.5" x14ac:dyDescent="0.2">
      <c r="A897" s="34"/>
      <c r="B897" s="35"/>
      <c r="D897" s="219" t="s">
        <v>210</v>
      </c>
      <c r="E897" s="36"/>
      <c r="F897" s="220" t="s">
        <v>1511</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16.5" customHeight="1" x14ac:dyDescent="0.2">
      <c r="A898" s="34"/>
      <c r="B898" s="35"/>
      <c r="C898" s="290" t="s">
        <v>1859</v>
      </c>
      <c r="D898" s="205" t="s">
        <v>204</v>
      </c>
      <c r="E898" s="206" t="s">
        <v>1853</v>
      </c>
      <c r="F898" s="207" t="s">
        <v>1854</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1855</v>
      </c>
    </row>
    <row r="899" spans="1:65" s="2" customFormat="1" ht="58.5" x14ac:dyDescent="0.2">
      <c r="A899" s="34"/>
      <c r="B899" s="35"/>
      <c r="D899" s="219" t="s">
        <v>210</v>
      </c>
      <c r="E899" s="36"/>
      <c r="F899" s="220" t="s">
        <v>1511</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16.5" customHeight="1" x14ac:dyDescent="0.2">
      <c r="A900" s="34"/>
      <c r="B900" s="35"/>
      <c r="C900" s="290" t="s">
        <v>1862</v>
      </c>
      <c r="D900" s="205" t="s">
        <v>204</v>
      </c>
      <c r="E900" s="206" t="s">
        <v>1857</v>
      </c>
      <c r="F900" s="207" t="s">
        <v>1854</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1858</v>
      </c>
    </row>
    <row r="901" spans="1:65" s="2" customFormat="1" ht="58.5" x14ac:dyDescent="0.2">
      <c r="A901" s="34"/>
      <c r="B901" s="35"/>
      <c r="D901" s="219" t="s">
        <v>210</v>
      </c>
      <c r="E901" s="36"/>
      <c r="F901" s="220" t="s">
        <v>1511</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1867</v>
      </c>
      <c r="D902" s="205" t="s">
        <v>204</v>
      </c>
      <c r="E902" s="206" t="s">
        <v>1860</v>
      </c>
      <c r="F902" s="207" t="s">
        <v>1854</v>
      </c>
      <c r="G902" s="208" t="s">
        <v>247</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1861</v>
      </c>
    </row>
    <row r="903" spans="1:65" s="2" customFormat="1" ht="58.5" x14ac:dyDescent="0.2">
      <c r="A903" s="34"/>
      <c r="B903" s="35"/>
      <c r="D903" s="219" t="s">
        <v>210</v>
      </c>
      <c r="E903" s="36"/>
      <c r="F903" s="220" t="s">
        <v>1511</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24" customHeight="1" x14ac:dyDescent="0.2">
      <c r="A904" s="34"/>
      <c r="B904" s="35"/>
      <c r="C904" s="290" t="s">
        <v>1870</v>
      </c>
      <c r="D904" s="205" t="s">
        <v>204</v>
      </c>
      <c r="E904" s="206" t="s">
        <v>1863</v>
      </c>
      <c r="F904" s="207" t="s">
        <v>1864</v>
      </c>
      <c r="G904" s="208" t="s">
        <v>247</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1865</v>
      </c>
    </row>
    <row r="905" spans="1:65" s="2" customFormat="1" ht="78" x14ac:dyDescent="0.2">
      <c r="A905" s="34"/>
      <c r="B905" s="35"/>
      <c r="D905" s="219" t="s">
        <v>210</v>
      </c>
      <c r="E905" s="36"/>
      <c r="F905" s="220" t="s">
        <v>1866</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24" customHeight="1" x14ac:dyDescent="0.2">
      <c r="A906" s="34"/>
      <c r="B906" s="35"/>
      <c r="C906" s="290" t="s">
        <v>1873</v>
      </c>
      <c r="D906" s="205" t="s">
        <v>204</v>
      </c>
      <c r="E906" s="206" t="s">
        <v>1868</v>
      </c>
      <c r="F906" s="207" t="s">
        <v>1864</v>
      </c>
      <c r="G906" s="208" t="s">
        <v>247</v>
      </c>
      <c r="H906" s="209">
        <v>1</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1869</v>
      </c>
    </row>
    <row r="907" spans="1:65" s="2" customFormat="1" ht="78" x14ac:dyDescent="0.2">
      <c r="A907" s="34"/>
      <c r="B907" s="35"/>
      <c r="D907" s="219" t="s">
        <v>210</v>
      </c>
      <c r="E907" s="36"/>
      <c r="F907" s="220" t="s">
        <v>1866</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1877</v>
      </c>
      <c r="D908" s="205" t="s">
        <v>204</v>
      </c>
      <c r="E908" s="206" t="s">
        <v>1871</v>
      </c>
      <c r="F908" s="207" t="s">
        <v>1864</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1872</v>
      </c>
    </row>
    <row r="909" spans="1:65" s="2" customFormat="1" ht="78" x14ac:dyDescent="0.2">
      <c r="A909" s="34"/>
      <c r="B909" s="35"/>
      <c r="D909" s="219" t="s">
        <v>210</v>
      </c>
      <c r="E909" s="36"/>
      <c r="F909" s="220" t="s">
        <v>1866</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1880</v>
      </c>
      <c r="D910" s="205" t="s">
        <v>204</v>
      </c>
      <c r="E910" s="206" t="s">
        <v>1874</v>
      </c>
      <c r="F910" s="207" t="s">
        <v>1875</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1876</v>
      </c>
    </row>
    <row r="911" spans="1:65" s="2" customFormat="1" ht="78" x14ac:dyDescent="0.2">
      <c r="A911" s="34"/>
      <c r="B911" s="35"/>
      <c r="D911" s="219" t="s">
        <v>210</v>
      </c>
      <c r="E911" s="36"/>
      <c r="F911" s="220" t="s">
        <v>1866</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1883</v>
      </c>
      <c r="D912" s="205" t="s">
        <v>204</v>
      </c>
      <c r="E912" s="206" t="s">
        <v>1878</v>
      </c>
      <c r="F912" s="207" t="s">
        <v>1875</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1879</v>
      </c>
    </row>
    <row r="913" spans="1:65" s="2" customFormat="1" ht="78" x14ac:dyDescent="0.2">
      <c r="A913" s="34"/>
      <c r="B913" s="35"/>
      <c r="D913" s="219" t="s">
        <v>210</v>
      </c>
      <c r="E913" s="36"/>
      <c r="F913" s="220" t="s">
        <v>1866</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1888</v>
      </c>
      <c r="D914" s="205" t="s">
        <v>204</v>
      </c>
      <c r="E914" s="206" t="s">
        <v>1881</v>
      </c>
      <c r="F914" s="207" t="s">
        <v>1875</v>
      </c>
      <c r="G914" s="208" t="s">
        <v>247</v>
      </c>
      <c r="H914" s="209">
        <v>1</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1882</v>
      </c>
    </row>
    <row r="915" spans="1:65" s="2" customFormat="1" ht="78" x14ac:dyDescent="0.2">
      <c r="A915" s="34"/>
      <c r="B915" s="35"/>
      <c r="D915" s="219" t="s">
        <v>210</v>
      </c>
      <c r="E915" s="36"/>
      <c r="F915" s="220" t="s">
        <v>1866</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16.5" customHeight="1" x14ac:dyDescent="0.2">
      <c r="A916" s="34"/>
      <c r="B916" s="35"/>
      <c r="C916" s="290" t="s">
        <v>1892</v>
      </c>
      <c r="D916" s="205" t="s">
        <v>204</v>
      </c>
      <c r="E916" s="206" t="s">
        <v>1884</v>
      </c>
      <c r="F916" s="207" t="s">
        <v>1885</v>
      </c>
      <c r="G916" s="208" t="s">
        <v>1</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1886</v>
      </c>
    </row>
    <row r="917" spans="1:65" s="2" customFormat="1" ht="29.25" x14ac:dyDescent="0.2">
      <c r="A917" s="34"/>
      <c r="B917" s="35"/>
      <c r="D917" s="219" t="s">
        <v>210</v>
      </c>
      <c r="E917" s="36"/>
      <c r="F917" s="220" t="s">
        <v>1887</v>
      </c>
      <c r="G917" s="36"/>
      <c r="H917" s="36"/>
      <c r="I917" s="118"/>
      <c r="J917" s="36"/>
      <c r="K917" s="36"/>
      <c r="L917" s="39"/>
      <c r="M917" s="221"/>
      <c r="N917" s="222"/>
      <c r="O917" s="71"/>
      <c r="P917" s="71"/>
      <c r="Q917" s="71"/>
      <c r="R917" s="71"/>
      <c r="S917" s="71"/>
      <c r="T917" s="72"/>
      <c r="U917" s="34"/>
      <c r="V917" s="34"/>
      <c r="W917" s="34"/>
      <c r="X917" s="34"/>
      <c r="Y917" s="34"/>
      <c r="Z917" s="34"/>
      <c r="AA917" s="34"/>
      <c r="AB917" s="34"/>
      <c r="AC917" s="34"/>
      <c r="AD917" s="34"/>
      <c r="AE917" s="34"/>
      <c r="AT917" s="17" t="s">
        <v>210</v>
      </c>
      <c r="AU917" s="17" t="s">
        <v>84</v>
      </c>
    </row>
    <row r="918" spans="1:65" s="2" customFormat="1" ht="16.5" customHeight="1" x14ac:dyDescent="0.2">
      <c r="A918" s="34"/>
      <c r="B918" s="35"/>
      <c r="C918" s="290" t="s">
        <v>1897</v>
      </c>
      <c r="D918" s="205" t="s">
        <v>204</v>
      </c>
      <c r="E918" s="206" t="s">
        <v>1889</v>
      </c>
      <c r="F918" s="207" t="s">
        <v>1890</v>
      </c>
      <c r="G918" s="208" t="s">
        <v>1</v>
      </c>
      <c r="H918" s="209">
        <v>1</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1891</v>
      </c>
    </row>
    <row r="919" spans="1:65" s="2" customFormat="1" ht="29.25" x14ac:dyDescent="0.2">
      <c r="A919" s="34"/>
      <c r="B919" s="35"/>
      <c r="D919" s="219" t="s">
        <v>210</v>
      </c>
      <c r="E919" s="36"/>
      <c r="F919" s="220" t="s">
        <v>1887</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16.5" customHeight="1" x14ac:dyDescent="0.2">
      <c r="A920" s="34"/>
      <c r="B920" s="35"/>
      <c r="C920" s="290" t="s">
        <v>1902</v>
      </c>
      <c r="D920" s="205" t="s">
        <v>204</v>
      </c>
      <c r="E920" s="206" t="s">
        <v>1893</v>
      </c>
      <c r="F920" s="207" t="s">
        <v>1894</v>
      </c>
      <c r="G920" s="208" t="s">
        <v>247</v>
      </c>
      <c r="H920" s="209">
        <v>9</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1895</v>
      </c>
    </row>
    <row r="921" spans="1:65" s="2" customFormat="1" ht="39" x14ac:dyDescent="0.2">
      <c r="A921" s="34"/>
      <c r="B921" s="35"/>
      <c r="D921" s="219" t="s">
        <v>210</v>
      </c>
      <c r="E921" s="36"/>
      <c r="F921" s="220" t="s">
        <v>1896</v>
      </c>
      <c r="G921" s="36"/>
      <c r="H921" s="36"/>
      <c r="I921" s="118"/>
      <c r="J921" s="36"/>
      <c r="K921" s="36"/>
      <c r="L921" s="39"/>
      <c r="M921" s="221"/>
      <c r="N921" s="222"/>
      <c r="O921" s="71"/>
      <c r="P921" s="71"/>
      <c r="Q921" s="71"/>
      <c r="R921" s="71"/>
      <c r="S921" s="71"/>
      <c r="T921" s="72"/>
      <c r="U921" s="34"/>
      <c r="V921" s="34"/>
      <c r="W921" s="34"/>
      <c r="X921" s="34"/>
      <c r="Y921" s="34"/>
      <c r="Z921" s="34"/>
      <c r="AA921" s="34"/>
      <c r="AB921" s="34"/>
      <c r="AC921" s="34"/>
      <c r="AD921" s="34"/>
      <c r="AE921" s="34"/>
      <c r="AT921" s="17" t="s">
        <v>210</v>
      </c>
      <c r="AU921" s="17" t="s">
        <v>84</v>
      </c>
    </row>
    <row r="922" spans="1:65" s="2" customFormat="1" ht="24" customHeight="1" x14ac:dyDescent="0.2">
      <c r="A922" s="34"/>
      <c r="B922" s="35"/>
      <c r="C922" s="290" t="s">
        <v>1906</v>
      </c>
      <c r="D922" s="205" t="s">
        <v>204</v>
      </c>
      <c r="E922" s="206" t="s">
        <v>1898</v>
      </c>
      <c r="F922" s="207" t="s">
        <v>1899</v>
      </c>
      <c r="G922" s="208" t="s">
        <v>247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1900</v>
      </c>
    </row>
    <row r="923" spans="1:65" s="2" customFormat="1" ht="68.25" x14ac:dyDescent="0.2">
      <c r="A923" s="34"/>
      <c r="B923" s="35"/>
      <c r="D923" s="219" t="s">
        <v>210</v>
      </c>
      <c r="E923" s="36"/>
      <c r="F923" s="220" t="s">
        <v>1901</v>
      </c>
      <c r="G923" s="36"/>
      <c r="H923" s="36"/>
      <c r="I923" s="118"/>
      <c r="J923" s="36"/>
      <c r="K923" s="36"/>
      <c r="L923" s="39"/>
      <c r="M923" s="221"/>
      <c r="N923" s="222"/>
      <c r="O923" s="71"/>
      <c r="P923" s="71"/>
      <c r="Q923" s="71"/>
      <c r="R923" s="71"/>
      <c r="S923" s="71"/>
      <c r="T923" s="72"/>
      <c r="U923" s="34"/>
      <c r="V923" s="34"/>
      <c r="W923" s="34"/>
      <c r="X923" s="34"/>
      <c r="Y923" s="34"/>
      <c r="Z923" s="34"/>
      <c r="AA923" s="34"/>
      <c r="AB923" s="34"/>
      <c r="AC923" s="34"/>
      <c r="AD923" s="34"/>
      <c r="AE923" s="34"/>
      <c r="AT923" s="17" t="s">
        <v>210</v>
      </c>
      <c r="AU923" s="17" t="s">
        <v>84</v>
      </c>
    </row>
    <row r="924" spans="1:65" s="2" customFormat="1" ht="24" customHeight="1" x14ac:dyDescent="0.2">
      <c r="A924" s="34"/>
      <c r="B924" s="35"/>
      <c r="C924" s="290" t="s">
        <v>1910</v>
      </c>
      <c r="D924" s="205" t="s">
        <v>204</v>
      </c>
      <c r="E924" s="206" t="s">
        <v>1903</v>
      </c>
      <c r="F924" s="207" t="s">
        <v>1904</v>
      </c>
      <c r="G924" s="208" t="s">
        <v>247</v>
      </c>
      <c r="H924" s="209">
        <v>1</v>
      </c>
      <c r="I924" s="210"/>
      <c r="J924" s="211">
        <f>ROUND(I924*H924,2)</f>
        <v>0</v>
      </c>
      <c r="K924" s="212"/>
      <c r="L924" s="39"/>
      <c r="M924" s="213" t="s">
        <v>1</v>
      </c>
      <c r="N924" s="214" t="s">
        <v>39</v>
      </c>
      <c r="O924" s="71"/>
      <c r="P924" s="215">
        <f>O924*H924</f>
        <v>0</v>
      </c>
      <c r="Q924" s="215">
        <v>0</v>
      </c>
      <c r="R924" s="215">
        <f>Q924*H924</f>
        <v>0</v>
      </c>
      <c r="S924" s="215">
        <v>0</v>
      </c>
      <c r="T924" s="216">
        <f>S924*H924</f>
        <v>0</v>
      </c>
      <c r="U924" s="34"/>
      <c r="V924" s="34"/>
      <c r="W924" s="34"/>
      <c r="X924" s="34"/>
      <c r="Y924" s="34"/>
      <c r="Z924" s="34"/>
      <c r="AA924" s="34"/>
      <c r="AB924" s="34"/>
      <c r="AC924" s="34"/>
      <c r="AD924" s="34"/>
      <c r="AE924" s="34"/>
      <c r="AR924" s="217" t="s">
        <v>365</v>
      </c>
      <c r="AT924" s="217" t="s">
        <v>204</v>
      </c>
      <c r="AU924" s="217" t="s">
        <v>84</v>
      </c>
      <c r="AY924" s="17" t="s">
        <v>201</v>
      </c>
      <c r="BE924" s="218">
        <f>IF(N924="základní",J924,0)</f>
        <v>0</v>
      </c>
      <c r="BF924" s="218">
        <f>IF(N924="snížená",J924,0)</f>
        <v>0</v>
      </c>
      <c r="BG924" s="218">
        <f>IF(N924="zákl. přenesená",J924,0)</f>
        <v>0</v>
      </c>
      <c r="BH924" s="218">
        <f>IF(N924="sníž. přenesená",J924,0)</f>
        <v>0</v>
      </c>
      <c r="BI924" s="218">
        <f>IF(N924="nulová",J924,0)</f>
        <v>0</v>
      </c>
      <c r="BJ924" s="17" t="s">
        <v>82</v>
      </c>
      <c r="BK924" s="218">
        <f>ROUND(I924*H924,2)</f>
        <v>0</v>
      </c>
      <c r="BL924" s="17" t="s">
        <v>365</v>
      </c>
      <c r="BM924" s="217" t="s">
        <v>1905</v>
      </c>
    </row>
    <row r="925" spans="1:65" s="2" customFormat="1" ht="68.25" x14ac:dyDescent="0.2">
      <c r="A925" s="34"/>
      <c r="B925" s="35"/>
      <c r="D925" s="219" t="s">
        <v>210</v>
      </c>
      <c r="E925" s="36"/>
      <c r="F925" s="220" t="s">
        <v>1901</v>
      </c>
      <c r="G925" s="36"/>
      <c r="H925" s="36"/>
      <c r="I925" s="118"/>
      <c r="J925" s="36"/>
      <c r="K925" s="36"/>
      <c r="L925" s="39"/>
      <c r="M925" s="221"/>
      <c r="N925" s="222"/>
      <c r="O925" s="71"/>
      <c r="P925" s="71"/>
      <c r="Q925" s="71"/>
      <c r="R925" s="71"/>
      <c r="S925" s="71"/>
      <c r="T925" s="72"/>
      <c r="U925" s="34"/>
      <c r="V925" s="34"/>
      <c r="W925" s="34"/>
      <c r="X925" s="34"/>
      <c r="Y925" s="34"/>
      <c r="Z925" s="34"/>
      <c r="AA925" s="34"/>
      <c r="AB925" s="34"/>
      <c r="AC925" s="34"/>
      <c r="AD925" s="34"/>
      <c r="AE925" s="34"/>
      <c r="AT925" s="17" t="s">
        <v>210</v>
      </c>
      <c r="AU925" s="17" t="s">
        <v>84</v>
      </c>
    </row>
    <row r="926" spans="1:65" s="2" customFormat="1" ht="24" customHeight="1" x14ac:dyDescent="0.2">
      <c r="A926" s="34"/>
      <c r="B926" s="35"/>
      <c r="C926" s="290" t="s">
        <v>1914</v>
      </c>
      <c r="D926" s="205" t="s">
        <v>204</v>
      </c>
      <c r="E926" s="206" t="s">
        <v>1907</v>
      </c>
      <c r="F926" s="207" t="s">
        <v>1908</v>
      </c>
      <c r="G926" s="208" t="s">
        <v>247</v>
      </c>
      <c r="H926" s="209">
        <v>1</v>
      </c>
      <c r="I926" s="210"/>
      <c r="J926" s="211">
        <f>ROUND(I926*H926,2)</f>
        <v>0</v>
      </c>
      <c r="K926" s="212"/>
      <c r="L926" s="39"/>
      <c r="M926" s="213" t="s">
        <v>1</v>
      </c>
      <c r="N926" s="214" t="s">
        <v>39</v>
      </c>
      <c r="O926" s="71"/>
      <c r="P926" s="215">
        <f>O926*H926</f>
        <v>0</v>
      </c>
      <c r="Q926" s="215">
        <v>0</v>
      </c>
      <c r="R926" s="215">
        <f>Q926*H926</f>
        <v>0</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1909</v>
      </c>
    </row>
    <row r="927" spans="1:65" s="2" customFormat="1" ht="68.25" x14ac:dyDescent="0.2">
      <c r="A927" s="34"/>
      <c r="B927" s="35"/>
      <c r="D927" s="219" t="s">
        <v>210</v>
      </c>
      <c r="E927" s="36"/>
      <c r="F927" s="220" t="s">
        <v>1901</v>
      </c>
      <c r="G927" s="36"/>
      <c r="H927" s="36"/>
      <c r="I927" s="118"/>
      <c r="J927" s="36"/>
      <c r="K927" s="36"/>
      <c r="L927" s="39"/>
      <c r="M927" s="221"/>
      <c r="N927" s="222"/>
      <c r="O927" s="71"/>
      <c r="P927" s="71"/>
      <c r="Q927" s="71"/>
      <c r="R927" s="71"/>
      <c r="S927" s="71"/>
      <c r="T927" s="72"/>
      <c r="U927" s="34"/>
      <c r="V927" s="34"/>
      <c r="W927" s="34"/>
      <c r="X927" s="34"/>
      <c r="Y927" s="34"/>
      <c r="Z927" s="34"/>
      <c r="AA927" s="34"/>
      <c r="AB927" s="34"/>
      <c r="AC927" s="34"/>
      <c r="AD927" s="34"/>
      <c r="AE927" s="34"/>
      <c r="AT927" s="17" t="s">
        <v>210</v>
      </c>
      <c r="AU927" s="17" t="s">
        <v>84</v>
      </c>
    </row>
    <row r="928" spans="1:65" s="2" customFormat="1" ht="24" customHeight="1" x14ac:dyDescent="0.2">
      <c r="A928" s="34"/>
      <c r="B928" s="35"/>
      <c r="C928" s="290" t="s">
        <v>1918</v>
      </c>
      <c r="D928" s="205" t="s">
        <v>204</v>
      </c>
      <c r="E928" s="206" t="s">
        <v>1414</v>
      </c>
      <c r="F928" s="207" t="s">
        <v>1911</v>
      </c>
      <c r="G928" s="208" t="s">
        <v>325</v>
      </c>
      <c r="H928" s="209">
        <v>49.62</v>
      </c>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1912</v>
      </c>
    </row>
    <row r="929" spans="1:65" s="2" customFormat="1" ht="48.75" x14ac:dyDescent="0.2">
      <c r="A929" s="34"/>
      <c r="B929" s="35"/>
      <c r="D929" s="219" t="s">
        <v>210</v>
      </c>
      <c r="E929" s="36"/>
      <c r="F929" s="220" t="s">
        <v>1913</v>
      </c>
      <c r="G929" s="36"/>
      <c r="H929" s="36"/>
      <c r="I929" s="118"/>
      <c r="J929" s="36"/>
      <c r="K929" s="36"/>
      <c r="L929" s="39"/>
      <c r="M929" s="221"/>
      <c r="N929" s="222"/>
      <c r="O929" s="71"/>
      <c r="P929" s="71"/>
      <c r="Q929" s="71"/>
      <c r="R929" s="71"/>
      <c r="S929" s="71"/>
      <c r="T929" s="72"/>
      <c r="U929" s="34"/>
      <c r="V929" s="34"/>
      <c r="W929" s="34"/>
      <c r="X929" s="34"/>
      <c r="Y929" s="34"/>
      <c r="Z929" s="34"/>
      <c r="AA929" s="34"/>
      <c r="AB929" s="34"/>
      <c r="AC929" s="34"/>
      <c r="AD929" s="34"/>
      <c r="AE929" s="34"/>
      <c r="AT929" s="17" t="s">
        <v>210</v>
      </c>
      <c r="AU929" s="17" t="s">
        <v>84</v>
      </c>
    </row>
    <row r="930" spans="1:65" s="2" customFormat="1" ht="24" customHeight="1" x14ac:dyDescent="0.2">
      <c r="A930" s="34"/>
      <c r="B930" s="35"/>
      <c r="C930" s="290" t="s">
        <v>1922</v>
      </c>
      <c r="D930" s="205" t="s">
        <v>204</v>
      </c>
      <c r="E930" s="206" t="s">
        <v>1915</v>
      </c>
      <c r="F930" s="207" t="s">
        <v>1916</v>
      </c>
      <c r="G930" s="208" t="s">
        <v>247</v>
      </c>
      <c r="H930" s="209">
        <v>1</v>
      </c>
      <c r="I930" s="210"/>
      <c r="J930" s="211">
        <f>ROUND(I930*H930,2)</f>
        <v>0</v>
      </c>
      <c r="K930" s="212"/>
      <c r="L930" s="39"/>
      <c r="M930" s="213" t="s">
        <v>1</v>
      </c>
      <c r="N930" s="214"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1917</v>
      </c>
    </row>
    <row r="931" spans="1:65" s="2" customFormat="1" ht="24" customHeight="1" x14ac:dyDescent="0.2">
      <c r="A931" s="34"/>
      <c r="B931" s="35"/>
      <c r="C931" s="290" t="s">
        <v>1926</v>
      </c>
      <c r="D931" s="205" t="s">
        <v>204</v>
      </c>
      <c r="E931" s="206" t="s">
        <v>1919</v>
      </c>
      <c r="F931" s="281" t="s">
        <v>5895</v>
      </c>
      <c r="G931" s="208" t="s">
        <v>325</v>
      </c>
      <c r="H931" s="209">
        <v>31.027999999999999</v>
      </c>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1921</v>
      </c>
    </row>
    <row r="932" spans="1:65" s="2" customFormat="1" ht="68.25" x14ac:dyDescent="0.2">
      <c r="A932" s="34"/>
      <c r="B932" s="35"/>
      <c r="D932" s="219" t="s">
        <v>210</v>
      </c>
      <c r="E932" s="36"/>
      <c r="F932" s="310" t="s">
        <v>5894</v>
      </c>
      <c r="G932" s="36"/>
      <c r="H932" s="36"/>
      <c r="I932" s="118"/>
      <c r="J932" s="36"/>
      <c r="K932" s="36"/>
      <c r="L932" s="39"/>
      <c r="M932" s="221"/>
      <c r="N932" s="222"/>
      <c r="O932" s="71"/>
      <c r="P932" s="71"/>
      <c r="Q932" s="71"/>
      <c r="R932" s="71"/>
      <c r="S932" s="71"/>
      <c r="T932" s="72"/>
      <c r="U932" s="34"/>
      <c r="V932" s="34"/>
      <c r="W932" s="34"/>
      <c r="X932" s="34"/>
      <c r="Y932" s="34"/>
      <c r="Z932" s="34"/>
      <c r="AA932" s="34"/>
      <c r="AB932" s="34"/>
      <c r="AC932" s="34"/>
      <c r="AD932" s="34"/>
      <c r="AE932" s="34"/>
      <c r="AT932" s="17" t="s">
        <v>210</v>
      </c>
      <c r="AU932" s="17" t="s">
        <v>84</v>
      </c>
    </row>
    <row r="933" spans="1:65" s="2" customFormat="1" ht="24" customHeight="1" x14ac:dyDescent="0.2">
      <c r="A933" s="34"/>
      <c r="B933" s="35"/>
      <c r="C933" s="290" t="s">
        <v>1930</v>
      </c>
      <c r="D933" s="205" t="s">
        <v>204</v>
      </c>
      <c r="E933" s="206" t="s">
        <v>1923</v>
      </c>
      <c r="F933" s="207" t="s">
        <v>1924</v>
      </c>
      <c r="G933" s="208" t="s">
        <v>325</v>
      </c>
      <c r="H933" s="209">
        <v>38.015999999999998</v>
      </c>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1925</v>
      </c>
    </row>
    <row r="934" spans="1:65" s="2" customFormat="1" ht="58.5" x14ac:dyDescent="0.2">
      <c r="A934" s="34"/>
      <c r="B934" s="35"/>
      <c r="D934" s="219" t="s">
        <v>210</v>
      </c>
      <c r="E934" s="36"/>
      <c r="F934" s="310" t="s">
        <v>5896</v>
      </c>
      <c r="G934" s="36"/>
      <c r="H934" s="36"/>
      <c r="I934" s="118"/>
      <c r="J934" s="36"/>
      <c r="K934" s="36"/>
      <c r="L934" s="39"/>
      <c r="M934" s="221"/>
      <c r="N934" s="222"/>
      <c r="O934" s="71"/>
      <c r="P934" s="71"/>
      <c r="Q934" s="71"/>
      <c r="R934" s="71"/>
      <c r="S934" s="71"/>
      <c r="T934" s="72"/>
      <c r="U934" s="34"/>
      <c r="V934" s="34"/>
      <c r="W934" s="34"/>
      <c r="X934" s="34"/>
      <c r="Y934" s="34"/>
      <c r="Z934" s="34"/>
      <c r="AA934" s="34"/>
      <c r="AB934" s="34"/>
      <c r="AC934" s="34"/>
      <c r="AD934" s="34"/>
      <c r="AE934" s="34"/>
      <c r="AT934" s="17" t="s">
        <v>210</v>
      </c>
      <c r="AU934" s="17" t="s">
        <v>84</v>
      </c>
    </row>
    <row r="935" spans="1:65" s="2" customFormat="1" ht="24" customHeight="1" x14ac:dyDescent="0.2">
      <c r="A935" s="34"/>
      <c r="B935" s="35"/>
      <c r="C935" s="290" t="s">
        <v>1933</v>
      </c>
      <c r="D935" s="205" t="s">
        <v>204</v>
      </c>
      <c r="E935" s="206" t="s">
        <v>1927</v>
      </c>
      <c r="F935" s="281" t="s">
        <v>5898</v>
      </c>
      <c r="G935" s="208" t="s">
        <v>325</v>
      </c>
      <c r="H935" s="209">
        <v>38.4</v>
      </c>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1928</v>
      </c>
    </row>
    <row r="936" spans="1:65" s="2" customFormat="1" ht="58.5" x14ac:dyDescent="0.2">
      <c r="A936" s="34"/>
      <c r="B936" s="35"/>
      <c r="D936" s="219" t="s">
        <v>210</v>
      </c>
      <c r="E936" s="36"/>
      <c r="F936" s="220" t="s">
        <v>1929</v>
      </c>
      <c r="G936" s="36"/>
      <c r="H936" s="36"/>
      <c r="I936" s="118"/>
      <c r="J936" s="36"/>
      <c r="K936" s="36"/>
      <c r="L936" s="39"/>
      <c r="M936" s="221"/>
      <c r="N936" s="222"/>
      <c r="O936" s="71"/>
      <c r="P936" s="71"/>
      <c r="Q936" s="71"/>
      <c r="R936" s="71"/>
      <c r="S936" s="71"/>
      <c r="T936" s="72"/>
      <c r="U936" s="34"/>
      <c r="V936" s="34"/>
      <c r="W936" s="34"/>
      <c r="X936" s="34"/>
      <c r="Y936" s="34"/>
      <c r="Z936" s="34"/>
      <c r="AA936" s="34"/>
      <c r="AB936" s="34"/>
      <c r="AC936" s="34"/>
      <c r="AD936" s="34"/>
      <c r="AE936" s="34"/>
      <c r="AT936" s="17" t="s">
        <v>210</v>
      </c>
      <c r="AU936" s="17" t="s">
        <v>84</v>
      </c>
    </row>
    <row r="937" spans="1:65" s="2" customFormat="1" ht="24" customHeight="1" x14ac:dyDescent="0.2">
      <c r="A937" s="34"/>
      <c r="B937" s="35"/>
      <c r="C937" s="290" t="s">
        <v>1938</v>
      </c>
      <c r="D937" s="205" t="s">
        <v>204</v>
      </c>
      <c r="E937" s="206" t="s">
        <v>1931</v>
      </c>
      <c r="F937" s="207" t="s">
        <v>1920</v>
      </c>
      <c r="G937" s="208" t="s">
        <v>325</v>
      </c>
      <c r="H937" s="209">
        <v>10.228</v>
      </c>
      <c r="I937" s="210"/>
      <c r="J937" s="211">
        <f>ROUND(I937*H937,2)</f>
        <v>0</v>
      </c>
      <c r="K937" s="212"/>
      <c r="L937" s="39"/>
      <c r="M937" s="213" t="s">
        <v>1</v>
      </c>
      <c r="N937" s="214" t="s">
        <v>39</v>
      </c>
      <c r="O937" s="71"/>
      <c r="P937" s="215">
        <f>O937*H937</f>
        <v>0</v>
      </c>
      <c r="Q937" s="215">
        <v>0</v>
      </c>
      <c r="R937" s="215">
        <f>Q937*H937</f>
        <v>0</v>
      </c>
      <c r="S937" s="215">
        <v>0</v>
      </c>
      <c r="T937" s="216">
        <f>S937*H937</f>
        <v>0</v>
      </c>
      <c r="U937" s="34"/>
      <c r="V937" s="34"/>
      <c r="W937" s="34"/>
      <c r="X937" s="34"/>
      <c r="Y937" s="34"/>
      <c r="Z937" s="34"/>
      <c r="AA937" s="34"/>
      <c r="AB937" s="34"/>
      <c r="AC937" s="34"/>
      <c r="AD937" s="34"/>
      <c r="AE937" s="34"/>
      <c r="AR937" s="217" t="s">
        <v>365</v>
      </c>
      <c r="AT937" s="217" t="s">
        <v>204</v>
      </c>
      <c r="AU937" s="217" t="s">
        <v>84</v>
      </c>
      <c r="AY937" s="17" t="s">
        <v>201</v>
      </c>
      <c r="BE937" s="218">
        <f>IF(N937="základní",J937,0)</f>
        <v>0</v>
      </c>
      <c r="BF937" s="218">
        <f>IF(N937="snížená",J937,0)</f>
        <v>0</v>
      </c>
      <c r="BG937" s="218">
        <f>IF(N937="zákl. přenesená",J937,0)</f>
        <v>0</v>
      </c>
      <c r="BH937" s="218">
        <f>IF(N937="sníž. přenesená",J937,0)</f>
        <v>0</v>
      </c>
      <c r="BI937" s="218">
        <f>IF(N937="nulová",J937,0)</f>
        <v>0</v>
      </c>
      <c r="BJ937" s="17" t="s">
        <v>82</v>
      </c>
      <c r="BK937" s="218">
        <f>ROUND(I937*H937,2)</f>
        <v>0</v>
      </c>
      <c r="BL937" s="17" t="s">
        <v>365</v>
      </c>
      <c r="BM937" s="217" t="s">
        <v>1932</v>
      </c>
    </row>
    <row r="938" spans="1:65" s="2" customFormat="1" ht="58.5" x14ac:dyDescent="0.2">
      <c r="A938" s="34"/>
      <c r="B938" s="35"/>
      <c r="D938" s="219" t="s">
        <v>210</v>
      </c>
      <c r="E938" s="36"/>
      <c r="F938" s="310" t="s">
        <v>5897</v>
      </c>
      <c r="G938" s="36"/>
      <c r="H938" s="36"/>
      <c r="I938" s="118"/>
      <c r="J938" s="36"/>
      <c r="K938" s="36"/>
      <c r="L938" s="39"/>
      <c r="M938" s="221"/>
      <c r="N938" s="222"/>
      <c r="O938" s="71"/>
      <c r="P938" s="71"/>
      <c r="Q938" s="71"/>
      <c r="R938" s="71"/>
      <c r="S938" s="71"/>
      <c r="T938" s="72"/>
      <c r="U938" s="34"/>
      <c r="V938" s="34"/>
      <c r="W938" s="34"/>
      <c r="X938" s="34"/>
      <c r="Y938" s="34"/>
      <c r="Z938" s="34"/>
      <c r="AA938" s="34"/>
      <c r="AB938" s="34"/>
      <c r="AC938" s="34"/>
      <c r="AD938" s="34"/>
      <c r="AE938" s="34"/>
      <c r="AT938" s="17" t="s">
        <v>210</v>
      </c>
      <c r="AU938" s="17" t="s">
        <v>84</v>
      </c>
    </row>
    <row r="939" spans="1:65" s="2" customFormat="1" ht="24" customHeight="1" x14ac:dyDescent="0.2">
      <c r="A939" s="34"/>
      <c r="B939" s="35"/>
      <c r="C939" s="290" t="s">
        <v>1943</v>
      </c>
      <c r="D939" s="205" t="s">
        <v>204</v>
      </c>
      <c r="E939" s="206" t="s">
        <v>1934</v>
      </c>
      <c r="F939" s="207" t="s">
        <v>1935</v>
      </c>
      <c r="G939" s="208" t="s">
        <v>325</v>
      </c>
      <c r="H939" s="209">
        <v>50.463000000000001</v>
      </c>
      <c r="I939" s="210"/>
      <c r="J939" s="211">
        <f>ROUND(I939*H939,2)</f>
        <v>0</v>
      </c>
      <c r="K939" s="212"/>
      <c r="L939" s="39"/>
      <c r="M939" s="213" t="s">
        <v>1</v>
      </c>
      <c r="N939" s="214" t="s">
        <v>39</v>
      </c>
      <c r="O939" s="71"/>
      <c r="P939" s="215">
        <f>O939*H939</f>
        <v>0</v>
      </c>
      <c r="Q939" s="215">
        <v>0</v>
      </c>
      <c r="R939" s="215">
        <f>Q939*H939</f>
        <v>0</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1936</v>
      </c>
    </row>
    <row r="940" spans="1:65" s="2" customFormat="1" ht="107.25" x14ac:dyDescent="0.2">
      <c r="A940" s="34"/>
      <c r="B940" s="35"/>
      <c r="D940" s="219" t="s">
        <v>210</v>
      </c>
      <c r="E940" s="36"/>
      <c r="F940" s="220" t="s">
        <v>1937</v>
      </c>
      <c r="G940" s="36"/>
      <c r="H940" s="36"/>
      <c r="I940" s="118"/>
      <c r="J940" s="36"/>
      <c r="K940" s="36"/>
      <c r="L940" s="39"/>
      <c r="M940" s="221"/>
      <c r="N940" s="222"/>
      <c r="O940" s="71"/>
      <c r="P940" s="71"/>
      <c r="Q940" s="71"/>
      <c r="R940" s="71"/>
      <c r="S940" s="71"/>
      <c r="T940" s="72"/>
      <c r="U940" s="34"/>
      <c r="V940" s="34"/>
      <c r="W940" s="34"/>
      <c r="X940" s="34"/>
      <c r="Y940" s="34"/>
      <c r="Z940" s="34"/>
      <c r="AA940" s="34"/>
      <c r="AB940" s="34"/>
      <c r="AC940" s="34"/>
      <c r="AD940" s="34"/>
      <c r="AE940" s="34"/>
      <c r="AT940" s="17" t="s">
        <v>210</v>
      </c>
      <c r="AU940" s="17" t="s">
        <v>84</v>
      </c>
    </row>
    <row r="941" spans="1:65" s="2" customFormat="1" ht="24" customHeight="1" x14ac:dyDescent="0.2">
      <c r="A941" s="34"/>
      <c r="B941" s="35"/>
      <c r="C941" s="290" t="s">
        <v>1948</v>
      </c>
      <c r="D941" s="205" t="s">
        <v>204</v>
      </c>
      <c r="E941" s="206" t="s">
        <v>1939</v>
      </c>
      <c r="F941" s="207" t="s">
        <v>1940</v>
      </c>
      <c r="G941" s="208" t="s">
        <v>247</v>
      </c>
      <c r="H941" s="209">
        <v>1</v>
      </c>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1941</v>
      </c>
    </row>
    <row r="942" spans="1:65" s="2" customFormat="1" ht="68.25" x14ac:dyDescent="0.2">
      <c r="A942" s="34"/>
      <c r="B942" s="35"/>
      <c r="D942" s="219" t="s">
        <v>210</v>
      </c>
      <c r="E942" s="36"/>
      <c r="F942" s="220" t="s">
        <v>1942</v>
      </c>
      <c r="G942" s="36"/>
      <c r="H942" s="36"/>
      <c r="I942" s="118"/>
      <c r="J942" s="36"/>
      <c r="K942" s="36"/>
      <c r="L942" s="39"/>
      <c r="M942" s="221"/>
      <c r="N942" s="222"/>
      <c r="O942" s="71"/>
      <c r="P942" s="71"/>
      <c r="Q942" s="71"/>
      <c r="R942" s="71"/>
      <c r="S942" s="71"/>
      <c r="T942" s="72"/>
      <c r="U942" s="34"/>
      <c r="V942" s="34"/>
      <c r="W942" s="34"/>
      <c r="X942" s="34"/>
      <c r="Y942" s="34"/>
      <c r="Z942" s="34"/>
      <c r="AA942" s="34"/>
      <c r="AB942" s="34"/>
      <c r="AC942" s="34"/>
      <c r="AD942" s="34"/>
      <c r="AE942" s="34"/>
      <c r="AT942" s="17" t="s">
        <v>210</v>
      </c>
      <c r="AU942" s="17" t="s">
        <v>84</v>
      </c>
    </row>
    <row r="943" spans="1:65" s="2" customFormat="1" ht="16.5" customHeight="1" x14ac:dyDescent="0.2">
      <c r="A943" s="34"/>
      <c r="B943" s="35"/>
      <c r="C943" s="290" t="s">
        <v>1952</v>
      </c>
      <c r="D943" s="205" t="s">
        <v>204</v>
      </c>
      <c r="E943" s="206" t="s">
        <v>1944</v>
      </c>
      <c r="F943" s="207" t="s">
        <v>1945</v>
      </c>
      <c r="G943" s="208" t="s">
        <v>207</v>
      </c>
      <c r="H943" s="209">
        <v>1</v>
      </c>
      <c r="I943" s="210"/>
      <c r="J943" s="211">
        <f>ROUND(I943*H943,2)</f>
        <v>0</v>
      </c>
      <c r="K943" s="212"/>
      <c r="L943" s="39"/>
      <c r="M943" s="213" t="s">
        <v>1</v>
      </c>
      <c r="N943" s="214"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1946</v>
      </c>
    </row>
    <row r="944" spans="1:65" s="2" customFormat="1" ht="39" x14ac:dyDescent="0.2">
      <c r="A944" s="34"/>
      <c r="B944" s="35"/>
      <c r="D944" s="219" t="s">
        <v>210</v>
      </c>
      <c r="E944" s="36"/>
      <c r="F944" s="220" t="s">
        <v>1947</v>
      </c>
      <c r="G944" s="36"/>
      <c r="H944" s="36"/>
      <c r="I944" s="118"/>
      <c r="J944" s="36"/>
      <c r="K944" s="36"/>
      <c r="L944" s="39"/>
      <c r="M944" s="221"/>
      <c r="N944" s="222"/>
      <c r="O944" s="71"/>
      <c r="P944" s="71"/>
      <c r="Q944" s="71"/>
      <c r="R944" s="71"/>
      <c r="S944" s="71"/>
      <c r="T944" s="72"/>
      <c r="U944" s="34"/>
      <c r="V944" s="34"/>
      <c r="W944" s="34"/>
      <c r="X944" s="34"/>
      <c r="Y944" s="34"/>
      <c r="Z944" s="34"/>
      <c r="AA944" s="34"/>
      <c r="AB944" s="34"/>
      <c r="AC944" s="34"/>
      <c r="AD944" s="34"/>
      <c r="AE944" s="34"/>
      <c r="AT944" s="17" t="s">
        <v>210</v>
      </c>
      <c r="AU944" s="17" t="s">
        <v>84</v>
      </c>
    </row>
    <row r="945" spans="1:65" s="2" customFormat="1" ht="48" customHeight="1" x14ac:dyDescent="0.2">
      <c r="A945" s="34"/>
      <c r="B945" s="35"/>
      <c r="C945" s="290" t="s">
        <v>1956</v>
      </c>
      <c r="D945" s="205" t="s">
        <v>204</v>
      </c>
      <c r="E945" s="206" t="s">
        <v>1949</v>
      </c>
      <c r="F945" s="207" t="s">
        <v>1950</v>
      </c>
      <c r="G945" s="208" t="s">
        <v>247</v>
      </c>
      <c r="H945" s="209">
        <v>3</v>
      </c>
      <c r="I945" s="210"/>
      <c r="J945" s="211">
        <f t="shared" ref="J945:J951" si="30">ROUND(I945*H945,2)</f>
        <v>0</v>
      </c>
      <c r="K945" s="212"/>
      <c r="L945" s="39"/>
      <c r="M945" s="213" t="s">
        <v>1</v>
      </c>
      <c r="N945" s="214" t="s">
        <v>39</v>
      </c>
      <c r="O945" s="71"/>
      <c r="P945" s="215">
        <f t="shared" ref="P945:P951" si="31">O945*H945</f>
        <v>0</v>
      </c>
      <c r="Q945" s="215">
        <v>0</v>
      </c>
      <c r="R945" s="215">
        <f t="shared" ref="R945:R951" si="32">Q945*H945</f>
        <v>0</v>
      </c>
      <c r="S945" s="215">
        <v>0</v>
      </c>
      <c r="T945" s="216">
        <f t="shared" ref="T945:T951" si="33">S945*H945</f>
        <v>0</v>
      </c>
      <c r="U945" s="34"/>
      <c r="V945" s="34"/>
      <c r="W945" s="34"/>
      <c r="X945" s="34"/>
      <c r="Y945" s="34"/>
      <c r="Z945" s="34"/>
      <c r="AA945" s="34"/>
      <c r="AB945" s="34"/>
      <c r="AC945" s="34"/>
      <c r="AD945" s="34"/>
      <c r="AE945" s="34"/>
      <c r="AR945" s="217" t="s">
        <v>365</v>
      </c>
      <c r="AT945" s="217" t="s">
        <v>204</v>
      </c>
      <c r="AU945" s="217" t="s">
        <v>84</v>
      </c>
      <c r="AY945" s="17" t="s">
        <v>201</v>
      </c>
      <c r="BE945" s="218">
        <f t="shared" ref="BE945:BE951" si="34">IF(N945="základní",J945,0)</f>
        <v>0</v>
      </c>
      <c r="BF945" s="218">
        <f t="shared" ref="BF945:BF951" si="35">IF(N945="snížená",J945,0)</f>
        <v>0</v>
      </c>
      <c r="BG945" s="218">
        <f t="shared" ref="BG945:BG951" si="36">IF(N945="zákl. přenesená",J945,0)</f>
        <v>0</v>
      </c>
      <c r="BH945" s="218">
        <f t="shared" ref="BH945:BH951" si="37">IF(N945="sníž. přenesená",J945,0)</f>
        <v>0</v>
      </c>
      <c r="BI945" s="218">
        <f t="shared" ref="BI945:BI951" si="38">IF(N945="nulová",J945,0)</f>
        <v>0</v>
      </c>
      <c r="BJ945" s="17" t="s">
        <v>82</v>
      </c>
      <c r="BK945" s="218">
        <f t="shared" ref="BK945:BK951" si="39">ROUND(I945*H945,2)</f>
        <v>0</v>
      </c>
      <c r="BL945" s="17" t="s">
        <v>365</v>
      </c>
      <c r="BM945" s="217" t="s">
        <v>1951</v>
      </c>
    </row>
    <row r="946" spans="1:65" s="2" customFormat="1" ht="60" customHeight="1" x14ac:dyDescent="0.2">
      <c r="A946" s="34"/>
      <c r="B946" s="35"/>
      <c r="C946" s="290" t="s">
        <v>1960</v>
      </c>
      <c r="D946" s="205" t="s">
        <v>204</v>
      </c>
      <c r="E946" s="206" t="s">
        <v>1953</v>
      </c>
      <c r="F946" s="207" t="s">
        <v>1954</v>
      </c>
      <c r="G946" s="208" t="s">
        <v>247</v>
      </c>
      <c r="H946" s="209">
        <v>12</v>
      </c>
      <c r="I946" s="210"/>
      <c r="J946" s="211">
        <f t="shared" si="30"/>
        <v>0</v>
      </c>
      <c r="K946" s="212"/>
      <c r="L946" s="39"/>
      <c r="M946" s="213" t="s">
        <v>1</v>
      </c>
      <c r="N946" s="214" t="s">
        <v>39</v>
      </c>
      <c r="O946" s="71"/>
      <c r="P946" s="215">
        <f t="shared" si="31"/>
        <v>0</v>
      </c>
      <c r="Q946" s="215">
        <v>0</v>
      </c>
      <c r="R946" s="215">
        <f t="shared" si="32"/>
        <v>0</v>
      </c>
      <c r="S946" s="215">
        <v>0</v>
      </c>
      <c r="T946" s="216">
        <f t="shared" si="33"/>
        <v>0</v>
      </c>
      <c r="U946" s="34"/>
      <c r="V946" s="34"/>
      <c r="W946" s="34"/>
      <c r="X946" s="34"/>
      <c r="Y946" s="34"/>
      <c r="Z946" s="34"/>
      <c r="AA946" s="34"/>
      <c r="AB946" s="34"/>
      <c r="AC946" s="34"/>
      <c r="AD946" s="34"/>
      <c r="AE946" s="34"/>
      <c r="AR946" s="217" t="s">
        <v>365</v>
      </c>
      <c r="AT946" s="217" t="s">
        <v>204</v>
      </c>
      <c r="AU946" s="217" t="s">
        <v>84</v>
      </c>
      <c r="AY946" s="17" t="s">
        <v>201</v>
      </c>
      <c r="BE946" s="218">
        <f t="shared" si="34"/>
        <v>0</v>
      </c>
      <c r="BF946" s="218">
        <f t="shared" si="35"/>
        <v>0</v>
      </c>
      <c r="BG946" s="218">
        <f t="shared" si="36"/>
        <v>0</v>
      </c>
      <c r="BH946" s="218">
        <f t="shared" si="37"/>
        <v>0</v>
      </c>
      <c r="BI946" s="218">
        <f t="shared" si="38"/>
        <v>0</v>
      </c>
      <c r="BJ946" s="17" t="s">
        <v>82</v>
      </c>
      <c r="BK946" s="218">
        <f t="shared" si="39"/>
        <v>0</v>
      </c>
      <c r="BL946" s="17" t="s">
        <v>365</v>
      </c>
      <c r="BM946" s="217" t="s">
        <v>1955</v>
      </c>
    </row>
    <row r="947" spans="1:65" s="2" customFormat="1" ht="16.5" customHeight="1" x14ac:dyDescent="0.2">
      <c r="A947" s="34"/>
      <c r="B947" s="35"/>
      <c r="C947" s="290" t="s">
        <v>1964</v>
      </c>
      <c r="D947" s="205" t="s">
        <v>204</v>
      </c>
      <c r="E947" s="206" t="s">
        <v>1957</v>
      </c>
      <c r="F947" s="207" t="s">
        <v>1958</v>
      </c>
      <c r="G947" s="208" t="s">
        <v>247</v>
      </c>
      <c r="H947" s="209">
        <v>4</v>
      </c>
      <c r="I947" s="210"/>
      <c r="J947" s="211">
        <f t="shared" si="30"/>
        <v>0</v>
      </c>
      <c r="K947" s="212"/>
      <c r="L947" s="39"/>
      <c r="M947" s="213" t="s">
        <v>1</v>
      </c>
      <c r="N947" s="214" t="s">
        <v>39</v>
      </c>
      <c r="O947" s="71"/>
      <c r="P947" s="215">
        <f t="shared" si="31"/>
        <v>0</v>
      </c>
      <c r="Q947" s="215">
        <v>0</v>
      </c>
      <c r="R947" s="215">
        <f t="shared" si="32"/>
        <v>0</v>
      </c>
      <c r="S947" s="215">
        <v>0</v>
      </c>
      <c r="T947" s="216">
        <f t="shared" si="33"/>
        <v>0</v>
      </c>
      <c r="U947" s="34"/>
      <c r="V947" s="34"/>
      <c r="W947" s="34"/>
      <c r="X947" s="34"/>
      <c r="Y947" s="34"/>
      <c r="Z947" s="34"/>
      <c r="AA947" s="34"/>
      <c r="AB947" s="34"/>
      <c r="AC947" s="34"/>
      <c r="AD947" s="34"/>
      <c r="AE947" s="34"/>
      <c r="AR947" s="217" t="s">
        <v>365</v>
      </c>
      <c r="AT947" s="217" t="s">
        <v>204</v>
      </c>
      <c r="AU947" s="217" t="s">
        <v>84</v>
      </c>
      <c r="AY947" s="17" t="s">
        <v>201</v>
      </c>
      <c r="BE947" s="218">
        <f t="shared" si="34"/>
        <v>0</v>
      </c>
      <c r="BF947" s="218">
        <f t="shared" si="35"/>
        <v>0</v>
      </c>
      <c r="BG947" s="218">
        <f t="shared" si="36"/>
        <v>0</v>
      </c>
      <c r="BH947" s="218">
        <f t="shared" si="37"/>
        <v>0</v>
      </c>
      <c r="BI947" s="218">
        <f t="shared" si="38"/>
        <v>0</v>
      </c>
      <c r="BJ947" s="17" t="s">
        <v>82</v>
      </c>
      <c r="BK947" s="218">
        <f t="shared" si="39"/>
        <v>0</v>
      </c>
      <c r="BL947" s="17" t="s">
        <v>365</v>
      </c>
      <c r="BM947" s="217" t="s">
        <v>1959</v>
      </c>
    </row>
    <row r="948" spans="1:65" s="2" customFormat="1" ht="16.5" customHeight="1" x14ac:dyDescent="0.2">
      <c r="A948" s="34"/>
      <c r="B948" s="35"/>
      <c r="C948" s="290" t="s">
        <v>1968</v>
      </c>
      <c r="D948" s="205" t="s">
        <v>204</v>
      </c>
      <c r="E948" s="206" t="s">
        <v>1961</v>
      </c>
      <c r="F948" s="207" t="s">
        <v>1962</v>
      </c>
      <c r="G948" s="208" t="s">
        <v>247</v>
      </c>
      <c r="H948" s="209">
        <v>7</v>
      </c>
      <c r="I948" s="210"/>
      <c r="J948" s="211">
        <f t="shared" si="30"/>
        <v>0</v>
      </c>
      <c r="K948" s="212"/>
      <c r="L948" s="39"/>
      <c r="M948" s="213" t="s">
        <v>1</v>
      </c>
      <c r="N948" s="214" t="s">
        <v>39</v>
      </c>
      <c r="O948" s="71"/>
      <c r="P948" s="215">
        <f t="shared" si="31"/>
        <v>0</v>
      </c>
      <c r="Q948" s="215">
        <v>0</v>
      </c>
      <c r="R948" s="215">
        <f t="shared" si="32"/>
        <v>0</v>
      </c>
      <c r="S948" s="215">
        <v>0</v>
      </c>
      <c r="T948" s="216">
        <f t="shared" si="33"/>
        <v>0</v>
      </c>
      <c r="U948" s="34"/>
      <c r="V948" s="34"/>
      <c r="W948" s="34"/>
      <c r="X948" s="34"/>
      <c r="Y948" s="34"/>
      <c r="Z948" s="34"/>
      <c r="AA948" s="34"/>
      <c r="AB948" s="34"/>
      <c r="AC948" s="34"/>
      <c r="AD948" s="34"/>
      <c r="AE948" s="34"/>
      <c r="AR948" s="217" t="s">
        <v>365</v>
      </c>
      <c r="AT948" s="217" t="s">
        <v>204</v>
      </c>
      <c r="AU948" s="217" t="s">
        <v>84</v>
      </c>
      <c r="AY948" s="17" t="s">
        <v>201</v>
      </c>
      <c r="BE948" s="218">
        <f t="shared" si="34"/>
        <v>0</v>
      </c>
      <c r="BF948" s="218">
        <f t="shared" si="35"/>
        <v>0</v>
      </c>
      <c r="BG948" s="218">
        <f t="shared" si="36"/>
        <v>0</v>
      </c>
      <c r="BH948" s="218">
        <f t="shared" si="37"/>
        <v>0</v>
      </c>
      <c r="BI948" s="218">
        <f t="shared" si="38"/>
        <v>0</v>
      </c>
      <c r="BJ948" s="17" t="s">
        <v>82</v>
      </c>
      <c r="BK948" s="218">
        <f t="shared" si="39"/>
        <v>0</v>
      </c>
      <c r="BL948" s="17" t="s">
        <v>365</v>
      </c>
      <c r="BM948" s="217" t="s">
        <v>1963</v>
      </c>
    </row>
    <row r="949" spans="1:65" s="2" customFormat="1" ht="36" customHeight="1" x14ac:dyDescent="0.2">
      <c r="A949" s="34"/>
      <c r="B949" s="35"/>
      <c r="C949" s="290" t="s">
        <v>1972</v>
      </c>
      <c r="D949" s="205" t="s">
        <v>204</v>
      </c>
      <c r="E949" s="206" t="s">
        <v>1965</v>
      </c>
      <c r="F949" s="207" t="s">
        <v>1966</v>
      </c>
      <c r="G949" s="208" t="s">
        <v>247</v>
      </c>
      <c r="H949" s="209">
        <v>1</v>
      </c>
      <c r="I949" s="210"/>
      <c r="J949" s="211">
        <f t="shared" si="30"/>
        <v>0</v>
      </c>
      <c r="K949" s="212"/>
      <c r="L949" s="39"/>
      <c r="M949" s="213" t="s">
        <v>1</v>
      </c>
      <c r="N949" s="214" t="s">
        <v>39</v>
      </c>
      <c r="O949" s="71"/>
      <c r="P949" s="215">
        <f t="shared" si="31"/>
        <v>0</v>
      </c>
      <c r="Q949" s="215">
        <v>0</v>
      </c>
      <c r="R949" s="215">
        <f t="shared" si="32"/>
        <v>0</v>
      </c>
      <c r="S949" s="215">
        <v>0</v>
      </c>
      <c r="T949" s="216">
        <f t="shared" si="33"/>
        <v>0</v>
      </c>
      <c r="U949" s="34"/>
      <c r="V949" s="34"/>
      <c r="W949" s="34"/>
      <c r="X949" s="34"/>
      <c r="Y949" s="34"/>
      <c r="Z949" s="34"/>
      <c r="AA949" s="34"/>
      <c r="AB949" s="34"/>
      <c r="AC949" s="34"/>
      <c r="AD949" s="34"/>
      <c r="AE949" s="34"/>
      <c r="AR949" s="217" t="s">
        <v>365</v>
      </c>
      <c r="AT949" s="217" t="s">
        <v>204</v>
      </c>
      <c r="AU949" s="217" t="s">
        <v>84</v>
      </c>
      <c r="AY949" s="17" t="s">
        <v>201</v>
      </c>
      <c r="BE949" s="218">
        <f t="shared" si="34"/>
        <v>0</v>
      </c>
      <c r="BF949" s="218">
        <f t="shared" si="35"/>
        <v>0</v>
      </c>
      <c r="BG949" s="218">
        <f t="shared" si="36"/>
        <v>0</v>
      </c>
      <c r="BH949" s="218">
        <f t="shared" si="37"/>
        <v>0</v>
      </c>
      <c r="BI949" s="218">
        <f t="shared" si="38"/>
        <v>0</v>
      </c>
      <c r="BJ949" s="17" t="s">
        <v>82</v>
      </c>
      <c r="BK949" s="218">
        <f t="shared" si="39"/>
        <v>0</v>
      </c>
      <c r="BL949" s="17" t="s">
        <v>365</v>
      </c>
      <c r="BM949" s="217" t="s">
        <v>1967</v>
      </c>
    </row>
    <row r="950" spans="1:65" s="2" customFormat="1" ht="16.5" customHeight="1" x14ac:dyDescent="0.2">
      <c r="A950" s="34"/>
      <c r="B950" s="35"/>
      <c r="C950" s="290" t="s">
        <v>1978</v>
      </c>
      <c r="D950" s="205" t="s">
        <v>204</v>
      </c>
      <c r="E950" s="206" t="s">
        <v>1969</v>
      </c>
      <c r="F950" s="207" t="s">
        <v>1970</v>
      </c>
      <c r="G950" s="208" t="s">
        <v>247</v>
      </c>
      <c r="H950" s="209">
        <v>3</v>
      </c>
      <c r="I950" s="210"/>
      <c r="J950" s="211">
        <f t="shared" si="30"/>
        <v>0</v>
      </c>
      <c r="K950" s="212"/>
      <c r="L950" s="39"/>
      <c r="M950" s="213" t="s">
        <v>1</v>
      </c>
      <c r="N950" s="214" t="s">
        <v>39</v>
      </c>
      <c r="O950" s="71"/>
      <c r="P950" s="215">
        <f t="shared" si="31"/>
        <v>0</v>
      </c>
      <c r="Q950" s="215">
        <v>0</v>
      </c>
      <c r="R950" s="215">
        <f t="shared" si="32"/>
        <v>0</v>
      </c>
      <c r="S950" s="215">
        <v>0</v>
      </c>
      <c r="T950" s="216">
        <f t="shared" si="33"/>
        <v>0</v>
      </c>
      <c r="U950" s="34"/>
      <c r="V950" s="34"/>
      <c r="W950" s="34"/>
      <c r="X950" s="34"/>
      <c r="Y950" s="34"/>
      <c r="Z950" s="34"/>
      <c r="AA950" s="34"/>
      <c r="AB950" s="34"/>
      <c r="AC950" s="34"/>
      <c r="AD950" s="34"/>
      <c r="AE950" s="34"/>
      <c r="AR950" s="217" t="s">
        <v>365</v>
      </c>
      <c r="AT950" s="217" t="s">
        <v>204</v>
      </c>
      <c r="AU950" s="217" t="s">
        <v>84</v>
      </c>
      <c r="AY950" s="17" t="s">
        <v>201</v>
      </c>
      <c r="BE950" s="218">
        <f t="shared" si="34"/>
        <v>0</v>
      </c>
      <c r="BF950" s="218">
        <f t="shared" si="35"/>
        <v>0</v>
      </c>
      <c r="BG950" s="218">
        <f t="shared" si="36"/>
        <v>0</v>
      </c>
      <c r="BH950" s="218">
        <f t="shared" si="37"/>
        <v>0</v>
      </c>
      <c r="BI950" s="218">
        <f t="shared" si="38"/>
        <v>0</v>
      </c>
      <c r="BJ950" s="17" t="s">
        <v>82</v>
      </c>
      <c r="BK950" s="218">
        <f t="shared" si="39"/>
        <v>0</v>
      </c>
      <c r="BL950" s="17" t="s">
        <v>365</v>
      </c>
      <c r="BM950" s="217" t="s">
        <v>1971</v>
      </c>
    </row>
    <row r="951" spans="1:65" s="2" customFormat="1" ht="24" customHeight="1" x14ac:dyDescent="0.2">
      <c r="A951" s="34"/>
      <c r="B951" s="35"/>
      <c r="C951" s="290" t="s">
        <v>1983</v>
      </c>
      <c r="D951" s="205" t="s">
        <v>204</v>
      </c>
      <c r="E951" s="206" t="s">
        <v>1973</v>
      </c>
      <c r="F951" s="207" t="s">
        <v>1974</v>
      </c>
      <c r="G951" s="208" t="s">
        <v>1039</v>
      </c>
      <c r="H951" s="273"/>
      <c r="I951" s="210"/>
      <c r="J951" s="211">
        <f t="shared" si="30"/>
        <v>0</v>
      </c>
      <c r="K951" s="212"/>
      <c r="L951" s="39"/>
      <c r="M951" s="213" t="s">
        <v>1</v>
      </c>
      <c r="N951" s="214" t="s">
        <v>39</v>
      </c>
      <c r="O951" s="71"/>
      <c r="P951" s="215">
        <f t="shared" si="31"/>
        <v>0</v>
      </c>
      <c r="Q951" s="215">
        <v>0</v>
      </c>
      <c r="R951" s="215">
        <f t="shared" si="32"/>
        <v>0</v>
      </c>
      <c r="S951" s="215">
        <v>0</v>
      </c>
      <c r="T951" s="216">
        <f t="shared" si="33"/>
        <v>0</v>
      </c>
      <c r="U951" s="34"/>
      <c r="V951" s="34"/>
      <c r="W951" s="34"/>
      <c r="X951" s="34"/>
      <c r="Y951" s="34"/>
      <c r="Z951" s="34"/>
      <c r="AA951" s="34"/>
      <c r="AB951" s="34"/>
      <c r="AC951" s="34"/>
      <c r="AD951" s="34"/>
      <c r="AE951" s="34"/>
      <c r="AR951" s="217" t="s">
        <v>365</v>
      </c>
      <c r="AT951" s="217" t="s">
        <v>204</v>
      </c>
      <c r="AU951" s="217" t="s">
        <v>84</v>
      </c>
      <c r="AY951" s="17" t="s">
        <v>201</v>
      </c>
      <c r="BE951" s="218">
        <f t="shared" si="34"/>
        <v>0</v>
      </c>
      <c r="BF951" s="218">
        <f t="shared" si="35"/>
        <v>0</v>
      </c>
      <c r="BG951" s="218">
        <f t="shared" si="36"/>
        <v>0</v>
      </c>
      <c r="BH951" s="218">
        <f t="shared" si="37"/>
        <v>0</v>
      </c>
      <c r="BI951" s="218">
        <f t="shared" si="38"/>
        <v>0</v>
      </c>
      <c r="BJ951" s="17" t="s">
        <v>82</v>
      </c>
      <c r="BK951" s="218">
        <f t="shared" si="39"/>
        <v>0</v>
      </c>
      <c r="BL951" s="17" t="s">
        <v>365</v>
      </c>
      <c r="BM951" s="217" t="s">
        <v>1975</v>
      </c>
    </row>
    <row r="952" spans="1:65" s="12" customFormat="1" ht="22.9" customHeight="1" x14ac:dyDescent="0.2">
      <c r="B952" s="189"/>
      <c r="C952" s="294"/>
      <c r="D952" s="191" t="s">
        <v>73</v>
      </c>
      <c r="E952" s="203" t="s">
        <v>1976</v>
      </c>
      <c r="F952" s="203" t="s">
        <v>1977</v>
      </c>
      <c r="G952" s="190"/>
      <c r="H952" s="190"/>
      <c r="I952" s="193"/>
      <c r="J952" s="204">
        <f>BK952</f>
        <v>0</v>
      </c>
      <c r="K952" s="190"/>
      <c r="L952" s="195"/>
      <c r="M952" s="196"/>
      <c r="N952" s="197"/>
      <c r="O952" s="197"/>
      <c r="P952" s="198">
        <f>SUM(P953:P1024)</f>
        <v>0</v>
      </c>
      <c r="Q952" s="197"/>
      <c r="R952" s="198">
        <f>SUM(R953:R1024)</f>
        <v>6.5049613500000003</v>
      </c>
      <c r="S952" s="197"/>
      <c r="T952" s="199">
        <f>SUM(T953:T1024)</f>
        <v>0</v>
      </c>
      <c r="AR952" s="200" t="s">
        <v>84</v>
      </c>
      <c r="AT952" s="201" t="s">
        <v>73</v>
      </c>
      <c r="AU952" s="201" t="s">
        <v>82</v>
      </c>
      <c r="AY952" s="200" t="s">
        <v>201</v>
      </c>
      <c r="BK952" s="202">
        <f>SUM(BK953:BK1024)</f>
        <v>0</v>
      </c>
    </row>
    <row r="953" spans="1:65" s="2" customFormat="1" ht="24" customHeight="1" x14ac:dyDescent="0.2">
      <c r="A953" s="34"/>
      <c r="B953" s="35"/>
      <c r="C953" s="290" t="s">
        <v>1988</v>
      </c>
      <c r="D953" s="205" t="s">
        <v>204</v>
      </c>
      <c r="E953" s="206" t="s">
        <v>1979</v>
      </c>
      <c r="F953" s="207" t="s">
        <v>1980</v>
      </c>
      <c r="G953" s="208" t="s">
        <v>325</v>
      </c>
      <c r="H953" s="209">
        <v>24</v>
      </c>
      <c r="I953" s="210"/>
      <c r="J953" s="211">
        <f>ROUND(I953*H953,2)</f>
        <v>0</v>
      </c>
      <c r="K953" s="212"/>
      <c r="L953" s="39"/>
      <c r="M953" s="213" t="s">
        <v>1</v>
      </c>
      <c r="N953" s="214" t="s">
        <v>39</v>
      </c>
      <c r="O953" s="71"/>
      <c r="P953" s="215">
        <f>O953*H953</f>
        <v>0</v>
      </c>
      <c r="Q953" s="215">
        <v>1.5299999999999999E-3</v>
      </c>
      <c r="R953" s="215">
        <f>Q953*H953</f>
        <v>3.6719999999999996E-2</v>
      </c>
      <c r="S953" s="215">
        <v>0</v>
      </c>
      <c r="T953" s="216">
        <f>S953*H953</f>
        <v>0</v>
      </c>
      <c r="U953" s="34"/>
      <c r="V953" s="34"/>
      <c r="W953" s="34"/>
      <c r="X953" s="34"/>
      <c r="Y953" s="34"/>
      <c r="Z953" s="34"/>
      <c r="AA953" s="34"/>
      <c r="AB953" s="34"/>
      <c r="AC953" s="34"/>
      <c r="AD953" s="34"/>
      <c r="AE953" s="34"/>
      <c r="AR953" s="217" t="s">
        <v>365</v>
      </c>
      <c r="AT953" s="217" t="s">
        <v>204</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1981</v>
      </c>
    </row>
    <row r="954" spans="1:65" s="13" customFormat="1" x14ac:dyDescent="0.2">
      <c r="B954" s="227"/>
      <c r="C954" s="292"/>
      <c r="D954" s="219" t="s">
        <v>294</v>
      </c>
      <c r="E954" s="229" t="s">
        <v>1</v>
      </c>
      <c r="F954" s="230" t="s">
        <v>1982</v>
      </c>
      <c r="G954" s="228"/>
      <c r="H954" s="231">
        <v>24</v>
      </c>
      <c r="I954" s="232"/>
      <c r="J954" s="228"/>
      <c r="K954" s="228"/>
      <c r="L954" s="233"/>
      <c r="M954" s="234"/>
      <c r="N954" s="235"/>
      <c r="O954" s="235"/>
      <c r="P954" s="235"/>
      <c r="Q954" s="235"/>
      <c r="R954" s="235"/>
      <c r="S954" s="235"/>
      <c r="T954" s="236"/>
      <c r="AT954" s="237" t="s">
        <v>294</v>
      </c>
      <c r="AU954" s="237" t="s">
        <v>84</v>
      </c>
      <c r="AV954" s="13" t="s">
        <v>84</v>
      </c>
      <c r="AW954" s="13" t="s">
        <v>30</v>
      </c>
      <c r="AX954" s="13" t="s">
        <v>82</v>
      </c>
      <c r="AY954" s="237" t="s">
        <v>201</v>
      </c>
    </row>
    <row r="955" spans="1:65" s="2" customFormat="1" ht="24" customHeight="1" x14ac:dyDescent="0.2">
      <c r="A955" s="34"/>
      <c r="B955" s="35"/>
      <c r="C955" s="290" t="s">
        <v>1995</v>
      </c>
      <c r="D955" s="205" t="s">
        <v>204</v>
      </c>
      <c r="E955" s="206" t="s">
        <v>1984</v>
      </c>
      <c r="F955" s="207" t="s">
        <v>1985</v>
      </c>
      <c r="G955" s="208" t="s">
        <v>325</v>
      </c>
      <c r="H955" s="209">
        <v>99</v>
      </c>
      <c r="I955" s="210"/>
      <c r="J955" s="211">
        <f>ROUND(I955*H955,2)</f>
        <v>0</v>
      </c>
      <c r="K955" s="212"/>
      <c r="L955" s="39"/>
      <c r="M955" s="213" t="s">
        <v>1</v>
      </c>
      <c r="N955" s="214" t="s">
        <v>39</v>
      </c>
      <c r="O955" s="71"/>
      <c r="P955" s="215">
        <f>O955*H955</f>
        <v>0</v>
      </c>
      <c r="Q955" s="215">
        <v>1.7700000000000001E-3</v>
      </c>
      <c r="R955" s="215">
        <f>Q955*H955</f>
        <v>0.17523</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1986</v>
      </c>
    </row>
    <row r="956" spans="1:65" s="13" customFormat="1" x14ac:dyDescent="0.2">
      <c r="B956" s="227"/>
      <c r="C956" s="292"/>
      <c r="D956" s="219" t="s">
        <v>294</v>
      </c>
      <c r="E956" s="229" t="s">
        <v>1</v>
      </c>
      <c r="F956" s="230" t="s">
        <v>1987</v>
      </c>
      <c r="G956" s="228"/>
      <c r="H956" s="231">
        <v>99</v>
      </c>
      <c r="I956" s="232"/>
      <c r="J956" s="228"/>
      <c r="K956" s="228"/>
      <c r="L956" s="233"/>
      <c r="M956" s="234"/>
      <c r="N956" s="235"/>
      <c r="O956" s="235"/>
      <c r="P956" s="235"/>
      <c r="Q956" s="235"/>
      <c r="R956" s="235"/>
      <c r="S956" s="235"/>
      <c r="T956" s="236"/>
      <c r="AT956" s="237" t="s">
        <v>294</v>
      </c>
      <c r="AU956" s="237" t="s">
        <v>84</v>
      </c>
      <c r="AV956" s="13" t="s">
        <v>84</v>
      </c>
      <c r="AW956" s="13" t="s">
        <v>30</v>
      </c>
      <c r="AX956" s="13" t="s">
        <v>82</v>
      </c>
      <c r="AY956" s="237" t="s">
        <v>201</v>
      </c>
    </row>
    <row r="957" spans="1:65" s="2" customFormat="1" ht="24" customHeight="1" x14ac:dyDescent="0.2">
      <c r="A957" s="34"/>
      <c r="B957" s="35"/>
      <c r="C957" s="291" t="s">
        <v>1999</v>
      </c>
      <c r="D957" s="262" t="s">
        <v>442</v>
      </c>
      <c r="E957" s="263" t="s">
        <v>1989</v>
      </c>
      <c r="F957" s="264" t="s">
        <v>1990</v>
      </c>
      <c r="G957" s="265" t="s">
        <v>309</v>
      </c>
      <c r="H957" s="266">
        <v>40.649000000000001</v>
      </c>
      <c r="I957" s="267"/>
      <c r="J957" s="268">
        <f>ROUND(I957*H957,2)</f>
        <v>0</v>
      </c>
      <c r="K957" s="269"/>
      <c r="L957" s="270"/>
      <c r="M957" s="271" t="s">
        <v>1</v>
      </c>
      <c r="N957" s="272"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573</v>
      </c>
      <c r="AT957" s="217" t="s">
        <v>442</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1991</v>
      </c>
    </row>
    <row r="958" spans="1:65" s="13" customFormat="1" x14ac:dyDescent="0.2">
      <c r="B958" s="227"/>
      <c r="C958" s="292"/>
      <c r="D958" s="219" t="s">
        <v>294</v>
      </c>
      <c r="E958" s="229" t="s">
        <v>1</v>
      </c>
      <c r="F958" s="230" t="s">
        <v>1992</v>
      </c>
      <c r="G958" s="228"/>
      <c r="H958" s="231">
        <v>6.2640000000000002</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3" customFormat="1" x14ac:dyDescent="0.2">
      <c r="B959" s="227"/>
      <c r="C959" s="292"/>
      <c r="D959" s="219" t="s">
        <v>294</v>
      </c>
      <c r="E959" s="229" t="s">
        <v>1</v>
      </c>
      <c r="F959" s="230" t="s">
        <v>1993</v>
      </c>
      <c r="G959" s="228"/>
      <c r="H959" s="231">
        <v>30.69</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4" customFormat="1" x14ac:dyDescent="0.2">
      <c r="B960" s="238"/>
      <c r="C960" s="293"/>
      <c r="D960" s="219" t="s">
        <v>294</v>
      </c>
      <c r="E960" s="240" t="s">
        <v>1</v>
      </c>
      <c r="F960" s="241" t="s">
        <v>297</v>
      </c>
      <c r="G960" s="239"/>
      <c r="H960" s="242">
        <v>36.954000000000001</v>
      </c>
      <c r="I960" s="243"/>
      <c r="J960" s="239"/>
      <c r="K960" s="239"/>
      <c r="L960" s="244"/>
      <c r="M960" s="245"/>
      <c r="N960" s="246"/>
      <c r="O960" s="246"/>
      <c r="P960" s="246"/>
      <c r="Q960" s="246"/>
      <c r="R960" s="246"/>
      <c r="S960" s="246"/>
      <c r="T960" s="247"/>
      <c r="AT960" s="248" t="s">
        <v>294</v>
      </c>
      <c r="AU960" s="248" t="s">
        <v>84</v>
      </c>
      <c r="AV960" s="14" t="s">
        <v>214</v>
      </c>
      <c r="AW960" s="14" t="s">
        <v>30</v>
      </c>
      <c r="AX960" s="14" t="s">
        <v>82</v>
      </c>
      <c r="AY960" s="248" t="s">
        <v>201</v>
      </c>
    </row>
    <row r="961" spans="1:65" s="13" customFormat="1" x14ac:dyDescent="0.2">
      <c r="B961" s="227"/>
      <c r="C961" s="292"/>
      <c r="D961" s="219" t="s">
        <v>294</v>
      </c>
      <c r="E961" s="228"/>
      <c r="F961" s="230" t="s">
        <v>1994</v>
      </c>
      <c r="G961" s="228"/>
      <c r="H961" s="231">
        <v>40.649000000000001</v>
      </c>
      <c r="I961" s="232"/>
      <c r="J961" s="228"/>
      <c r="K961" s="228"/>
      <c r="L961" s="233"/>
      <c r="M961" s="234"/>
      <c r="N961" s="235"/>
      <c r="O961" s="235"/>
      <c r="P961" s="235"/>
      <c r="Q961" s="235"/>
      <c r="R961" s="235"/>
      <c r="S961" s="235"/>
      <c r="T961" s="236"/>
      <c r="AT961" s="237" t="s">
        <v>294</v>
      </c>
      <c r="AU961" s="237" t="s">
        <v>84</v>
      </c>
      <c r="AV961" s="13" t="s">
        <v>84</v>
      </c>
      <c r="AW961" s="13" t="s">
        <v>4</v>
      </c>
      <c r="AX961" s="13" t="s">
        <v>82</v>
      </c>
      <c r="AY961" s="237" t="s">
        <v>201</v>
      </c>
    </row>
    <row r="962" spans="1:65" s="2" customFormat="1" ht="24" customHeight="1" x14ac:dyDescent="0.2">
      <c r="A962" s="34"/>
      <c r="B962" s="35"/>
      <c r="C962" s="290" t="s">
        <v>2006</v>
      </c>
      <c r="D962" s="205" t="s">
        <v>204</v>
      </c>
      <c r="E962" s="206" t="s">
        <v>1996</v>
      </c>
      <c r="F962" s="207" t="s">
        <v>1997</v>
      </c>
      <c r="G962" s="208" t="s">
        <v>325</v>
      </c>
      <c r="H962" s="209">
        <v>123</v>
      </c>
      <c r="I962" s="210"/>
      <c r="J962" s="211">
        <f>ROUND(I962*H962,2)</f>
        <v>0</v>
      </c>
      <c r="K962" s="212"/>
      <c r="L962" s="39"/>
      <c r="M962" s="213" t="s">
        <v>1</v>
      </c>
      <c r="N962" s="214" t="s">
        <v>39</v>
      </c>
      <c r="O962" s="71"/>
      <c r="P962" s="215">
        <f>O962*H962</f>
        <v>0</v>
      </c>
      <c r="Q962" s="215">
        <v>1.0200000000000001E-3</v>
      </c>
      <c r="R962" s="215">
        <f>Q962*H962</f>
        <v>0.12546000000000002</v>
      </c>
      <c r="S962" s="215">
        <v>0</v>
      </c>
      <c r="T962" s="216">
        <f>S962*H962</f>
        <v>0</v>
      </c>
      <c r="U962" s="34"/>
      <c r="V962" s="34"/>
      <c r="W962" s="34"/>
      <c r="X962" s="34"/>
      <c r="Y962" s="34"/>
      <c r="Z962" s="34"/>
      <c r="AA962" s="34"/>
      <c r="AB962" s="34"/>
      <c r="AC962" s="34"/>
      <c r="AD962" s="34"/>
      <c r="AE962" s="34"/>
      <c r="AR962" s="217" t="s">
        <v>365</v>
      </c>
      <c r="AT962" s="217" t="s">
        <v>204</v>
      </c>
      <c r="AU962" s="217" t="s">
        <v>84</v>
      </c>
      <c r="AY962" s="17" t="s">
        <v>201</v>
      </c>
      <c r="BE962" s="218">
        <f>IF(N962="základní",J962,0)</f>
        <v>0</v>
      </c>
      <c r="BF962" s="218">
        <f>IF(N962="snížená",J962,0)</f>
        <v>0</v>
      </c>
      <c r="BG962" s="218">
        <f>IF(N962="zákl. přenesená",J962,0)</f>
        <v>0</v>
      </c>
      <c r="BH962" s="218">
        <f>IF(N962="sníž. přenesená",J962,0)</f>
        <v>0</v>
      </c>
      <c r="BI962" s="218">
        <f>IF(N962="nulová",J962,0)</f>
        <v>0</v>
      </c>
      <c r="BJ962" s="17" t="s">
        <v>82</v>
      </c>
      <c r="BK962" s="218">
        <f>ROUND(I962*H962,2)</f>
        <v>0</v>
      </c>
      <c r="BL962" s="17" t="s">
        <v>365</v>
      </c>
      <c r="BM962" s="217" t="s">
        <v>1998</v>
      </c>
    </row>
    <row r="963" spans="1:65" s="13" customFormat="1" x14ac:dyDescent="0.2">
      <c r="B963" s="227"/>
      <c r="C963" s="292"/>
      <c r="D963" s="219" t="s">
        <v>294</v>
      </c>
      <c r="E963" s="229" t="s">
        <v>1</v>
      </c>
      <c r="F963" s="230" t="s">
        <v>1982</v>
      </c>
      <c r="G963" s="228"/>
      <c r="H963" s="231">
        <v>24</v>
      </c>
      <c r="I963" s="232"/>
      <c r="J963" s="228"/>
      <c r="K963" s="228"/>
      <c r="L963" s="233"/>
      <c r="M963" s="234"/>
      <c r="N963" s="235"/>
      <c r="O963" s="235"/>
      <c r="P963" s="235"/>
      <c r="Q963" s="235"/>
      <c r="R963" s="235"/>
      <c r="S963" s="235"/>
      <c r="T963" s="236"/>
      <c r="AT963" s="237" t="s">
        <v>294</v>
      </c>
      <c r="AU963" s="237" t="s">
        <v>84</v>
      </c>
      <c r="AV963" s="13" t="s">
        <v>84</v>
      </c>
      <c r="AW963" s="13" t="s">
        <v>30</v>
      </c>
      <c r="AX963" s="13" t="s">
        <v>74</v>
      </c>
      <c r="AY963" s="237" t="s">
        <v>201</v>
      </c>
    </row>
    <row r="964" spans="1:65" s="13" customFormat="1" x14ac:dyDescent="0.2">
      <c r="B964" s="227"/>
      <c r="C964" s="292"/>
      <c r="D964" s="219" t="s">
        <v>294</v>
      </c>
      <c r="E964" s="229" t="s">
        <v>1</v>
      </c>
      <c r="F964" s="230" t="s">
        <v>1987</v>
      </c>
      <c r="G964" s="228"/>
      <c r="H964" s="231">
        <v>99</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4" customFormat="1" x14ac:dyDescent="0.2">
      <c r="B965" s="238"/>
      <c r="C965" s="293"/>
      <c r="D965" s="219" t="s">
        <v>294</v>
      </c>
      <c r="E965" s="240" t="s">
        <v>1</v>
      </c>
      <c r="F965" s="241" t="s">
        <v>297</v>
      </c>
      <c r="G965" s="239"/>
      <c r="H965" s="242">
        <v>123</v>
      </c>
      <c r="I965" s="243"/>
      <c r="J965" s="239"/>
      <c r="K965" s="239"/>
      <c r="L965" s="244"/>
      <c r="M965" s="245"/>
      <c r="N965" s="246"/>
      <c r="O965" s="246"/>
      <c r="P965" s="246"/>
      <c r="Q965" s="246"/>
      <c r="R965" s="246"/>
      <c r="S965" s="246"/>
      <c r="T965" s="247"/>
      <c r="AT965" s="248" t="s">
        <v>294</v>
      </c>
      <c r="AU965" s="248" t="s">
        <v>84</v>
      </c>
      <c r="AV965" s="14" t="s">
        <v>214</v>
      </c>
      <c r="AW965" s="14" t="s">
        <v>30</v>
      </c>
      <c r="AX965" s="14" t="s">
        <v>82</v>
      </c>
      <c r="AY965" s="248" t="s">
        <v>201</v>
      </c>
    </row>
    <row r="966" spans="1:65" s="2" customFormat="1" ht="24" customHeight="1" x14ac:dyDescent="0.2">
      <c r="A966" s="34"/>
      <c r="B966" s="35"/>
      <c r="C966" s="291" t="s">
        <v>2023</v>
      </c>
      <c r="D966" s="262" t="s">
        <v>442</v>
      </c>
      <c r="E966" s="263" t="s">
        <v>2000</v>
      </c>
      <c r="F966" s="264" t="s">
        <v>2001</v>
      </c>
      <c r="G966" s="265" t="s">
        <v>309</v>
      </c>
      <c r="H966" s="266">
        <v>21.981000000000002</v>
      </c>
      <c r="I966" s="267"/>
      <c r="J966" s="268">
        <f>ROUND(I966*H966,2)</f>
        <v>0</v>
      </c>
      <c r="K966" s="269"/>
      <c r="L966" s="270"/>
      <c r="M966" s="271" t="s">
        <v>1</v>
      </c>
      <c r="N966" s="272" t="s">
        <v>39</v>
      </c>
      <c r="O966" s="71"/>
      <c r="P966" s="215">
        <f>O966*H966</f>
        <v>0</v>
      </c>
      <c r="Q966" s="215">
        <v>0</v>
      </c>
      <c r="R966" s="215">
        <f>Q966*H966</f>
        <v>0</v>
      </c>
      <c r="S966" s="215">
        <v>0</v>
      </c>
      <c r="T966" s="216">
        <f>S966*H966</f>
        <v>0</v>
      </c>
      <c r="U966" s="34"/>
      <c r="V966" s="34"/>
      <c r="W966" s="34"/>
      <c r="X966" s="34"/>
      <c r="Y966" s="34"/>
      <c r="Z966" s="34"/>
      <c r="AA966" s="34"/>
      <c r="AB966" s="34"/>
      <c r="AC966" s="34"/>
      <c r="AD966" s="34"/>
      <c r="AE966" s="34"/>
      <c r="AR966" s="217" t="s">
        <v>573</v>
      </c>
      <c r="AT966" s="217" t="s">
        <v>442</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2002</v>
      </c>
    </row>
    <row r="967" spans="1:65" s="13" customFormat="1" x14ac:dyDescent="0.2">
      <c r="B967" s="227"/>
      <c r="C967" s="292"/>
      <c r="D967" s="219" t="s">
        <v>294</v>
      </c>
      <c r="E967" s="229" t="s">
        <v>1</v>
      </c>
      <c r="F967" s="230" t="s">
        <v>2003</v>
      </c>
      <c r="G967" s="228"/>
      <c r="H967" s="231">
        <v>4.4400000000000004</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2004</v>
      </c>
      <c r="G968" s="228"/>
      <c r="H968" s="231">
        <v>15.542999999999999</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4" customFormat="1" x14ac:dyDescent="0.2">
      <c r="B969" s="238"/>
      <c r="C969" s="293"/>
      <c r="D969" s="219" t="s">
        <v>294</v>
      </c>
      <c r="E969" s="240" t="s">
        <v>1</v>
      </c>
      <c r="F969" s="241" t="s">
        <v>297</v>
      </c>
      <c r="G969" s="239"/>
      <c r="H969" s="242">
        <v>19.983000000000001</v>
      </c>
      <c r="I969" s="243"/>
      <c r="J969" s="239"/>
      <c r="K969" s="239"/>
      <c r="L969" s="244"/>
      <c r="M969" s="245"/>
      <c r="N969" s="246"/>
      <c r="O969" s="246"/>
      <c r="P969" s="246"/>
      <c r="Q969" s="246"/>
      <c r="R969" s="246"/>
      <c r="S969" s="246"/>
      <c r="T969" s="247"/>
      <c r="AT969" s="248" t="s">
        <v>294</v>
      </c>
      <c r="AU969" s="248" t="s">
        <v>84</v>
      </c>
      <c r="AV969" s="14" t="s">
        <v>214</v>
      </c>
      <c r="AW969" s="14" t="s">
        <v>30</v>
      </c>
      <c r="AX969" s="14" t="s">
        <v>82</v>
      </c>
      <c r="AY969" s="248" t="s">
        <v>201</v>
      </c>
    </row>
    <row r="970" spans="1:65" s="13" customFormat="1" x14ac:dyDescent="0.2">
      <c r="B970" s="227"/>
      <c r="C970" s="292"/>
      <c r="D970" s="219" t="s">
        <v>294</v>
      </c>
      <c r="E970" s="228"/>
      <c r="F970" s="230" t="s">
        <v>2005</v>
      </c>
      <c r="G970" s="228"/>
      <c r="H970" s="231">
        <v>21.981000000000002</v>
      </c>
      <c r="I970" s="232"/>
      <c r="J970" s="228"/>
      <c r="K970" s="228"/>
      <c r="L970" s="233"/>
      <c r="M970" s="234"/>
      <c r="N970" s="235"/>
      <c r="O970" s="235"/>
      <c r="P970" s="235"/>
      <c r="Q970" s="235"/>
      <c r="R970" s="235"/>
      <c r="S970" s="235"/>
      <c r="T970" s="236"/>
      <c r="AT970" s="237" t="s">
        <v>294</v>
      </c>
      <c r="AU970" s="237" t="s">
        <v>84</v>
      </c>
      <c r="AV970" s="13" t="s">
        <v>84</v>
      </c>
      <c r="AW970" s="13" t="s">
        <v>4</v>
      </c>
      <c r="AX970" s="13" t="s">
        <v>82</v>
      </c>
      <c r="AY970" s="237" t="s">
        <v>201</v>
      </c>
    </row>
    <row r="971" spans="1:65" s="2" customFormat="1" ht="24" customHeight="1" x14ac:dyDescent="0.2">
      <c r="A971" s="34"/>
      <c r="B971" s="35"/>
      <c r="C971" s="290" t="s">
        <v>2029</v>
      </c>
      <c r="D971" s="205" t="s">
        <v>204</v>
      </c>
      <c r="E971" s="206" t="s">
        <v>2007</v>
      </c>
      <c r="F971" s="207" t="s">
        <v>2008</v>
      </c>
      <c r="G971" s="208" t="s">
        <v>325</v>
      </c>
      <c r="H971" s="209">
        <v>60.143000000000001</v>
      </c>
      <c r="I971" s="210"/>
      <c r="J971" s="211">
        <f>ROUND(I971*H971,2)</f>
        <v>0</v>
      </c>
      <c r="K971" s="212"/>
      <c r="L971" s="39"/>
      <c r="M971" s="213" t="s">
        <v>1</v>
      </c>
      <c r="N971" s="214" t="s">
        <v>39</v>
      </c>
      <c r="O971" s="71"/>
      <c r="P971" s="215">
        <f>O971*H971</f>
        <v>0</v>
      </c>
      <c r="Q971" s="215">
        <v>4.2999999999999999E-4</v>
      </c>
      <c r="R971" s="215">
        <f>Q971*H971</f>
        <v>2.5861490000000001E-2</v>
      </c>
      <c r="S971" s="215">
        <v>0</v>
      </c>
      <c r="T971" s="216">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2009</v>
      </c>
    </row>
    <row r="972" spans="1:65" s="15" customFormat="1" x14ac:dyDescent="0.2">
      <c r="B972" s="249"/>
      <c r="C972" s="295"/>
      <c r="D972" s="219" t="s">
        <v>294</v>
      </c>
      <c r="E972" s="251" t="s">
        <v>1</v>
      </c>
      <c r="F972" s="252" t="s">
        <v>2010</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2011</v>
      </c>
      <c r="G973" s="228"/>
      <c r="H973" s="231">
        <v>6.5650000000000004</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2012</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2013</v>
      </c>
      <c r="G975" s="228"/>
      <c r="H975" s="231">
        <v>6.13</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3" customFormat="1" x14ac:dyDescent="0.2">
      <c r="B976" s="227"/>
      <c r="C976" s="292"/>
      <c r="D976" s="219" t="s">
        <v>294</v>
      </c>
      <c r="E976" s="229" t="s">
        <v>1</v>
      </c>
      <c r="F976" s="230" t="s">
        <v>2014</v>
      </c>
      <c r="G976" s="228"/>
      <c r="H976" s="231">
        <v>3.8340000000000001</v>
      </c>
      <c r="I976" s="232"/>
      <c r="J976" s="228"/>
      <c r="K976" s="228"/>
      <c r="L976" s="233"/>
      <c r="M976" s="234"/>
      <c r="N976" s="235"/>
      <c r="O976" s="235"/>
      <c r="P976" s="235"/>
      <c r="Q976" s="235"/>
      <c r="R976" s="235"/>
      <c r="S976" s="235"/>
      <c r="T976" s="236"/>
      <c r="AT976" s="237" t="s">
        <v>294</v>
      </c>
      <c r="AU976" s="237" t="s">
        <v>84</v>
      </c>
      <c r="AV976" s="13" t="s">
        <v>84</v>
      </c>
      <c r="AW976" s="13" t="s">
        <v>30</v>
      </c>
      <c r="AX976" s="13" t="s">
        <v>74</v>
      </c>
      <c r="AY976" s="237" t="s">
        <v>201</v>
      </c>
    </row>
    <row r="977" spans="1:65" s="15" customFormat="1" x14ac:dyDescent="0.2">
      <c r="B977" s="249"/>
      <c r="C977" s="295"/>
      <c r="D977" s="219" t="s">
        <v>294</v>
      </c>
      <c r="E977" s="251" t="s">
        <v>1</v>
      </c>
      <c r="F977" s="252" t="s">
        <v>2015</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1:65" s="13" customFormat="1" x14ac:dyDescent="0.2">
      <c r="B978" s="227"/>
      <c r="C978" s="292"/>
      <c r="D978" s="219" t="s">
        <v>294</v>
      </c>
      <c r="E978" s="229" t="s">
        <v>1</v>
      </c>
      <c r="F978" s="230" t="s">
        <v>2016</v>
      </c>
      <c r="G978" s="228"/>
      <c r="H978" s="231">
        <v>6.08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1:65" s="13" customFormat="1" x14ac:dyDescent="0.2">
      <c r="B979" s="227"/>
      <c r="C979" s="292"/>
      <c r="D979" s="219" t="s">
        <v>294</v>
      </c>
      <c r="E979" s="229" t="s">
        <v>1</v>
      </c>
      <c r="F979" s="230" t="s">
        <v>2017</v>
      </c>
      <c r="G979" s="228"/>
      <c r="H979" s="231">
        <v>2.69</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3" customFormat="1" x14ac:dyDescent="0.2">
      <c r="B980" s="227"/>
      <c r="C980" s="292"/>
      <c r="D980" s="219" t="s">
        <v>294</v>
      </c>
      <c r="E980" s="229" t="s">
        <v>1</v>
      </c>
      <c r="F980" s="230" t="s">
        <v>2018</v>
      </c>
      <c r="G980" s="228"/>
      <c r="H980" s="231">
        <v>7.0659999999999998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1:65" s="15" customFormat="1" x14ac:dyDescent="0.2">
      <c r="B981" s="249"/>
      <c r="C981" s="295"/>
      <c r="D981" s="219" t="s">
        <v>294</v>
      </c>
      <c r="E981" s="251" t="s">
        <v>1</v>
      </c>
      <c r="F981" s="252" t="s">
        <v>2019</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1:65" s="13" customFormat="1" x14ac:dyDescent="0.2">
      <c r="B982" s="227"/>
      <c r="C982" s="292"/>
      <c r="D982" s="219" t="s">
        <v>294</v>
      </c>
      <c r="E982" s="229" t="s">
        <v>1</v>
      </c>
      <c r="F982" s="230" t="s">
        <v>2020</v>
      </c>
      <c r="G982" s="228"/>
      <c r="H982" s="231">
        <v>6.13</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1:65" s="15" customFormat="1" x14ac:dyDescent="0.2">
      <c r="B983" s="249"/>
      <c r="C983" s="295"/>
      <c r="D983" s="219" t="s">
        <v>294</v>
      </c>
      <c r="E983" s="251" t="s">
        <v>1</v>
      </c>
      <c r="F983" s="252" t="s">
        <v>2021</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1:65" s="13" customFormat="1" x14ac:dyDescent="0.2">
      <c r="B984" s="227"/>
      <c r="C984" s="292"/>
      <c r="D984" s="219" t="s">
        <v>294</v>
      </c>
      <c r="E984" s="229" t="s">
        <v>1</v>
      </c>
      <c r="F984" s="230" t="s">
        <v>2022</v>
      </c>
      <c r="G984" s="228"/>
      <c r="H984" s="231">
        <v>21.648</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4" customFormat="1" x14ac:dyDescent="0.2">
      <c r="B985" s="238"/>
      <c r="C985" s="293"/>
      <c r="D985" s="219" t="s">
        <v>294</v>
      </c>
      <c r="E985" s="240" t="s">
        <v>1</v>
      </c>
      <c r="F985" s="241" t="s">
        <v>297</v>
      </c>
      <c r="G985" s="239"/>
      <c r="H985" s="242">
        <v>60.143000000000001</v>
      </c>
      <c r="I985" s="243"/>
      <c r="J985" s="239"/>
      <c r="K985" s="239"/>
      <c r="L985" s="244"/>
      <c r="M985" s="245"/>
      <c r="N985" s="246"/>
      <c r="O985" s="246"/>
      <c r="P985" s="246"/>
      <c r="Q985" s="246"/>
      <c r="R985" s="246"/>
      <c r="S985" s="246"/>
      <c r="T985" s="247"/>
      <c r="AT985" s="248" t="s">
        <v>294</v>
      </c>
      <c r="AU985" s="248" t="s">
        <v>84</v>
      </c>
      <c r="AV985" s="14" t="s">
        <v>214</v>
      </c>
      <c r="AW985" s="14" t="s">
        <v>30</v>
      </c>
      <c r="AX985" s="14" t="s">
        <v>82</v>
      </c>
      <c r="AY985" s="248" t="s">
        <v>201</v>
      </c>
    </row>
    <row r="986" spans="1:65" s="2" customFormat="1" ht="24" customHeight="1" x14ac:dyDescent="0.2">
      <c r="A986" s="34"/>
      <c r="B986" s="35"/>
      <c r="C986" s="290" t="s">
        <v>2036</v>
      </c>
      <c r="D986" s="205" t="s">
        <v>204</v>
      </c>
      <c r="E986" s="206" t="s">
        <v>2024</v>
      </c>
      <c r="F986" s="207" t="s">
        <v>2025</v>
      </c>
      <c r="G986" s="208" t="s">
        <v>325</v>
      </c>
      <c r="H986" s="209">
        <v>37.957999999999998</v>
      </c>
      <c r="I986" s="210"/>
      <c r="J986" s="211">
        <f>ROUND(I986*H986,2)</f>
        <v>0</v>
      </c>
      <c r="K986" s="212"/>
      <c r="L986" s="39"/>
      <c r="M986" s="213" t="s">
        <v>1</v>
      </c>
      <c r="N986" s="214" t="s">
        <v>39</v>
      </c>
      <c r="O986" s="71"/>
      <c r="P986" s="215">
        <f>O986*H986</f>
        <v>0</v>
      </c>
      <c r="Q986" s="215">
        <v>4.2999999999999999E-4</v>
      </c>
      <c r="R986" s="215">
        <f>Q986*H986</f>
        <v>1.632194E-2</v>
      </c>
      <c r="S986" s="215">
        <v>0</v>
      </c>
      <c r="T986" s="216">
        <f>S986*H986</f>
        <v>0</v>
      </c>
      <c r="U986" s="34"/>
      <c r="V986" s="34"/>
      <c r="W986" s="34"/>
      <c r="X986" s="34"/>
      <c r="Y986" s="34"/>
      <c r="Z986" s="34"/>
      <c r="AA986" s="34"/>
      <c r="AB986" s="34"/>
      <c r="AC986" s="34"/>
      <c r="AD986" s="34"/>
      <c r="AE986" s="34"/>
      <c r="AR986" s="217" t="s">
        <v>365</v>
      </c>
      <c r="AT986" s="217" t="s">
        <v>204</v>
      </c>
      <c r="AU986" s="217" t="s">
        <v>84</v>
      </c>
      <c r="AY986" s="17" t="s">
        <v>201</v>
      </c>
      <c r="BE986" s="218">
        <f>IF(N986="základní",J986,0)</f>
        <v>0</v>
      </c>
      <c r="BF986" s="218">
        <f>IF(N986="snížená",J986,0)</f>
        <v>0</v>
      </c>
      <c r="BG986" s="218">
        <f>IF(N986="zákl. přenesená",J986,0)</f>
        <v>0</v>
      </c>
      <c r="BH986" s="218">
        <f>IF(N986="sníž. přenesená",J986,0)</f>
        <v>0</v>
      </c>
      <c r="BI986" s="218">
        <f>IF(N986="nulová",J986,0)</f>
        <v>0</v>
      </c>
      <c r="BJ986" s="17" t="s">
        <v>82</v>
      </c>
      <c r="BK986" s="218">
        <f>ROUND(I986*H986,2)</f>
        <v>0</v>
      </c>
      <c r="BL986" s="17" t="s">
        <v>365</v>
      </c>
      <c r="BM986" s="217" t="s">
        <v>2026</v>
      </c>
    </row>
    <row r="987" spans="1:65" s="13" customFormat="1" x14ac:dyDescent="0.2">
      <c r="B987" s="227"/>
      <c r="C987" s="292"/>
      <c r="D987" s="219" t="s">
        <v>294</v>
      </c>
      <c r="E987" s="229" t="s">
        <v>1</v>
      </c>
      <c r="F987" s="230" t="s">
        <v>2027</v>
      </c>
      <c r="G987" s="228"/>
      <c r="H987" s="231">
        <v>7.1360000000000001</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1:65" s="13" customFormat="1" x14ac:dyDescent="0.2">
      <c r="B988" s="227"/>
      <c r="C988" s="292"/>
      <c r="D988" s="219" t="s">
        <v>294</v>
      </c>
      <c r="E988" s="229" t="s">
        <v>1</v>
      </c>
      <c r="F988" s="230" t="s">
        <v>2028</v>
      </c>
      <c r="G988" s="228"/>
      <c r="H988" s="231">
        <v>30.821999999999999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1:65" s="14" customFormat="1" x14ac:dyDescent="0.2">
      <c r="B989" s="238"/>
      <c r="C989" s="293"/>
      <c r="D989" s="219" t="s">
        <v>294</v>
      </c>
      <c r="E989" s="240" t="s">
        <v>1</v>
      </c>
      <c r="F989" s="241" t="s">
        <v>297</v>
      </c>
      <c r="G989" s="239"/>
      <c r="H989" s="242">
        <v>37.957999999999998</v>
      </c>
      <c r="I989" s="243"/>
      <c r="J989" s="239"/>
      <c r="K989" s="239"/>
      <c r="L989" s="244"/>
      <c r="M989" s="245"/>
      <c r="N989" s="246"/>
      <c r="O989" s="246"/>
      <c r="P989" s="246"/>
      <c r="Q989" s="246"/>
      <c r="R989" s="246"/>
      <c r="S989" s="246"/>
      <c r="T989" s="247"/>
      <c r="AT989" s="248" t="s">
        <v>294</v>
      </c>
      <c r="AU989" s="248" t="s">
        <v>84</v>
      </c>
      <c r="AV989" s="14" t="s">
        <v>214</v>
      </c>
      <c r="AW989" s="14" t="s">
        <v>30</v>
      </c>
      <c r="AX989" s="14" t="s">
        <v>82</v>
      </c>
      <c r="AY989" s="248" t="s">
        <v>201</v>
      </c>
    </row>
    <row r="990" spans="1:65" s="2" customFormat="1" ht="16.5" customHeight="1" x14ac:dyDescent="0.2">
      <c r="A990" s="34"/>
      <c r="B990" s="35"/>
      <c r="C990" s="291" t="s">
        <v>2040</v>
      </c>
      <c r="D990" s="262" t="s">
        <v>442</v>
      </c>
      <c r="E990" s="263" t="s">
        <v>2030</v>
      </c>
      <c r="F990" s="264" t="s">
        <v>2031</v>
      </c>
      <c r="G990" s="265" t="s">
        <v>325</v>
      </c>
      <c r="H990" s="266">
        <v>107.911</v>
      </c>
      <c r="I990" s="267"/>
      <c r="J990" s="268">
        <f>ROUND(I990*H990,2)</f>
        <v>0</v>
      </c>
      <c r="K990" s="269"/>
      <c r="L990" s="270"/>
      <c r="M990" s="271" t="s">
        <v>1</v>
      </c>
      <c r="N990" s="272" t="s">
        <v>39</v>
      </c>
      <c r="O990" s="71"/>
      <c r="P990" s="215">
        <f>O990*H990</f>
        <v>0</v>
      </c>
      <c r="Q990" s="215">
        <v>0</v>
      </c>
      <c r="R990" s="215">
        <f>Q990*H990</f>
        <v>0</v>
      </c>
      <c r="S990" s="215">
        <v>0</v>
      </c>
      <c r="T990" s="216">
        <f>S990*H990</f>
        <v>0</v>
      </c>
      <c r="U990" s="34"/>
      <c r="V990" s="34"/>
      <c r="W990" s="34"/>
      <c r="X990" s="34"/>
      <c r="Y990" s="34"/>
      <c r="Z990" s="34"/>
      <c r="AA990" s="34"/>
      <c r="AB990" s="34"/>
      <c r="AC990" s="34"/>
      <c r="AD990" s="34"/>
      <c r="AE990" s="34"/>
      <c r="AR990" s="217" t="s">
        <v>573</v>
      </c>
      <c r="AT990" s="217" t="s">
        <v>442</v>
      </c>
      <c r="AU990" s="217" t="s">
        <v>84</v>
      </c>
      <c r="AY990" s="17" t="s">
        <v>201</v>
      </c>
      <c r="BE990" s="218">
        <f>IF(N990="základní",J990,0)</f>
        <v>0</v>
      </c>
      <c r="BF990" s="218">
        <f>IF(N990="snížená",J990,0)</f>
        <v>0</v>
      </c>
      <c r="BG990" s="218">
        <f>IF(N990="zákl. přenesená",J990,0)</f>
        <v>0</v>
      </c>
      <c r="BH990" s="218">
        <f>IF(N990="sníž. přenesená",J990,0)</f>
        <v>0</v>
      </c>
      <c r="BI990" s="218">
        <f>IF(N990="nulová",J990,0)</f>
        <v>0</v>
      </c>
      <c r="BJ990" s="17" t="s">
        <v>82</v>
      </c>
      <c r="BK990" s="218">
        <f>ROUND(I990*H990,2)</f>
        <v>0</v>
      </c>
      <c r="BL990" s="17" t="s">
        <v>365</v>
      </c>
      <c r="BM990" s="217" t="s">
        <v>2032</v>
      </c>
    </row>
    <row r="991" spans="1:65" s="15" customFormat="1" x14ac:dyDescent="0.2">
      <c r="B991" s="249"/>
      <c r="C991" s="295"/>
      <c r="D991" s="219" t="s">
        <v>294</v>
      </c>
      <c r="E991" s="251" t="s">
        <v>1</v>
      </c>
      <c r="F991" s="252" t="s">
        <v>2033</v>
      </c>
      <c r="G991" s="250"/>
      <c r="H991" s="251" t="s">
        <v>1</v>
      </c>
      <c r="I991" s="253"/>
      <c r="J991" s="250"/>
      <c r="K991" s="250"/>
      <c r="L991" s="254"/>
      <c r="M991" s="255"/>
      <c r="N991" s="256"/>
      <c r="O991" s="256"/>
      <c r="P991" s="256"/>
      <c r="Q991" s="256"/>
      <c r="R991" s="256"/>
      <c r="S991" s="256"/>
      <c r="T991" s="257"/>
      <c r="AT991" s="258" t="s">
        <v>294</v>
      </c>
      <c r="AU991" s="258" t="s">
        <v>84</v>
      </c>
      <c r="AV991" s="15" t="s">
        <v>82</v>
      </c>
      <c r="AW991" s="15" t="s">
        <v>30</v>
      </c>
      <c r="AX991" s="15" t="s">
        <v>74</v>
      </c>
      <c r="AY991" s="258" t="s">
        <v>201</v>
      </c>
    </row>
    <row r="992" spans="1:65" s="13" customFormat="1" x14ac:dyDescent="0.2">
      <c r="B992" s="227"/>
      <c r="C992" s="292"/>
      <c r="D992" s="219" t="s">
        <v>294</v>
      </c>
      <c r="E992" s="229" t="s">
        <v>1</v>
      </c>
      <c r="F992" s="230" t="s">
        <v>2034</v>
      </c>
      <c r="G992" s="228"/>
      <c r="H992" s="231">
        <v>37.957999999999998</v>
      </c>
      <c r="I992" s="232"/>
      <c r="J992" s="228"/>
      <c r="K992" s="228"/>
      <c r="L992" s="233"/>
      <c r="M992" s="234"/>
      <c r="N992" s="235"/>
      <c r="O992" s="235"/>
      <c r="P992" s="235"/>
      <c r="Q992" s="235"/>
      <c r="R992" s="235"/>
      <c r="S992" s="235"/>
      <c r="T992" s="236"/>
      <c r="AT992" s="237" t="s">
        <v>294</v>
      </c>
      <c r="AU992" s="237" t="s">
        <v>84</v>
      </c>
      <c r="AV992" s="13" t="s">
        <v>84</v>
      </c>
      <c r="AW992" s="13" t="s">
        <v>30</v>
      </c>
      <c r="AX992" s="13" t="s">
        <v>74</v>
      </c>
      <c r="AY992" s="237" t="s">
        <v>201</v>
      </c>
    </row>
    <row r="993" spans="1:65" s="15" customFormat="1" x14ac:dyDescent="0.2">
      <c r="B993" s="249"/>
      <c r="C993" s="295"/>
      <c r="D993" s="219" t="s">
        <v>294</v>
      </c>
      <c r="E993" s="251" t="s">
        <v>1</v>
      </c>
      <c r="F993" s="252" t="s">
        <v>2021</v>
      </c>
      <c r="G993" s="250"/>
      <c r="H993" s="251" t="s">
        <v>1</v>
      </c>
      <c r="I993" s="253"/>
      <c r="J993" s="250"/>
      <c r="K993" s="250"/>
      <c r="L993" s="254"/>
      <c r="M993" s="255"/>
      <c r="N993" s="256"/>
      <c r="O993" s="256"/>
      <c r="P993" s="256"/>
      <c r="Q993" s="256"/>
      <c r="R993" s="256"/>
      <c r="S993" s="256"/>
      <c r="T993" s="257"/>
      <c r="AT993" s="258" t="s">
        <v>294</v>
      </c>
      <c r="AU993" s="258" t="s">
        <v>84</v>
      </c>
      <c r="AV993" s="15" t="s">
        <v>82</v>
      </c>
      <c r="AW993" s="15" t="s">
        <v>30</v>
      </c>
      <c r="AX993" s="15" t="s">
        <v>74</v>
      </c>
      <c r="AY993" s="258" t="s">
        <v>201</v>
      </c>
    </row>
    <row r="994" spans="1:65" s="13" customFormat="1" x14ac:dyDescent="0.2">
      <c r="B994" s="227"/>
      <c r="C994" s="292"/>
      <c r="D994" s="219" t="s">
        <v>294</v>
      </c>
      <c r="E994" s="229" t="s">
        <v>1</v>
      </c>
      <c r="F994" s="230" t="s">
        <v>2022</v>
      </c>
      <c r="G994" s="228"/>
      <c r="H994" s="231">
        <v>21.648</v>
      </c>
      <c r="I994" s="232"/>
      <c r="J994" s="228"/>
      <c r="K994" s="228"/>
      <c r="L994" s="233"/>
      <c r="M994" s="234"/>
      <c r="N994" s="235"/>
      <c r="O994" s="235"/>
      <c r="P994" s="235"/>
      <c r="Q994" s="235"/>
      <c r="R994" s="235"/>
      <c r="S994" s="235"/>
      <c r="T994" s="236"/>
      <c r="AT994" s="237" t="s">
        <v>294</v>
      </c>
      <c r="AU994" s="237" t="s">
        <v>84</v>
      </c>
      <c r="AV994" s="13" t="s">
        <v>84</v>
      </c>
      <c r="AW994" s="13" t="s">
        <v>30</v>
      </c>
      <c r="AX994" s="13" t="s">
        <v>74</v>
      </c>
      <c r="AY994" s="237" t="s">
        <v>201</v>
      </c>
    </row>
    <row r="995" spans="1:65" s="15" customFormat="1" x14ac:dyDescent="0.2">
      <c r="B995" s="249"/>
      <c r="C995" s="295"/>
      <c r="D995" s="219" t="s">
        <v>294</v>
      </c>
      <c r="E995" s="251" t="s">
        <v>1</v>
      </c>
      <c r="F995" s="252" t="s">
        <v>2010</v>
      </c>
      <c r="G995" s="250"/>
      <c r="H995" s="251" t="s">
        <v>1</v>
      </c>
      <c r="I995" s="253"/>
      <c r="J995" s="250"/>
      <c r="K995" s="250"/>
      <c r="L995" s="254"/>
      <c r="M995" s="255"/>
      <c r="N995" s="256"/>
      <c r="O995" s="256"/>
      <c r="P995" s="256"/>
      <c r="Q995" s="256"/>
      <c r="R995" s="256"/>
      <c r="S995" s="256"/>
      <c r="T995" s="257"/>
      <c r="AT995" s="258" t="s">
        <v>294</v>
      </c>
      <c r="AU995" s="258" t="s">
        <v>84</v>
      </c>
      <c r="AV995" s="15" t="s">
        <v>82</v>
      </c>
      <c r="AW995" s="15" t="s">
        <v>30</v>
      </c>
      <c r="AX995" s="15" t="s">
        <v>74</v>
      </c>
      <c r="AY995" s="258" t="s">
        <v>201</v>
      </c>
    </row>
    <row r="996" spans="1:65" s="13" customFormat="1" x14ac:dyDescent="0.2">
      <c r="B996" s="227"/>
      <c r="C996" s="292"/>
      <c r="D996" s="219" t="s">
        <v>294</v>
      </c>
      <c r="E996" s="229" t="s">
        <v>1</v>
      </c>
      <c r="F996" s="230" t="s">
        <v>2011</v>
      </c>
      <c r="G996" s="228"/>
      <c r="H996" s="231">
        <v>6.5650000000000004</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5" customFormat="1" x14ac:dyDescent="0.2">
      <c r="B997" s="249"/>
      <c r="C997" s="295"/>
      <c r="D997" s="219" t="s">
        <v>294</v>
      </c>
      <c r="E997" s="251" t="s">
        <v>1</v>
      </c>
      <c r="F997" s="252" t="s">
        <v>2012</v>
      </c>
      <c r="G997" s="250"/>
      <c r="H997" s="251" t="s">
        <v>1</v>
      </c>
      <c r="I997" s="253"/>
      <c r="J997" s="250"/>
      <c r="K997" s="250"/>
      <c r="L997" s="254"/>
      <c r="M997" s="255"/>
      <c r="N997" s="256"/>
      <c r="O997" s="256"/>
      <c r="P997" s="256"/>
      <c r="Q997" s="256"/>
      <c r="R997" s="256"/>
      <c r="S997" s="256"/>
      <c r="T997" s="257"/>
      <c r="AT997" s="258" t="s">
        <v>294</v>
      </c>
      <c r="AU997" s="258" t="s">
        <v>84</v>
      </c>
      <c r="AV997" s="15" t="s">
        <v>82</v>
      </c>
      <c r="AW997" s="15" t="s">
        <v>30</v>
      </c>
      <c r="AX997" s="15" t="s">
        <v>74</v>
      </c>
      <c r="AY997" s="258" t="s">
        <v>201</v>
      </c>
    </row>
    <row r="998" spans="1:65" s="13" customFormat="1" x14ac:dyDescent="0.2">
      <c r="B998" s="227"/>
      <c r="C998" s="292"/>
      <c r="D998" s="219" t="s">
        <v>294</v>
      </c>
      <c r="E998" s="229" t="s">
        <v>1</v>
      </c>
      <c r="F998" s="230" t="s">
        <v>2013</v>
      </c>
      <c r="G998" s="228"/>
      <c r="H998" s="231">
        <v>6.13</v>
      </c>
      <c r="I998" s="232"/>
      <c r="J998" s="228"/>
      <c r="K998" s="228"/>
      <c r="L998" s="233"/>
      <c r="M998" s="234"/>
      <c r="N998" s="235"/>
      <c r="O998" s="235"/>
      <c r="P998" s="235"/>
      <c r="Q998" s="235"/>
      <c r="R998" s="235"/>
      <c r="S998" s="235"/>
      <c r="T998" s="236"/>
      <c r="AT998" s="237" t="s">
        <v>294</v>
      </c>
      <c r="AU998" s="237" t="s">
        <v>84</v>
      </c>
      <c r="AV998" s="13" t="s">
        <v>84</v>
      </c>
      <c r="AW998" s="13" t="s">
        <v>30</v>
      </c>
      <c r="AX998" s="13" t="s">
        <v>74</v>
      </c>
      <c r="AY998" s="237" t="s">
        <v>201</v>
      </c>
    </row>
    <row r="999" spans="1:65" s="13" customFormat="1" x14ac:dyDescent="0.2">
      <c r="B999" s="227"/>
      <c r="C999" s="292"/>
      <c r="D999" s="219" t="s">
        <v>294</v>
      </c>
      <c r="E999" s="229" t="s">
        <v>1</v>
      </c>
      <c r="F999" s="230" t="s">
        <v>2014</v>
      </c>
      <c r="G999" s="228"/>
      <c r="H999" s="231">
        <v>3.8340000000000001</v>
      </c>
      <c r="I999" s="232"/>
      <c r="J999" s="228"/>
      <c r="K999" s="228"/>
      <c r="L999" s="233"/>
      <c r="M999" s="234"/>
      <c r="N999" s="235"/>
      <c r="O999" s="235"/>
      <c r="P999" s="235"/>
      <c r="Q999" s="235"/>
      <c r="R999" s="235"/>
      <c r="S999" s="235"/>
      <c r="T999" s="236"/>
      <c r="AT999" s="237" t="s">
        <v>294</v>
      </c>
      <c r="AU999" s="237" t="s">
        <v>84</v>
      </c>
      <c r="AV999" s="13" t="s">
        <v>84</v>
      </c>
      <c r="AW999" s="13" t="s">
        <v>30</v>
      </c>
      <c r="AX999" s="13" t="s">
        <v>74</v>
      </c>
      <c r="AY999" s="237" t="s">
        <v>201</v>
      </c>
    </row>
    <row r="1000" spans="1:65" s="15" customFormat="1" x14ac:dyDescent="0.2">
      <c r="B1000" s="249"/>
      <c r="C1000" s="295"/>
      <c r="D1000" s="219" t="s">
        <v>294</v>
      </c>
      <c r="E1000" s="251" t="s">
        <v>1</v>
      </c>
      <c r="F1000" s="252" t="s">
        <v>2015</v>
      </c>
      <c r="G1000" s="250"/>
      <c r="H1000" s="251" t="s">
        <v>1</v>
      </c>
      <c r="I1000" s="253"/>
      <c r="J1000" s="250"/>
      <c r="K1000" s="250"/>
      <c r="L1000" s="254"/>
      <c r="M1000" s="255"/>
      <c r="N1000" s="256"/>
      <c r="O1000" s="256"/>
      <c r="P1000" s="256"/>
      <c r="Q1000" s="256"/>
      <c r="R1000" s="256"/>
      <c r="S1000" s="256"/>
      <c r="T1000" s="257"/>
      <c r="AT1000" s="258" t="s">
        <v>294</v>
      </c>
      <c r="AU1000" s="258" t="s">
        <v>84</v>
      </c>
      <c r="AV1000" s="15" t="s">
        <v>82</v>
      </c>
      <c r="AW1000" s="15" t="s">
        <v>30</v>
      </c>
      <c r="AX1000" s="15" t="s">
        <v>74</v>
      </c>
      <c r="AY1000" s="258" t="s">
        <v>201</v>
      </c>
    </row>
    <row r="1001" spans="1:65" s="13" customFormat="1" x14ac:dyDescent="0.2">
      <c r="B1001" s="227"/>
      <c r="C1001" s="292"/>
      <c r="D1001" s="219" t="s">
        <v>294</v>
      </c>
      <c r="E1001" s="229" t="s">
        <v>1</v>
      </c>
      <c r="F1001" s="230" t="s">
        <v>2016</v>
      </c>
      <c r="G1001" s="228"/>
      <c r="H1001" s="231">
        <v>6.08</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2017</v>
      </c>
      <c r="G1002" s="228"/>
      <c r="H1002" s="231">
        <v>2.69</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3" customFormat="1" x14ac:dyDescent="0.2">
      <c r="B1003" s="227"/>
      <c r="C1003" s="292"/>
      <c r="D1003" s="219" t="s">
        <v>294</v>
      </c>
      <c r="E1003" s="229" t="s">
        <v>1</v>
      </c>
      <c r="F1003" s="230" t="s">
        <v>2018</v>
      </c>
      <c r="G1003" s="228"/>
      <c r="H1003" s="231">
        <v>7.0659999999999998</v>
      </c>
      <c r="I1003" s="232"/>
      <c r="J1003" s="228"/>
      <c r="K1003" s="228"/>
      <c r="L1003" s="233"/>
      <c r="M1003" s="234"/>
      <c r="N1003" s="235"/>
      <c r="O1003" s="235"/>
      <c r="P1003" s="235"/>
      <c r="Q1003" s="235"/>
      <c r="R1003" s="235"/>
      <c r="S1003" s="235"/>
      <c r="T1003" s="236"/>
      <c r="AT1003" s="237" t="s">
        <v>294</v>
      </c>
      <c r="AU1003" s="237" t="s">
        <v>84</v>
      </c>
      <c r="AV1003" s="13" t="s">
        <v>84</v>
      </c>
      <c r="AW1003" s="13" t="s">
        <v>30</v>
      </c>
      <c r="AX1003" s="13" t="s">
        <v>74</v>
      </c>
      <c r="AY1003" s="237" t="s">
        <v>201</v>
      </c>
    </row>
    <row r="1004" spans="1:65" s="15" customFormat="1" x14ac:dyDescent="0.2">
      <c r="B1004" s="249"/>
      <c r="C1004" s="295"/>
      <c r="D1004" s="219" t="s">
        <v>294</v>
      </c>
      <c r="E1004" s="251" t="s">
        <v>1</v>
      </c>
      <c r="F1004" s="252" t="s">
        <v>2019</v>
      </c>
      <c r="G1004" s="250"/>
      <c r="H1004" s="251" t="s">
        <v>1</v>
      </c>
      <c r="I1004" s="253"/>
      <c r="J1004" s="250"/>
      <c r="K1004" s="250"/>
      <c r="L1004" s="254"/>
      <c r="M1004" s="255"/>
      <c r="N1004" s="256"/>
      <c r="O1004" s="256"/>
      <c r="P1004" s="256"/>
      <c r="Q1004" s="256"/>
      <c r="R1004" s="256"/>
      <c r="S1004" s="256"/>
      <c r="T1004" s="257"/>
      <c r="AT1004" s="258" t="s">
        <v>294</v>
      </c>
      <c r="AU1004" s="258" t="s">
        <v>84</v>
      </c>
      <c r="AV1004" s="15" t="s">
        <v>82</v>
      </c>
      <c r="AW1004" s="15" t="s">
        <v>30</v>
      </c>
      <c r="AX1004" s="15" t="s">
        <v>74</v>
      </c>
      <c r="AY1004" s="258" t="s">
        <v>201</v>
      </c>
    </row>
    <row r="1005" spans="1:65" s="13" customFormat="1" x14ac:dyDescent="0.2">
      <c r="B1005" s="227"/>
      <c r="C1005" s="292"/>
      <c r="D1005" s="219" t="s">
        <v>294</v>
      </c>
      <c r="E1005" s="229" t="s">
        <v>1</v>
      </c>
      <c r="F1005" s="230" t="s">
        <v>2020</v>
      </c>
      <c r="G1005" s="228"/>
      <c r="H1005" s="231">
        <v>6.13</v>
      </c>
      <c r="I1005" s="232"/>
      <c r="J1005" s="228"/>
      <c r="K1005" s="228"/>
      <c r="L1005" s="233"/>
      <c r="M1005" s="234"/>
      <c r="N1005" s="235"/>
      <c r="O1005" s="235"/>
      <c r="P1005" s="235"/>
      <c r="Q1005" s="235"/>
      <c r="R1005" s="235"/>
      <c r="S1005" s="235"/>
      <c r="T1005" s="236"/>
      <c r="AT1005" s="237" t="s">
        <v>294</v>
      </c>
      <c r="AU1005" s="237" t="s">
        <v>84</v>
      </c>
      <c r="AV1005" s="13" t="s">
        <v>84</v>
      </c>
      <c r="AW1005" s="13" t="s">
        <v>30</v>
      </c>
      <c r="AX1005" s="13" t="s">
        <v>74</v>
      </c>
      <c r="AY1005" s="237" t="s">
        <v>201</v>
      </c>
    </row>
    <row r="1006" spans="1:65" s="14" customFormat="1" x14ac:dyDescent="0.2">
      <c r="B1006" s="238"/>
      <c r="C1006" s="293"/>
      <c r="D1006" s="219" t="s">
        <v>294</v>
      </c>
      <c r="E1006" s="240" t="s">
        <v>1</v>
      </c>
      <c r="F1006" s="241" t="s">
        <v>297</v>
      </c>
      <c r="G1006" s="239"/>
      <c r="H1006" s="242">
        <v>98.100999999999999</v>
      </c>
      <c r="I1006" s="243"/>
      <c r="J1006" s="239"/>
      <c r="K1006" s="239"/>
      <c r="L1006" s="244"/>
      <c r="M1006" s="245"/>
      <c r="N1006" s="246"/>
      <c r="O1006" s="246"/>
      <c r="P1006" s="246"/>
      <c r="Q1006" s="246"/>
      <c r="R1006" s="246"/>
      <c r="S1006" s="246"/>
      <c r="T1006" s="247"/>
      <c r="AT1006" s="248" t="s">
        <v>294</v>
      </c>
      <c r="AU1006" s="248" t="s">
        <v>84</v>
      </c>
      <c r="AV1006" s="14" t="s">
        <v>214</v>
      </c>
      <c r="AW1006" s="14" t="s">
        <v>30</v>
      </c>
      <c r="AX1006" s="14" t="s">
        <v>82</v>
      </c>
      <c r="AY1006" s="248" t="s">
        <v>201</v>
      </c>
    </row>
    <row r="1007" spans="1:65" s="13" customFormat="1" x14ac:dyDescent="0.2">
      <c r="B1007" s="227"/>
      <c r="C1007" s="292"/>
      <c r="D1007" s="219" t="s">
        <v>294</v>
      </c>
      <c r="E1007" s="228"/>
      <c r="F1007" s="230" t="s">
        <v>2035</v>
      </c>
      <c r="G1007" s="228"/>
      <c r="H1007" s="231">
        <v>107.911</v>
      </c>
      <c r="I1007" s="232"/>
      <c r="J1007" s="228"/>
      <c r="K1007" s="228"/>
      <c r="L1007" s="233"/>
      <c r="M1007" s="234"/>
      <c r="N1007" s="235"/>
      <c r="O1007" s="235"/>
      <c r="P1007" s="235"/>
      <c r="Q1007" s="235"/>
      <c r="R1007" s="235"/>
      <c r="S1007" s="235"/>
      <c r="T1007" s="236"/>
      <c r="AT1007" s="237" t="s">
        <v>294</v>
      </c>
      <c r="AU1007" s="237" t="s">
        <v>84</v>
      </c>
      <c r="AV1007" s="13" t="s">
        <v>84</v>
      </c>
      <c r="AW1007" s="13" t="s">
        <v>4</v>
      </c>
      <c r="AX1007" s="13" t="s">
        <v>82</v>
      </c>
      <c r="AY1007" s="237" t="s">
        <v>201</v>
      </c>
    </row>
    <row r="1008" spans="1:65" s="2" customFormat="1" ht="24" customHeight="1" x14ac:dyDescent="0.2">
      <c r="A1008" s="34"/>
      <c r="B1008" s="35"/>
      <c r="C1008" s="290" t="s">
        <v>2045</v>
      </c>
      <c r="D1008" s="205" t="s">
        <v>204</v>
      </c>
      <c r="E1008" s="206" t="s">
        <v>2037</v>
      </c>
      <c r="F1008" s="207" t="s">
        <v>2038</v>
      </c>
      <c r="G1008" s="208" t="s">
        <v>309</v>
      </c>
      <c r="H1008" s="209">
        <v>56.4</v>
      </c>
      <c r="I1008" s="210"/>
      <c r="J1008" s="211">
        <f>ROUND(I1008*H1008,2)</f>
        <v>0</v>
      </c>
      <c r="K1008" s="212"/>
      <c r="L1008" s="39"/>
      <c r="M1008" s="213" t="s">
        <v>1</v>
      </c>
      <c r="N1008" s="214" t="s">
        <v>39</v>
      </c>
      <c r="O1008" s="71"/>
      <c r="P1008" s="215">
        <f>O1008*H1008</f>
        <v>0</v>
      </c>
      <c r="Q1008" s="215">
        <v>3.6600000000000001E-3</v>
      </c>
      <c r="R1008" s="215">
        <f>Q1008*H1008</f>
        <v>0.206424</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2039</v>
      </c>
    </row>
    <row r="1009" spans="1:65" s="13" customFormat="1" x14ac:dyDescent="0.2">
      <c r="B1009" s="227"/>
      <c r="C1009" s="292"/>
      <c r="D1009" s="219" t="s">
        <v>294</v>
      </c>
      <c r="E1009" s="229" t="s">
        <v>1</v>
      </c>
      <c r="F1009" s="230" t="s">
        <v>878</v>
      </c>
      <c r="G1009" s="228"/>
      <c r="H1009" s="231">
        <v>30.67</v>
      </c>
      <c r="I1009" s="232"/>
      <c r="J1009" s="228"/>
      <c r="K1009" s="228"/>
      <c r="L1009" s="233"/>
      <c r="M1009" s="234"/>
      <c r="N1009" s="235"/>
      <c r="O1009" s="235"/>
      <c r="P1009" s="235"/>
      <c r="Q1009" s="235"/>
      <c r="R1009" s="235"/>
      <c r="S1009" s="235"/>
      <c r="T1009" s="236"/>
      <c r="AT1009" s="237" t="s">
        <v>294</v>
      </c>
      <c r="AU1009" s="237" t="s">
        <v>84</v>
      </c>
      <c r="AV1009" s="13" t="s">
        <v>84</v>
      </c>
      <c r="AW1009" s="13" t="s">
        <v>30</v>
      </c>
      <c r="AX1009" s="13" t="s">
        <v>74</v>
      </c>
      <c r="AY1009" s="237" t="s">
        <v>201</v>
      </c>
    </row>
    <row r="1010" spans="1:65" s="13" customFormat="1" x14ac:dyDescent="0.2">
      <c r="B1010" s="227"/>
      <c r="C1010" s="292"/>
      <c r="D1010" s="219" t="s">
        <v>294</v>
      </c>
      <c r="E1010" s="229" t="s">
        <v>1</v>
      </c>
      <c r="F1010" s="230" t="s">
        <v>880</v>
      </c>
      <c r="G1010" s="228"/>
      <c r="H1010" s="231">
        <v>25.73</v>
      </c>
      <c r="I1010" s="232"/>
      <c r="J1010" s="228"/>
      <c r="K1010" s="228"/>
      <c r="L1010" s="233"/>
      <c r="M1010" s="234"/>
      <c r="N1010" s="235"/>
      <c r="O1010" s="235"/>
      <c r="P1010" s="235"/>
      <c r="Q1010" s="235"/>
      <c r="R1010" s="235"/>
      <c r="S1010" s="235"/>
      <c r="T1010" s="236"/>
      <c r="AT1010" s="237" t="s">
        <v>294</v>
      </c>
      <c r="AU1010" s="237" t="s">
        <v>84</v>
      </c>
      <c r="AV1010" s="13" t="s">
        <v>84</v>
      </c>
      <c r="AW1010" s="13" t="s">
        <v>30</v>
      </c>
      <c r="AX1010" s="13" t="s">
        <v>74</v>
      </c>
      <c r="AY1010" s="237" t="s">
        <v>201</v>
      </c>
    </row>
    <row r="1011" spans="1:65" s="14" customFormat="1" x14ac:dyDescent="0.2">
      <c r="B1011" s="238"/>
      <c r="C1011" s="293"/>
      <c r="D1011" s="219" t="s">
        <v>294</v>
      </c>
      <c r="E1011" s="240" t="s">
        <v>1</v>
      </c>
      <c r="F1011" s="241" t="s">
        <v>297</v>
      </c>
      <c r="G1011" s="239"/>
      <c r="H1011" s="242">
        <v>56.4</v>
      </c>
      <c r="I1011" s="243"/>
      <c r="J1011" s="239"/>
      <c r="K1011" s="239"/>
      <c r="L1011" s="244"/>
      <c r="M1011" s="245"/>
      <c r="N1011" s="246"/>
      <c r="O1011" s="246"/>
      <c r="P1011" s="246"/>
      <c r="Q1011" s="246"/>
      <c r="R1011" s="246"/>
      <c r="S1011" s="246"/>
      <c r="T1011" s="247"/>
      <c r="AT1011" s="248" t="s">
        <v>294</v>
      </c>
      <c r="AU1011" s="248" t="s">
        <v>84</v>
      </c>
      <c r="AV1011" s="14" t="s">
        <v>214</v>
      </c>
      <c r="AW1011" s="14" t="s">
        <v>30</v>
      </c>
      <c r="AX1011" s="14" t="s">
        <v>82</v>
      </c>
      <c r="AY1011" s="248" t="s">
        <v>201</v>
      </c>
    </row>
    <row r="1012" spans="1:65" s="2" customFormat="1" ht="24" customHeight="1" x14ac:dyDescent="0.2">
      <c r="A1012" s="34"/>
      <c r="B1012" s="35"/>
      <c r="C1012" s="291" t="s">
        <v>2050</v>
      </c>
      <c r="D1012" s="262" t="s">
        <v>442</v>
      </c>
      <c r="E1012" s="263" t="s">
        <v>2041</v>
      </c>
      <c r="F1012" s="264" t="s">
        <v>2042</v>
      </c>
      <c r="G1012" s="265" t="s">
        <v>309</v>
      </c>
      <c r="H1012" s="266">
        <v>64.86</v>
      </c>
      <c r="I1012" s="267"/>
      <c r="J1012" s="268">
        <f>ROUND(I1012*H1012,2)</f>
        <v>0</v>
      </c>
      <c r="K1012" s="269"/>
      <c r="L1012" s="270"/>
      <c r="M1012" s="271" t="s">
        <v>1</v>
      </c>
      <c r="N1012" s="272" t="s">
        <v>39</v>
      </c>
      <c r="O1012" s="71"/>
      <c r="P1012" s="215">
        <f>O1012*H1012</f>
        <v>0</v>
      </c>
      <c r="Q1012" s="215">
        <v>2.8879999999999999E-2</v>
      </c>
      <c r="R1012" s="215">
        <f>Q1012*H1012</f>
        <v>1.8731567999999998</v>
      </c>
      <c r="S1012" s="215">
        <v>0</v>
      </c>
      <c r="T1012" s="216">
        <f>S1012*H1012</f>
        <v>0</v>
      </c>
      <c r="U1012" s="34"/>
      <c r="V1012" s="34"/>
      <c r="W1012" s="34"/>
      <c r="X1012" s="34"/>
      <c r="Y1012" s="34"/>
      <c r="Z1012" s="34"/>
      <c r="AA1012" s="34"/>
      <c r="AB1012" s="34"/>
      <c r="AC1012" s="34"/>
      <c r="AD1012" s="34"/>
      <c r="AE1012" s="34"/>
      <c r="AR1012" s="217" t="s">
        <v>573</v>
      </c>
      <c r="AT1012" s="217" t="s">
        <v>442</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2043</v>
      </c>
    </row>
    <row r="1013" spans="1:65" s="13" customFormat="1" x14ac:dyDescent="0.2">
      <c r="B1013" s="227"/>
      <c r="C1013" s="292"/>
      <c r="D1013" s="219" t="s">
        <v>294</v>
      </c>
      <c r="E1013" s="228"/>
      <c r="F1013" s="230" t="s">
        <v>2044</v>
      </c>
      <c r="G1013" s="228"/>
      <c r="H1013" s="231">
        <v>64.86</v>
      </c>
      <c r="I1013" s="232"/>
      <c r="J1013" s="228"/>
      <c r="K1013" s="228"/>
      <c r="L1013" s="233"/>
      <c r="M1013" s="234"/>
      <c r="N1013" s="235"/>
      <c r="O1013" s="235"/>
      <c r="P1013" s="235"/>
      <c r="Q1013" s="235"/>
      <c r="R1013" s="235"/>
      <c r="S1013" s="235"/>
      <c r="T1013" s="236"/>
      <c r="AT1013" s="237" t="s">
        <v>294</v>
      </c>
      <c r="AU1013" s="237" t="s">
        <v>84</v>
      </c>
      <c r="AV1013" s="13" t="s">
        <v>84</v>
      </c>
      <c r="AW1013" s="13" t="s">
        <v>4</v>
      </c>
      <c r="AX1013" s="13" t="s">
        <v>82</v>
      </c>
      <c r="AY1013" s="237" t="s">
        <v>201</v>
      </c>
    </row>
    <row r="1014" spans="1:65" s="2" customFormat="1" ht="24" customHeight="1" x14ac:dyDescent="0.2">
      <c r="A1014" s="34"/>
      <c r="B1014" s="35"/>
      <c r="C1014" s="290" t="s">
        <v>2055</v>
      </c>
      <c r="D1014" s="205" t="s">
        <v>204</v>
      </c>
      <c r="E1014" s="206" t="s">
        <v>2046</v>
      </c>
      <c r="F1014" s="207" t="s">
        <v>2047</v>
      </c>
      <c r="G1014" s="208" t="s">
        <v>309</v>
      </c>
      <c r="H1014" s="209">
        <v>36.76</v>
      </c>
      <c r="I1014" s="210"/>
      <c r="J1014" s="211">
        <f>ROUND(I1014*H1014,2)</f>
        <v>0</v>
      </c>
      <c r="K1014" s="212"/>
      <c r="L1014" s="39"/>
      <c r="M1014" s="213" t="s">
        <v>1</v>
      </c>
      <c r="N1014" s="214" t="s">
        <v>39</v>
      </c>
      <c r="O1014" s="71"/>
      <c r="P1014" s="215">
        <f>O1014*H1014</f>
        <v>0</v>
      </c>
      <c r="Q1014" s="215">
        <v>8.9999999999999993E-3</v>
      </c>
      <c r="R1014" s="215">
        <f>Q1014*H1014</f>
        <v>0.33083999999999997</v>
      </c>
      <c r="S1014" s="215">
        <v>0</v>
      </c>
      <c r="T1014" s="216">
        <f>S1014*H1014</f>
        <v>0</v>
      </c>
      <c r="U1014" s="34"/>
      <c r="V1014" s="34"/>
      <c r="W1014" s="34"/>
      <c r="X1014" s="34"/>
      <c r="Y1014" s="34"/>
      <c r="Z1014" s="34"/>
      <c r="AA1014" s="34"/>
      <c r="AB1014" s="34"/>
      <c r="AC1014" s="34"/>
      <c r="AD1014" s="34"/>
      <c r="AE1014" s="34"/>
      <c r="AR1014" s="217" t="s">
        <v>365</v>
      </c>
      <c r="AT1014" s="217" t="s">
        <v>204</v>
      </c>
      <c r="AU1014" s="217" t="s">
        <v>84</v>
      </c>
      <c r="AY1014" s="17" t="s">
        <v>201</v>
      </c>
      <c r="BE1014" s="218">
        <f>IF(N1014="základní",J1014,0)</f>
        <v>0</v>
      </c>
      <c r="BF1014" s="218">
        <f>IF(N1014="snížená",J1014,0)</f>
        <v>0</v>
      </c>
      <c r="BG1014" s="218">
        <f>IF(N1014="zákl. přenesená",J1014,0)</f>
        <v>0</v>
      </c>
      <c r="BH1014" s="218">
        <f>IF(N1014="sníž. přenesená",J1014,0)</f>
        <v>0</v>
      </c>
      <c r="BI1014" s="218">
        <f>IF(N1014="nulová",J1014,0)</f>
        <v>0</v>
      </c>
      <c r="BJ1014" s="17" t="s">
        <v>82</v>
      </c>
      <c r="BK1014" s="218">
        <f>ROUND(I1014*H1014,2)</f>
        <v>0</v>
      </c>
      <c r="BL1014" s="17" t="s">
        <v>365</v>
      </c>
      <c r="BM1014" s="217" t="s">
        <v>2048</v>
      </c>
    </row>
    <row r="1015" spans="1:65" s="13" customFormat="1" x14ac:dyDescent="0.2">
      <c r="B1015" s="227"/>
      <c r="C1015" s="292"/>
      <c r="D1015" s="219" t="s">
        <v>294</v>
      </c>
      <c r="E1015" s="229" t="s">
        <v>1</v>
      </c>
      <c r="F1015" s="230" t="s">
        <v>2049</v>
      </c>
      <c r="G1015" s="228"/>
      <c r="H1015" s="231">
        <v>12.3</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3" customFormat="1" x14ac:dyDescent="0.2">
      <c r="B1016" s="227"/>
      <c r="C1016" s="292"/>
      <c r="D1016" s="219" t="s">
        <v>294</v>
      </c>
      <c r="E1016" s="229" t="s">
        <v>1</v>
      </c>
      <c r="F1016" s="230" t="s">
        <v>879</v>
      </c>
      <c r="G1016" s="228"/>
      <c r="H1016" s="231">
        <v>24.46</v>
      </c>
      <c r="I1016" s="232"/>
      <c r="J1016" s="228"/>
      <c r="K1016" s="228"/>
      <c r="L1016" s="233"/>
      <c r="M1016" s="234"/>
      <c r="N1016" s="235"/>
      <c r="O1016" s="235"/>
      <c r="P1016" s="235"/>
      <c r="Q1016" s="235"/>
      <c r="R1016" s="235"/>
      <c r="S1016" s="235"/>
      <c r="T1016" s="236"/>
      <c r="AT1016" s="237" t="s">
        <v>294</v>
      </c>
      <c r="AU1016" s="237" t="s">
        <v>84</v>
      </c>
      <c r="AV1016" s="13" t="s">
        <v>84</v>
      </c>
      <c r="AW1016" s="13" t="s">
        <v>30</v>
      </c>
      <c r="AX1016" s="13" t="s">
        <v>74</v>
      </c>
      <c r="AY1016" s="237" t="s">
        <v>201</v>
      </c>
    </row>
    <row r="1017" spans="1:65" s="14" customFormat="1" x14ac:dyDescent="0.2">
      <c r="B1017" s="238"/>
      <c r="C1017" s="293"/>
      <c r="D1017" s="219" t="s">
        <v>294</v>
      </c>
      <c r="E1017" s="240" t="s">
        <v>1</v>
      </c>
      <c r="F1017" s="241" t="s">
        <v>297</v>
      </c>
      <c r="G1017" s="239"/>
      <c r="H1017" s="242">
        <v>36.76</v>
      </c>
      <c r="I1017" s="243"/>
      <c r="J1017" s="239"/>
      <c r="K1017" s="239"/>
      <c r="L1017" s="244"/>
      <c r="M1017" s="245"/>
      <c r="N1017" s="246"/>
      <c r="O1017" s="246"/>
      <c r="P1017" s="246"/>
      <c r="Q1017" s="246"/>
      <c r="R1017" s="246"/>
      <c r="S1017" s="246"/>
      <c r="T1017" s="247"/>
      <c r="AT1017" s="248" t="s">
        <v>294</v>
      </c>
      <c r="AU1017" s="248" t="s">
        <v>84</v>
      </c>
      <c r="AV1017" s="14" t="s">
        <v>214</v>
      </c>
      <c r="AW1017" s="14" t="s">
        <v>30</v>
      </c>
      <c r="AX1017" s="14" t="s">
        <v>82</v>
      </c>
      <c r="AY1017" s="248" t="s">
        <v>201</v>
      </c>
    </row>
    <row r="1018" spans="1:65" s="2" customFormat="1" ht="36" customHeight="1" x14ac:dyDescent="0.2">
      <c r="A1018" s="34"/>
      <c r="B1018" s="35"/>
      <c r="C1018" s="291" t="s">
        <v>2060</v>
      </c>
      <c r="D1018" s="262" t="s">
        <v>442</v>
      </c>
      <c r="E1018" s="263" t="s">
        <v>2051</v>
      </c>
      <c r="F1018" s="264" t="s">
        <v>2052</v>
      </c>
      <c r="G1018" s="265" t="s">
        <v>309</v>
      </c>
      <c r="H1018" s="266">
        <v>42.274000000000001</v>
      </c>
      <c r="I1018" s="267"/>
      <c r="J1018" s="268">
        <f>ROUND(I1018*H1018,2)</f>
        <v>0</v>
      </c>
      <c r="K1018" s="269"/>
      <c r="L1018" s="270"/>
      <c r="M1018" s="271" t="s">
        <v>1</v>
      </c>
      <c r="N1018" s="272" t="s">
        <v>39</v>
      </c>
      <c r="O1018" s="71"/>
      <c r="P1018" s="215">
        <f>O1018*H1018</f>
        <v>0</v>
      </c>
      <c r="Q1018" s="215">
        <v>2.8879999999999999E-2</v>
      </c>
      <c r="R1018" s="215">
        <f>Q1018*H1018</f>
        <v>1.22087312</v>
      </c>
      <c r="S1018" s="215">
        <v>0</v>
      </c>
      <c r="T1018" s="216">
        <f>S1018*H1018</f>
        <v>0</v>
      </c>
      <c r="U1018" s="34"/>
      <c r="V1018" s="34"/>
      <c r="W1018" s="34"/>
      <c r="X1018" s="34"/>
      <c r="Y1018" s="34"/>
      <c r="Z1018" s="34"/>
      <c r="AA1018" s="34"/>
      <c r="AB1018" s="34"/>
      <c r="AC1018" s="34"/>
      <c r="AD1018" s="34"/>
      <c r="AE1018" s="34"/>
      <c r="AR1018" s="217" t="s">
        <v>573</v>
      </c>
      <c r="AT1018" s="217" t="s">
        <v>442</v>
      </c>
      <c r="AU1018" s="217" t="s">
        <v>84</v>
      </c>
      <c r="AY1018" s="17" t="s">
        <v>201</v>
      </c>
      <c r="BE1018" s="218">
        <f>IF(N1018="základní",J1018,0)</f>
        <v>0</v>
      </c>
      <c r="BF1018" s="218">
        <f>IF(N1018="snížená",J1018,0)</f>
        <v>0</v>
      </c>
      <c r="BG1018" s="218">
        <f>IF(N1018="zákl. přenesená",J1018,0)</f>
        <v>0</v>
      </c>
      <c r="BH1018" s="218">
        <f>IF(N1018="sníž. přenesená",J1018,0)</f>
        <v>0</v>
      </c>
      <c r="BI1018" s="218">
        <f>IF(N1018="nulová",J1018,0)</f>
        <v>0</v>
      </c>
      <c r="BJ1018" s="17" t="s">
        <v>82</v>
      </c>
      <c r="BK1018" s="218">
        <f>ROUND(I1018*H1018,2)</f>
        <v>0</v>
      </c>
      <c r="BL1018" s="17" t="s">
        <v>365</v>
      </c>
      <c r="BM1018" s="217" t="s">
        <v>2053</v>
      </c>
    </row>
    <row r="1019" spans="1:65" s="13" customFormat="1" x14ac:dyDescent="0.2">
      <c r="B1019" s="227"/>
      <c r="C1019" s="292"/>
      <c r="D1019" s="219" t="s">
        <v>294</v>
      </c>
      <c r="E1019" s="228"/>
      <c r="F1019" s="230" t="s">
        <v>2054</v>
      </c>
      <c r="G1019" s="228"/>
      <c r="H1019" s="231">
        <v>42.274000000000001</v>
      </c>
      <c r="I1019" s="232"/>
      <c r="J1019" s="228"/>
      <c r="K1019" s="228"/>
      <c r="L1019" s="233"/>
      <c r="M1019" s="234"/>
      <c r="N1019" s="235"/>
      <c r="O1019" s="235"/>
      <c r="P1019" s="235"/>
      <c r="Q1019" s="235"/>
      <c r="R1019" s="235"/>
      <c r="S1019" s="235"/>
      <c r="T1019" s="236"/>
      <c r="AT1019" s="237" t="s">
        <v>294</v>
      </c>
      <c r="AU1019" s="237" t="s">
        <v>84</v>
      </c>
      <c r="AV1019" s="13" t="s">
        <v>84</v>
      </c>
      <c r="AW1019" s="13" t="s">
        <v>4</v>
      </c>
      <c r="AX1019" s="13" t="s">
        <v>82</v>
      </c>
      <c r="AY1019" s="237" t="s">
        <v>201</v>
      </c>
    </row>
    <row r="1020" spans="1:65" s="2" customFormat="1" ht="24" customHeight="1" x14ac:dyDescent="0.2">
      <c r="A1020" s="34"/>
      <c r="B1020" s="35"/>
      <c r="C1020" s="290" t="s">
        <v>2064</v>
      </c>
      <c r="D1020" s="205" t="s">
        <v>204</v>
      </c>
      <c r="E1020" s="206" t="s">
        <v>2056</v>
      </c>
      <c r="F1020" s="207" t="s">
        <v>2057</v>
      </c>
      <c r="G1020" s="208" t="s">
        <v>309</v>
      </c>
      <c r="H1020" s="209">
        <v>93.16</v>
      </c>
      <c r="I1020" s="210"/>
      <c r="J1020" s="211">
        <f>ROUND(I1020*H1020,2)</f>
        <v>0</v>
      </c>
      <c r="K1020" s="212"/>
      <c r="L1020" s="39"/>
      <c r="M1020" s="213" t="s">
        <v>1</v>
      </c>
      <c r="N1020" s="214" t="s">
        <v>39</v>
      </c>
      <c r="O1020" s="71"/>
      <c r="P1020" s="215">
        <f>O1020*H1020</f>
        <v>0</v>
      </c>
      <c r="Q1020" s="215">
        <v>7.1500000000000001E-3</v>
      </c>
      <c r="R1020" s="215">
        <f>Q1020*H1020</f>
        <v>0.66609399999999996</v>
      </c>
      <c r="S1020" s="215">
        <v>0</v>
      </c>
      <c r="T1020" s="216">
        <f>S1020*H1020</f>
        <v>0</v>
      </c>
      <c r="U1020" s="34"/>
      <c r="V1020" s="34"/>
      <c r="W1020" s="34"/>
      <c r="X1020" s="34"/>
      <c r="Y1020" s="34"/>
      <c r="Z1020" s="34"/>
      <c r="AA1020" s="34"/>
      <c r="AB1020" s="34"/>
      <c r="AC1020" s="34"/>
      <c r="AD1020" s="34"/>
      <c r="AE1020" s="34"/>
      <c r="AR1020" s="217" t="s">
        <v>365</v>
      </c>
      <c r="AT1020" s="217" t="s">
        <v>204</v>
      </c>
      <c r="AU1020" s="217" t="s">
        <v>84</v>
      </c>
      <c r="AY1020" s="17" t="s">
        <v>201</v>
      </c>
      <c r="BE1020" s="218">
        <f>IF(N1020="základní",J1020,0)</f>
        <v>0</v>
      </c>
      <c r="BF1020" s="218">
        <f>IF(N1020="snížená",J1020,0)</f>
        <v>0</v>
      </c>
      <c r="BG1020" s="218">
        <f>IF(N1020="zákl. přenesená",J1020,0)</f>
        <v>0</v>
      </c>
      <c r="BH1020" s="218">
        <f>IF(N1020="sníž. přenesená",J1020,0)</f>
        <v>0</v>
      </c>
      <c r="BI1020" s="218">
        <f>IF(N1020="nulová",J1020,0)</f>
        <v>0</v>
      </c>
      <c r="BJ1020" s="17" t="s">
        <v>82</v>
      </c>
      <c r="BK1020" s="218">
        <f>ROUND(I1020*H1020,2)</f>
        <v>0</v>
      </c>
      <c r="BL1020" s="17" t="s">
        <v>365</v>
      </c>
      <c r="BM1020" s="217" t="s">
        <v>2058</v>
      </c>
    </row>
    <row r="1021" spans="1:65" s="13" customFormat="1" x14ac:dyDescent="0.2">
      <c r="B1021" s="227"/>
      <c r="C1021" s="292"/>
      <c r="D1021" s="219" t="s">
        <v>294</v>
      </c>
      <c r="E1021" s="229" t="s">
        <v>1</v>
      </c>
      <c r="F1021" s="230" t="s">
        <v>2059</v>
      </c>
      <c r="G1021" s="228"/>
      <c r="H1021" s="231">
        <v>93.16</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82</v>
      </c>
      <c r="AY1021" s="237" t="s">
        <v>201</v>
      </c>
    </row>
    <row r="1022" spans="1:65" s="2" customFormat="1" ht="24" customHeight="1" x14ac:dyDescent="0.2">
      <c r="A1022" s="34"/>
      <c r="B1022" s="35"/>
      <c r="C1022" s="290" t="s">
        <v>2068</v>
      </c>
      <c r="D1022" s="205" t="s">
        <v>204</v>
      </c>
      <c r="E1022" s="285" t="s">
        <v>2061</v>
      </c>
      <c r="F1022" s="286" t="s">
        <v>2062</v>
      </c>
      <c r="G1022" s="287" t="s">
        <v>309</v>
      </c>
      <c r="H1022" s="288">
        <v>0</v>
      </c>
      <c r="I1022" s="210"/>
      <c r="J1022" s="211">
        <f>ROUND(I1022*H1022,2)</f>
        <v>0</v>
      </c>
      <c r="K1022" s="212"/>
      <c r="L1022" s="39"/>
      <c r="M1022" s="213" t="s">
        <v>1</v>
      </c>
      <c r="N1022" s="214" t="s">
        <v>39</v>
      </c>
      <c r="O1022" s="71"/>
      <c r="P1022" s="215">
        <f>O1022*H1022</f>
        <v>0</v>
      </c>
      <c r="Q1022" s="215">
        <v>7.1500000000000001E-3</v>
      </c>
      <c r="R1022" s="215">
        <f>Q1022*H1022</f>
        <v>0</v>
      </c>
      <c r="S1022" s="215">
        <v>0</v>
      </c>
      <c r="T1022" s="216">
        <f>S1022*H1022</f>
        <v>0</v>
      </c>
      <c r="U1022" s="34"/>
      <c r="V1022" s="34"/>
      <c r="W1022" s="34"/>
      <c r="X1022" s="34"/>
      <c r="Y1022" s="34"/>
      <c r="Z1022" s="34"/>
      <c r="AA1022" s="34"/>
      <c r="AB1022" s="34"/>
      <c r="AC1022" s="34"/>
      <c r="AD1022" s="34"/>
      <c r="AE1022" s="34"/>
      <c r="AR1022" s="217" t="s">
        <v>365</v>
      </c>
      <c r="AT1022" s="217" t="s">
        <v>204</v>
      </c>
      <c r="AU1022" s="217" t="s">
        <v>84</v>
      </c>
      <c r="AY1022" s="17" t="s">
        <v>201</v>
      </c>
      <c r="BE1022" s="218">
        <f>IF(N1022="základní",J1022,0)</f>
        <v>0</v>
      </c>
      <c r="BF1022" s="218">
        <f>IF(N1022="snížená",J1022,0)</f>
        <v>0</v>
      </c>
      <c r="BG1022" s="218">
        <f>IF(N1022="zákl. přenesená",J1022,0)</f>
        <v>0</v>
      </c>
      <c r="BH1022" s="218">
        <f>IF(N1022="sníž. přenesená",J1022,0)</f>
        <v>0</v>
      </c>
      <c r="BI1022" s="218">
        <f>IF(N1022="nulová",J1022,0)</f>
        <v>0</v>
      </c>
      <c r="BJ1022" s="17" t="s">
        <v>82</v>
      </c>
      <c r="BK1022" s="218">
        <f>ROUND(I1022*H1022,2)</f>
        <v>0</v>
      </c>
      <c r="BL1022" s="17" t="s">
        <v>365</v>
      </c>
      <c r="BM1022" s="217" t="s">
        <v>2063</v>
      </c>
    </row>
    <row r="1023" spans="1:65" s="2" customFormat="1" ht="16.5" customHeight="1" x14ac:dyDescent="0.2">
      <c r="A1023" s="34"/>
      <c r="B1023" s="35"/>
      <c r="C1023" s="290" t="s">
        <v>2074</v>
      </c>
      <c r="D1023" s="205" t="s">
        <v>204</v>
      </c>
      <c r="E1023" s="206" t="s">
        <v>2065</v>
      </c>
      <c r="F1023" s="207" t="s">
        <v>2066</v>
      </c>
      <c r="G1023" s="208" t="s">
        <v>309</v>
      </c>
      <c r="H1023" s="209">
        <v>237.4</v>
      </c>
      <c r="I1023" s="210"/>
      <c r="J1023" s="211">
        <f>ROUND(I1023*H1023,2)</f>
        <v>0</v>
      </c>
      <c r="K1023" s="212"/>
      <c r="L1023" s="39"/>
      <c r="M1023" s="213" t="s">
        <v>1</v>
      </c>
      <c r="N1023" s="214" t="s">
        <v>39</v>
      </c>
      <c r="O1023" s="71"/>
      <c r="P1023" s="215">
        <f>O1023*H1023</f>
        <v>0</v>
      </c>
      <c r="Q1023" s="215">
        <v>7.7000000000000002E-3</v>
      </c>
      <c r="R1023" s="215">
        <f>Q1023*H1023</f>
        <v>1.8279800000000002</v>
      </c>
      <c r="S1023" s="215">
        <v>0</v>
      </c>
      <c r="T1023" s="216">
        <f>S1023*H1023</f>
        <v>0</v>
      </c>
      <c r="U1023" s="34"/>
      <c r="V1023" s="34"/>
      <c r="W1023" s="34"/>
      <c r="X1023" s="34"/>
      <c r="Y1023" s="34"/>
      <c r="Z1023" s="34"/>
      <c r="AA1023" s="34"/>
      <c r="AB1023" s="34"/>
      <c r="AC1023" s="34"/>
      <c r="AD1023" s="34"/>
      <c r="AE1023" s="34"/>
      <c r="AR1023" s="217" t="s">
        <v>365</v>
      </c>
      <c r="AT1023" s="217" t="s">
        <v>204</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2067</v>
      </c>
    </row>
    <row r="1024" spans="1:65" s="2" customFormat="1" ht="24" customHeight="1" x14ac:dyDescent="0.2">
      <c r="A1024" s="34"/>
      <c r="B1024" s="35"/>
      <c r="C1024" s="290" t="s">
        <v>2078</v>
      </c>
      <c r="D1024" s="205" t="s">
        <v>204</v>
      </c>
      <c r="E1024" s="206" t="s">
        <v>2069</v>
      </c>
      <c r="F1024" s="207" t="s">
        <v>2070</v>
      </c>
      <c r="G1024" s="208" t="s">
        <v>1039</v>
      </c>
      <c r="H1024" s="273"/>
      <c r="I1024" s="210"/>
      <c r="J1024" s="211">
        <f>ROUND(I1024*H1024,2)</f>
        <v>0</v>
      </c>
      <c r="K1024" s="212"/>
      <c r="L1024" s="39"/>
      <c r="M1024" s="213" t="s">
        <v>1</v>
      </c>
      <c r="N1024" s="214" t="s">
        <v>39</v>
      </c>
      <c r="O1024" s="71"/>
      <c r="P1024" s="215">
        <f>O1024*H1024</f>
        <v>0</v>
      </c>
      <c r="Q1024" s="215">
        <v>0</v>
      </c>
      <c r="R1024" s="215">
        <f>Q1024*H1024</f>
        <v>0</v>
      </c>
      <c r="S1024" s="215">
        <v>0</v>
      </c>
      <c r="T1024" s="216">
        <f>S1024*H1024</f>
        <v>0</v>
      </c>
      <c r="U1024" s="34"/>
      <c r="V1024" s="34"/>
      <c r="W1024" s="34"/>
      <c r="X1024" s="34"/>
      <c r="Y1024" s="34"/>
      <c r="Z1024" s="34"/>
      <c r="AA1024" s="34"/>
      <c r="AB1024" s="34"/>
      <c r="AC1024" s="34"/>
      <c r="AD1024" s="34"/>
      <c r="AE1024" s="34"/>
      <c r="AR1024" s="217" t="s">
        <v>365</v>
      </c>
      <c r="AT1024" s="217" t="s">
        <v>204</v>
      </c>
      <c r="AU1024" s="217" t="s">
        <v>84</v>
      </c>
      <c r="AY1024" s="17" t="s">
        <v>201</v>
      </c>
      <c r="BE1024" s="218">
        <f>IF(N1024="základní",J1024,0)</f>
        <v>0</v>
      </c>
      <c r="BF1024" s="218">
        <f>IF(N1024="snížená",J1024,0)</f>
        <v>0</v>
      </c>
      <c r="BG1024" s="218">
        <f>IF(N1024="zákl. přenesená",J1024,0)</f>
        <v>0</v>
      </c>
      <c r="BH1024" s="218">
        <f>IF(N1024="sníž. přenesená",J1024,0)</f>
        <v>0</v>
      </c>
      <c r="BI1024" s="218">
        <f>IF(N1024="nulová",J1024,0)</f>
        <v>0</v>
      </c>
      <c r="BJ1024" s="17" t="s">
        <v>82</v>
      </c>
      <c r="BK1024" s="218">
        <f>ROUND(I1024*H1024,2)</f>
        <v>0</v>
      </c>
      <c r="BL1024" s="17" t="s">
        <v>365</v>
      </c>
      <c r="BM1024" s="217" t="s">
        <v>2071</v>
      </c>
    </row>
    <row r="1025" spans="1:65" s="12" customFormat="1" ht="22.9" customHeight="1" x14ac:dyDescent="0.2">
      <c r="B1025" s="189"/>
      <c r="C1025" s="294"/>
      <c r="D1025" s="191" t="s">
        <v>73</v>
      </c>
      <c r="E1025" s="203" t="s">
        <v>2072</v>
      </c>
      <c r="F1025" s="203" t="s">
        <v>2073</v>
      </c>
      <c r="G1025" s="190"/>
      <c r="H1025" s="190"/>
      <c r="I1025" s="193"/>
      <c r="J1025" s="204">
        <f>BK1025</f>
        <v>0</v>
      </c>
      <c r="K1025" s="190"/>
      <c r="L1025" s="195"/>
      <c r="M1025" s="196"/>
      <c r="N1025" s="197"/>
      <c r="O1025" s="197"/>
      <c r="P1025" s="198">
        <f>SUM(P1026:P1039)</f>
        <v>0</v>
      </c>
      <c r="Q1025" s="197"/>
      <c r="R1025" s="198">
        <f>SUM(R1026:R1039)</f>
        <v>5.0146334000000001</v>
      </c>
      <c r="S1025" s="197"/>
      <c r="T1025" s="199">
        <f>SUM(T1026:T1039)</f>
        <v>0</v>
      </c>
      <c r="AR1025" s="200" t="s">
        <v>84</v>
      </c>
      <c r="AT1025" s="201" t="s">
        <v>73</v>
      </c>
      <c r="AU1025" s="201" t="s">
        <v>82</v>
      </c>
      <c r="AY1025" s="200" t="s">
        <v>201</v>
      </c>
      <c r="BK1025" s="202">
        <f>SUM(BK1026:BK1039)</f>
        <v>0</v>
      </c>
    </row>
    <row r="1026" spans="1:65" s="2" customFormat="1" ht="24" customHeight="1" x14ac:dyDescent="0.2">
      <c r="A1026" s="34"/>
      <c r="B1026" s="35"/>
      <c r="C1026" s="290" t="s">
        <v>2086</v>
      </c>
      <c r="D1026" s="205" t="s">
        <v>204</v>
      </c>
      <c r="E1026" s="206" t="s">
        <v>2075</v>
      </c>
      <c r="F1026" s="207" t="s">
        <v>2076</v>
      </c>
      <c r="G1026" s="208" t="s">
        <v>309</v>
      </c>
      <c r="H1026" s="209">
        <v>734.2</v>
      </c>
      <c r="I1026" s="210"/>
      <c r="J1026" s="211">
        <f>ROUND(I1026*H1026,2)</f>
        <v>0</v>
      </c>
      <c r="K1026" s="212"/>
      <c r="L1026" s="39"/>
      <c r="M1026" s="213" t="s">
        <v>1</v>
      </c>
      <c r="N1026" s="214" t="s">
        <v>39</v>
      </c>
      <c r="O1026" s="71"/>
      <c r="P1026" s="215">
        <f>O1026*H1026</f>
        <v>0</v>
      </c>
      <c r="Q1026" s="215">
        <v>4.5500000000000002E-3</v>
      </c>
      <c r="R1026" s="215">
        <f>Q1026*H1026</f>
        <v>3.3406100000000003</v>
      </c>
      <c r="S1026" s="215">
        <v>0</v>
      </c>
      <c r="T1026" s="216">
        <f>S1026*H1026</f>
        <v>0</v>
      </c>
      <c r="U1026" s="34"/>
      <c r="V1026" s="34"/>
      <c r="W1026" s="34"/>
      <c r="X1026" s="34"/>
      <c r="Y1026" s="34"/>
      <c r="Z1026" s="34"/>
      <c r="AA1026" s="34"/>
      <c r="AB1026" s="34"/>
      <c r="AC1026" s="34"/>
      <c r="AD1026" s="34"/>
      <c r="AE1026" s="34"/>
      <c r="AR1026" s="217" t="s">
        <v>365</v>
      </c>
      <c r="AT1026" s="217" t="s">
        <v>204</v>
      </c>
      <c r="AU1026" s="217" t="s">
        <v>84</v>
      </c>
      <c r="AY1026" s="17" t="s">
        <v>201</v>
      </c>
      <c r="BE1026" s="218">
        <f>IF(N1026="základní",J1026,0)</f>
        <v>0</v>
      </c>
      <c r="BF1026" s="218">
        <f>IF(N1026="snížená",J1026,0)</f>
        <v>0</v>
      </c>
      <c r="BG1026" s="218">
        <f>IF(N1026="zákl. přenesená",J1026,0)</f>
        <v>0</v>
      </c>
      <c r="BH1026" s="218">
        <f>IF(N1026="sníž. přenesená",J1026,0)</f>
        <v>0</v>
      </c>
      <c r="BI1026" s="218">
        <f>IF(N1026="nulová",J1026,0)</f>
        <v>0</v>
      </c>
      <c r="BJ1026" s="17" t="s">
        <v>82</v>
      </c>
      <c r="BK1026" s="218">
        <f>ROUND(I1026*H1026,2)</f>
        <v>0</v>
      </c>
      <c r="BL1026" s="17" t="s">
        <v>365</v>
      </c>
      <c r="BM1026" s="217" t="s">
        <v>2077</v>
      </c>
    </row>
    <row r="1027" spans="1:65" s="2" customFormat="1" ht="16.5" customHeight="1" x14ac:dyDescent="0.2">
      <c r="A1027" s="34"/>
      <c r="B1027" s="35"/>
      <c r="C1027" s="290" t="s">
        <v>2090</v>
      </c>
      <c r="D1027" s="205" t="s">
        <v>204</v>
      </c>
      <c r="E1027" s="206" t="s">
        <v>2079</v>
      </c>
      <c r="F1027" s="207" t="s">
        <v>2080</v>
      </c>
      <c r="G1027" s="208" t="s">
        <v>309</v>
      </c>
      <c r="H1027" s="283">
        <f>H1030</f>
        <v>358.13</v>
      </c>
      <c r="I1027" s="210"/>
      <c r="J1027" s="211">
        <f>ROUND(I1027*H1027,2)</f>
        <v>0</v>
      </c>
      <c r="K1027" s="212"/>
      <c r="L1027" s="39"/>
      <c r="M1027" s="213" t="s">
        <v>1</v>
      </c>
      <c r="N1027" s="214" t="s">
        <v>39</v>
      </c>
      <c r="O1027" s="71"/>
      <c r="P1027" s="215">
        <f>O1027*H1027</f>
        <v>0</v>
      </c>
      <c r="Q1027" s="215">
        <v>2.9999999999999997E-4</v>
      </c>
      <c r="R1027" s="215">
        <f>Q1027*H1027</f>
        <v>0.10743899999999999</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2081</v>
      </c>
    </row>
    <row r="1028" spans="1:65" s="13" customFormat="1" x14ac:dyDescent="0.2">
      <c r="B1028" s="227"/>
      <c r="C1028" s="292"/>
      <c r="D1028" s="219" t="s">
        <v>294</v>
      </c>
      <c r="E1028" s="229" t="s">
        <v>1</v>
      </c>
      <c r="F1028" s="230" t="s">
        <v>2082</v>
      </c>
      <c r="G1028" s="228"/>
      <c r="H1028" s="231">
        <v>158.81</v>
      </c>
      <c r="I1028" s="232"/>
      <c r="J1028" s="228"/>
      <c r="K1028" s="228"/>
      <c r="L1028" s="233"/>
      <c r="M1028" s="234"/>
      <c r="N1028" s="235"/>
      <c r="O1028" s="235"/>
      <c r="P1028" s="235"/>
      <c r="Q1028" s="235"/>
      <c r="R1028" s="235"/>
      <c r="S1028" s="235"/>
      <c r="T1028" s="236"/>
      <c r="AT1028" s="237" t="s">
        <v>294</v>
      </c>
      <c r="AU1028" s="237" t="s">
        <v>84</v>
      </c>
      <c r="AV1028" s="13" t="s">
        <v>84</v>
      </c>
      <c r="AW1028" s="13" t="s">
        <v>30</v>
      </c>
      <c r="AX1028" s="13" t="s">
        <v>74</v>
      </c>
      <c r="AY1028" s="237" t="s">
        <v>201</v>
      </c>
    </row>
    <row r="1029" spans="1:65" s="13" customFormat="1" x14ac:dyDescent="0.2">
      <c r="B1029" s="227"/>
      <c r="C1029" s="292"/>
      <c r="D1029" s="219" t="s">
        <v>294</v>
      </c>
      <c r="E1029" s="229" t="s">
        <v>1</v>
      </c>
      <c r="F1029" s="230" t="s">
        <v>2083</v>
      </c>
      <c r="G1029" s="228"/>
      <c r="H1029" s="231">
        <v>199.32</v>
      </c>
      <c r="I1029" s="232"/>
      <c r="J1029" s="228"/>
      <c r="K1029" s="228"/>
      <c r="L1029" s="233"/>
      <c r="M1029" s="234"/>
      <c r="N1029" s="235"/>
      <c r="O1029" s="235"/>
      <c r="P1029" s="235"/>
      <c r="Q1029" s="235"/>
      <c r="R1029" s="235"/>
      <c r="S1029" s="235"/>
      <c r="T1029" s="236"/>
      <c r="AT1029" s="237" t="s">
        <v>294</v>
      </c>
      <c r="AU1029" s="237" t="s">
        <v>84</v>
      </c>
      <c r="AV1029" s="13" t="s">
        <v>84</v>
      </c>
      <c r="AW1029" s="13" t="s">
        <v>30</v>
      </c>
      <c r="AX1029" s="13" t="s">
        <v>74</v>
      </c>
      <c r="AY1029" s="237" t="s">
        <v>201</v>
      </c>
    </row>
    <row r="1030" spans="1:65" s="14" customFormat="1" x14ac:dyDescent="0.2">
      <c r="B1030" s="238"/>
      <c r="C1030" s="293"/>
      <c r="D1030" s="219" t="s">
        <v>294</v>
      </c>
      <c r="E1030" s="240" t="s">
        <v>1</v>
      </c>
      <c r="F1030" s="241" t="s">
        <v>297</v>
      </c>
      <c r="G1030" s="239"/>
      <c r="H1030" s="242">
        <f>SUM(H1028:H1029)</f>
        <v>358.13</v>
      </c>
      <c r="I1030" s="243"/>
      <c r="J1030" s="239"/>
      <c r="K1030" s="239"/>
      <c r="L1030" s="244"/>
      <c r="M1030" s="245"/>
      <c r="N1030" s="246"/>
      <c r="O1030" s="246"/>
      <c r="P1030" s="246"/>
      <c r="Q1030" s="246"/>
      <c r="R1030" s="246"/>
      <c r="S1030" s="246"/>
      <c r="T1030" s="247"/>
      <c r="AT1030" s="248" t="s">
        <v>294</v>
      </c>
      <c r="AU1030" s="248" t="s">
        <v>84</v>
      </c>
      <c r="AV1030" s="14" t="s">
        <v>214</v>
      </c>
      <c r="AW1030" s="14" t="s">
        <v>30</v>
      </c>
      <c r="AX1030" s="14" t="s">
        <v>82</v>
      </c>
      <c r="AY1030" s="248" t="s">
        <v>201</v>
      </c>
    </row>
    <row r="1031" spans="1:65" s="2" customFormat="1" ht="36" customHeight="1" x14ac:dyDescent="0.2">
      <c r="A1031" s="34"/>
      <c r="B1031" s="35"/>
      <c r="C1031" s="291" t="s">
        <v>2096</v>
      </c>
      <c r="D1031" s="262" t="s">
        <v>442</v>
      </c>
      <c r="E1031" s="263" t="s">
        <v>2087</v>
      </c>
      <c r="F1031" s="264" t="s">
        <v>2088</v>
      </c>
      <c r="G1031" s="265" t="s">
        <v>309</v>
      </c>
      <c r="H1031" s="332">
        <f>H1032</f>
        <v>393.94299999999998</v>
      </c>
      <c r="I1031" s="267"/>
      <c r="J1031" s="268">
        <f>ROUND(I1031*H1031,2)</f>
        <v>0</v>
      </c>
      <c r="K1031" s="269"/>
      <c r="L1031" s="270"/>
      <c r="M1031" s="271" t="s">
        <v>1</v>
      </c>
      <c r="N1031" s="272" t="s">
        <v>39</v>
      </c>
      <c r="O1031" s="71"/>
      <c r="P1031" s="215">
        <f>O1031*H1031</f>
        <v>0</v>
      </c>
      <c r="Q1031" s="215">
        <v>1.8E-3</v>
      </c>
      <c r="R1031" s="215">
        <f>Q1031*H1031</f>
        <v>0.70909739999999999</v>
      </c>
      <c r="S1031" s="215">
        <v>0</v>
      </c>
      <c r="T1031" s="216">
        <f>S1031*H1031</f>
        <v>0</v>
      </c>
      <c r="U1031" s="34"/>
      <c r="V1031" s="34"/>
      <c r="W1031" s="34"/>
      <c r="X1031" s="34"/>
      <c r="Y1031" s="34"/>
      <c r="Z1031" s="34"/>
      <c r="AA1031" s="34"/>
      <c r="AB1031" s="34"/>
      <c r="AC1031" s="34"/>
      <c r="AD1031" s="34"/>
      <c r="AE1031" s="34"/>
      <c r="AR1031" s="217" t="s">
        <v>573</v>
      </c>
      <c r="AT1031" s="217" t="s">
        <v>442</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2089</v>
      </c>
    </row>
    <row r="1032" spans="1:65" s="13" customFormat="1" x14ac:dyDescent="0.2">
      <c r="B1032" s="227"/>
      <c r="C1032" s="292"/>
      <c r="D1032" s="219" t="s">
        <v>294</v>
      </c>
      <c r="E1032" s="228"/>
      <c r="F1032" s="230" t="s">
        <v>5899</v>
      </c>
      <c r="G1032" s="228"/>
      <c r="H1032" s="231">
        <v>393.94299999999998</v>
      </c>
      <c r="I1032" s="232"/>
      <c r="J1032" s="228"/>
      <c r="K1032" s="228"/>
      <c r="L1032" s="233"/>
      <c r="M1032" s="234"/>
      <c r="N1032" s="235"/>
      <c r="O1032" s="235"/>
      <c r="P1032" s="235"/>
      <c r="Q1032" s="235"/>
      <c r="R1032" s="235"/>
      <c r="S1032" s="235"/>
      <c r="T1032" s="236"/>
      <c r="AT1032" s="237" t="s">
        <v>294</v>
      </c>
      <c r="AU1032" s="237" t="s">
        <v>84</v>
      </c>
      <c r="AV1032" s="13" t="s">
        <v>84</v>
      </c>
      <c r="AW1032" s="13" t="s">
        <v>4</v>
      </c>
      <c r="AX1032" s="13" t="s">
        <v>82</v>
      </c>
      <c r="AY1032" s="237" t="s">
        <v>201</v>
      </c>
    </row>
    <row r="1033" spans="1:65" s="2" customFormat="1" ht="16.5" customHeight="1" x14ac:dyDescent="0.2">
      <c r="A1033" s="352"/>
      <c r="B1033" s="35"/>
      <c r="C1033" s="353" t="s">
        <v>5904</v>
      </c>
      <c r="D1033" s="205" t="s">
        <v>204</v>
      </c>
      <c r="E1033" s="280" t="s">
        <v>5901</v>
      </c>
      <c r="F1033" s="281" t="s">
        <v>5902</v>
      </c>
      <c r="G1033" s="282" t="s">
        <v>309</v>
      </c>
      <c r="H1033" s="283">
        <f>H1036</f>
        <v>376.09</v>
      </c>
      <c r="I1033" s="210"/>
      <c r="J1033" s="211">
        <f>ROUND(I1033*H1033,2)</f>
        <v>0</v>
      </c>
      <c r="K1033" s="212"/>
      <c r="L1033" s="39"/>
      <c r="M1033" s="213" t="s">
        <v>1</v>
      </c>
      <c r="N1033" s="214" t="s">
        <v>39</v>
      </c>
      <c r="O1033" s="71"/>
      <c r="P1033" s="215">
        <f>O1033*H1033</f>
        <v>0</v>
      </c>
      <c r="Q1033" s="215">
        <v>2.9999999999999997E-4</v>
      </c>
      <c r="R1033" s="215">
        <f>Q1033*H1033</f>
        <v>0.11282699999999998</v>
      </c>
      <c r="S1033" s="215">
        <v>0</v>
      </c>
      <c r="T1033" s="216">
        <f>S1033*H1033</f>
        <v>0</v>
      </c>
      <c r="U1033" s="352"/>
      <c r="V1033" s="352"/>
      <c r="W1033" s="352"/>
      <c r="X1033" s="352"/>
      <c r="Y1033" s="352"/>
      <c r="Z1033" s="352"/>
      <c r="AA1033" s="352"/>
      <c r="AB1033" s="352"/>
      <c r="AC1033" s="352"/>
      <c r="AD1033" s="352"/>
      <c r="AE1033" s="352"/>
      <c r="AR1033" s="217" t="s">
        <v>365</v>
      </c>
      <c r="AT1033" s="217" t="s">
        <v>204</v>
      </c>
      <c r="AU1033" s="217" t="s">
        <v>84</v>
      </c>
      <c r="AY1033" s="17" t="s">
        <v>201</v>
      </c>
      <c r="BE1033" s="218">
        <f>IF(N1033="základní",J1033,0)</f>
        <v>0</v>
      </c>
      <c r="BF1033" s="218">
        <f>IF(N1033="snížená",J1033,0)</f>
        <v>0</v>
      </c>
      <c r="BG1033" s="218">
        <f>IF(N1033="zákl. přenesená",J1033,0)</f>
        <v>0</v>
      </c>
      <c r="BH1033" s="218">
        <f>IF(N1033="sníž. přenesená",J1033,0)</f>
        <v>0</v>
      </c>
      <c r="BI1033" s="218">
        <f>IF(N1033="nulová",J1033,0)</f>
        <v>0</v>
      </c>
      <c r="BJ1033" s="17" t="s">
        <v>82</v>
      </c>
      <c r="BK1033" s="218">
        <f>ROUND(I1033*H1033,2)</f>
        <v>0</v>
      </c>
      <c r="BL1033" s="17" t="s">
        <v>365</v>
      </c>
      <c r="BM1033" s="217" t="s">
        <v>2081</v>
      </c>
    </row>
    <row r="1034" spans="1:65" s="13" customFormat="1" x14ac:dyDescent="0.2">
      <c r="B1034" s="227"/>
      <c r="C1034" s="292"/>
      <c r="D1034" s="219" t="s">
        <v>294</v>
      </c>
      <c r="E1034" s="229" t="s">
        <v>1</v>
      </c>
      <c r="F1034" s="230" t="s">
        <v>2084</v>
      </c>
      <c r="G1034" s="228"/>
      <c r="H1034" s="231">
        <v>291.08999999999997</v>
      </c>
      <c r="I1034" s="232"/>
      <c r="J1034" s="228"/>
      <c r="K1034" s="228"/>
      <c r="L1034" s="233"/>
      <c r="M1034" s="234"/>
      <c r="N1034" s="235"/>
      <c r="O1034" s="235"/>
      <c r="P1034" s="235"/>
      <c r="Q1034" s="235"/>
      <c r="R1034" s="235"/>
      <c r="S1034" s="235"/>
      <c r="T1034" s="236"/>
      <c r="AT1034" s="237" t="s">
        <v>294</v>
      </c>
      <c r="AU1034" s="237" t="s">
        <v>84</v>
      </c>
      <c r="AV1034" s="13" t="s">
        <v>84</v>
      </c>
      <c r="AW1034" s="13" t="s">
        <v>30</v>
      </c>
      <c r="AX1034" s="13" t="s">
        <v>74</v>
      </c>
      <c r="AY1034" s="237" t="s">
        <v>201</v>
      </c>
    </row>
    <row r="1035" spans="1:65" s="13" customFormat="1" x14ac:dyDescent="0.2">
      <c r="B1035" s="227"/>
      <c r="C1035" s="292"/>
      <c r="D1035" s="219" t="s">
        <v>294</v>
      </c>
      <c r="E1035" s="229" t="s">
        <v>1</v>
      </c>
      <c r="F1035" s="230" t="s">
        <v>2085</v>
      </c>
      <c r="G1035" s="228"/>
      <c r="H1035" s="231">
        <v>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4" customFormat="1" x14ac:dyDescent="0.2">
      <c r="B1036" s="238"/>
      <c r="C1036" s="293"/>
      <c r="D1036" s="219" t="s">
        <v>294</v>
      </c>
      <c r="E1036" s="240" t="s">
        <v>1</v>
      </c>
      <c r="F1036" s="241" t="s">
        <v>297</v>
      </c>
      <c r="G1036" s="239"/>
      <c r="H1036" s="242">
        <f>SUM(H1034:H1035)</f>
        <v>376.09</v>
      </c>
      <c r="I1036" s="243"/>
      <c r="J1036" s="239"/>
      <c r="K1036" s="239"/>
      <c r="L1036" s="244"/>
      <c r="M1036" s="245"/>
      <c r="N1036" s="246"/>
      <c r="O1036" s="246"/>
      <c r="P1036" s="246"/>
      <c r="Q1036" s="246"/>
      <c r="R1036" s="246"/>
      <c r="S1036" s="246"/>
      <c r="T1036" s="247"/>
      <c r="AT1036" s="248" t="s">
        <v>294</v>
      </c>
      <c r="AU1036" s="248" t="s">
        <v>84</v>
      </c>
      <c r="AV1036" s="14" t="s">
        <v>214</v>
      </c>
      <c r="AW1036" s="14" t="s">
        <v>30</v>
      </c>
      <c r="AX1036" s="14" t="s">
        <v>82</v>
      </c>
      <c r="AY1036" s="248" t="s">
        <v>201</v>
      </c>
    </row>
    <row r="1037" spans="1:65" s="2" customFormat="1" ht="72" x14ac:dyDescent="0.2">
      <c r="A1037" s="352"/>
      <c r="B1037" s="35"/>
      <c r="C1037" s="291" t="s">
        <v>5905</v>
      </c>
      <c r="D1037" s="262" t="s">
        <v>442</v>
      </c>
      <c r="E1037" s="343" t="s">
        <v>2087</v>
      </c>
      <c r="F1037" s="344" t="s">
        <v>5903</v>
      </c>
      <c r="G1037" s="346" t="s">
        <v>309</v>
      </c>
      <c r="H1037" s="332">
        <f>H1038</f>
        <v>413.7</v>
      </c>
      <c r="I1037" s="267"/>
      <c r="J1037" s="268">
        <f>ROUND(I1037*H1037,2)</f>
        <v>0</v>
      </c>
      <c r="K1037" s="269"/>
      <c r="L1037" s="270"/>
      <c r="M1037" s="271" t="s">
        <v>1</v>
      </c>
      <c r="N1037" s="272" t="s">
        <v>39</v>
      </c>
      <c r="O1037" s="71"/>
      <c r="P1037" s="215">
        <f>O1037*H1037</f>
        <v>0</v>
      </c>
      <c r="Q1037" s="215">
        <v>1.8E-3</v>
      </c>
      <c r="R1037" s="215">
        <f>Q1037*H1037</f>
        <v>0.74465999999999999</v>
      </c>
      <c r="S1037" s="215">
        <v>0</v>
      </c>
      <c r="T1037" s="216">
        <f>S1037*H1037</f>
        <v>0</v>
      </c>
      <c r="U1037" s="352"/>
      <c r="V1037" s="352"/>
      <c r="W1037" s="352"/>
      <c r="X1037" s="352"/>
      <c r="Y1037" s="352"/>
      <c r="Z1037" s="352"/>
      <c r="AA1037" s="352"/>
      <c r="AB1037" s="352"/>
      <c r="AC1037" s="352"/>
      <c r="AD1037" s="352"/>
      <c r="AE1037" s="352"/>
      <c r="AR1037" s="217" t="s">
        <v>573</v>
      </c>
      <c r="AT1037" s="217" t="s">
        <v>442</v>
      </c>
      <c r="AU1037" s="217" t="s">
        <v>84</v>
      </c>
      <c r="AY1037" s="17" t="s">
        <v>201</v>
      </c>
      <c r="BE1037" s="218">
        <f>IF(N1037="základní",J1037,0)</f>
        <v>0</v>
      </c>
      <c r="BF1037" s="218">
        <f>IF(N1037="snížená",J1037,0)</f>
        <v>0</v>
      </c>
      <c r="BG1037" s="218">
        <f>IF(N1037="zákl. přenesená",J1037,0)</f>
        <v>0</v>
      </c>
      <c r="BH1037" s="218">
        <f>IF(N1037="sníž. přenesená",J1037,0)</f>
        <v>0</v>
      </c>
      <c r="BI1037" s="218">
        <f>IF(N1037="nulová",J1037,0)</f>
        <v>0</v>
      </c>
      <c r="BJ1037" s="17" t="s">
        <v>82</v>
      </c>
      <c r="BK1037" s="218">
        <f>ROUND(I1037*H1037,2)</f>
        <v>0</v>
      </c>
      <c r="BL1037" s="17" t="s">
        <v>365</v>
      </c>
      <c r="BM1037" s="217" t="s">
        <v>2089</v>
      </c>
    </row>
    <row r="1038" spans="1:65" s="13" customFormat="1" x14ac:dyDescent="0.2">
      <c r="B1038" s="227"/>
      <c r="C1038" s="292"/>
      <c r="D1038" s="219" t="s">
        <v>294</v>
      </c>
      <c r="E1038" s="228"/>
      <c r="F1038" s="230" t="s">
        <v>5900</v>
      </c>
      <c r="G1038" s="228"/>
      <c r="H1038" s="231">
        <v>413.7</v>
      </c>
      <c r="I1038" s="232"/>
      <c r="J1038" s="228"/>
      <c r="K1038" s="228"/>
      <c r="L1038" s="233"/>
      <c r="M1038" s="234"/>
      <c r="N1038" s="235"/>
      <c r="O1038" s="235"/>
      <c r="P1038" s="235"/>
      <c r="Q1038" s="235"/>
      <c r="R1038" s="235"/>
      <c r="S1038" s="235"/>
      <c r="T1038" s="236"/>
      <c r="AT1038" s="237" t="s">
        <v>294</v>
      </c>
      <c r="AU1038" s="237" t="s">
        <v>84</v>
      </c>
      <c r="AV1038" s="13" t="s">
        <v>84</v>
      </c>
      <c r="AW1038" s="13" t="s">
        <v>4</v>
      </c>
      <c r="AX1038" s="13" t="s">
        <v>82</v>
      </c>
      <c r="AY1038" s="237" t="s">
        <v>201</v>
      </c>
    </row>
    <row r="1039" spans="1:65" s="2" customFormat="1" ht="24" customHeight="1" x14ac:dyDescent="0.2">
      <c r="A1039" s="34"/>
      <c r="B1039" s="35"/>
      <c r="C1039" s="290" t="s">
        <v>2100</v>
      </c>
      <c r="D1039" s="205" t="s">
        <v>204</v>
      </c>
      <c r="E1039" s="206" t="s">
        <v>2091</v>
      </c>
      <c r="F1039" s="207" t="s">
        <v>2092</v>
      </c>
      <c r="G1039" s="208" t="s">
        <v>1039</v>
      </c>
      <c r="H1039" s="273"/>
      <c r="I1039" s="210"/>
      <c r="J1039" s="211">
        <f>ROUND(I1039*H1039,2)</f>
        <v>0</v>
      </c>
      <c r="K1039" s="212"/>
      <c r="L1039" s="39"/>
      <c r="M1039" s="213" t="s">
        <v>1</v>
      </c>
      <c r="N1039" s="214" t="s">
        <v>39</v>
      </c>
      <c r="O1039" s="71"/>
      <c r="P1039" s="215">
        <f>O1039*H1039</f>
        <v>0</v>
      </c>
      <c r="Q1039" s="215">
        <v>0</v>
      </c>
      <c r="R1039" s="215">
        <f>Q1039*H1039</f>
        <v>0</v>
      </c>
      <c r="S1039" s="215">
        <v>0</v>
      </c>
      <c r="T1039" s="216">
        <f>S1039*H1039</f>
        <v>0</v>
      </c>
      <c r="U1039" s="34"/>
      <c r="V1039" s="34"/>
      <c r="W1039" s="34"/>
      <c r="X1039" s="34"/>
      <c r="Y1039" s="34"/>
      <c r="Z1039" s="34"/>
      <c r="AA1039" s="34"/>
      <c r="AB1039" s="34"/>
      <c r="AC1039" s="34"/>
      <c r="AD1039" s="34"/>
      <c r="AE1039" s="34"/>
      <c r="AR1039" s="217" t="s">
        <v>365</v>
      </c>
      <c r="AT1039" s="217" t="s">
        <v>204</v>
      </c>
      <c r="AU1039" s="217" t="s">
        <v>84</v>
      </c>
      <c r="AY1039" s="17" t="s">
        <v>201</v>
      </c>
      <c r="BE1039" s="218">
        <f>IF(N1039="základní",J1039,0)</f>
        <v>0</v>
      </c>
      <c r="BF1039" s="218">
        <f>IF(N1039="snížená",J1039,0)</f>
        <v>0</v>
      </c>
      <c r="BG1039" s="218">
        <f>IF(N1039="zákl. přenesená",J1039,0)</f>
        <v>0</v>
      </c>
      <c r="BH1039" s="218">
        <f>IF(N1039="sníž. přenesená",J1039,0)</f>
        <v>0</v>
      </c>
      <c r="BI1039" s="218">
        <f>IF(N1039="nulová",J1039,0)</f>
        <v>0</v>
      </c>
      <c r="BJ1039" s="17" t="s">
        <v>82</v>
      </c>
      <c r="BK1039" s="218">
        <f>ROUND(I1039*H1039,2)</f>
        <v>0</v>
      </c>
      <c r="BL1039" s="17" t="s">
        <v>365</v>
      </c>
      <c r="BM1039" s="217" t="s">
        <v>2093</v>
      </c>
    </row>
    <row r="1040" spans="1:65" s="12" customFormat="1" ht="22.9" customHeight="1" x14ac:dyDescent="0.2">
      <c r="B1040" s="189"/>
      <c r="C1040" s="294"/>
      <c r="D1040" s="191" t="s">
        <v>73</v>
      </c>
      <c r="E1040" s="203" t="s">
        <v>2094</v>
      </c>
      <c r="F1040" s="203" t="s">
        <v>2095</v>
      </c>
      <c r="G1040" s="190"/>
      <c r="H1040" s="190"/>
      <c r="I1040" s="193"/>
      <c r="J1040" s="204">
        <f>BK1040</f>
        <v>0</v>
      </c>
      <c r="K1040" s="190"/>
      <c r="L1040" s="195"/>
      <c r="M1040" s="196"/>
      <c r="N1040" s="197"/>
      <c r="O1040" s="197"/>
      <c r="P1040" s="198">
        <f>SUM(P1041:P1042)</f>
        <v>0</v>
      </c>
      <c r="Q1040" s="197"/>
      <c r="R1040" s="198">
        <f>SUM(R1041:R1042)</f>
        <v>0.88566400000000001</v>
      </c>
      <c r="S1040" s="197"/>
      <c r="T1040" s="199">
        <f>SUM(T1041:T1042)</f>
        <v>0</v>
      </c>
      <c r="AR1040" s="200" t="s">
        <v>84</v>
      </c>
      <c r="AT1040" s="201" t="s">
        <v>73</v>
      </c>
      <c r="AU1040" s="201" t="s">
        <v>82</v>
      </c>
      <c r="AY1040" s="200" t="s">
        <v>201</v>
      </c>
      <c r="BK1040" s="202">
        <f>SUM(BK1041:BK1042)</f>
        <v>0</v>
      </c>
    </row>
    <row r="1041" spans="1:65" s="2" customFormat="1" ht="24" customHeight="1" x14ac:dyDescent="0.2">
      <c r="A1041" s="34"/>
      <c r="B1041" s="35"/>
      <c r="C1041" s="290" t="s">
        <v>2106</v>
      </c>
      <c r="D1041" s="205" t="s">
        <v>204</v>
      </c>
      <c r="E1041" s="206" t="s">
        <v>2097</v>
      </c>
      <c r="F1041" s="207" t="s">
        <v>2098</v>
      </c>
      <c r="G1041" s="208" t="s">
        <v>309</v>
      </c>
      <c r="H1041" s="209">
        <v>276.77</v>
      </c>
      <c r="I1041" s="210"/>
      <c r="J1041" s="211">
        <f>ROUND(I1041*H1041,2)</f>
        <v>0</v>
      </c>
      <c r="K1041" s="212"/>
      <c r="L1041" s="39"/>
      <c r="M1041" s="213" t="s">
        <v>1</v>
      </c>
      <c r="N1041" s="214" t="s">
        <v>39</v>
      </c>
      <c r="O1041" s="71"/>
      <c r="P1041" s="215">
        <f>O1041*H1041</f>
        <v>0</v>
      </c>
      <c r="Q1041" s="215">
        <v>3.2000000000000002E-3</v>
      </c>
      <c r="R1041" s="215">
        <f>Q1041*H1041</f>
        <v>0.88566400000000001</v>
      </c>
      <c r="S1041" s="215">
        <v>0</v>
      </c>
      <c r="T1041" s="216">
        <f>S1041*H1041</f>
        <v>0</v>
      </c>
      <c r="U1041" s="34"/>
      <c r="V1041" s="34"/>
      <c r="W1041" s="34"/>
      <c r="X1041" s="34"/>
      <c r="Y1041" s="34"/>
      <c r="Z1041" s="34"/>
      <c r="AA1041" s="34"/>
      <c r="AB1041" s="34"/>
      <c r="AC1041" s="34"/>
      <c r="AD1041" s="34"/>
      <c r="AE1041" s="34"/>
      <c r="AR1041" s="217" t="s">
        <v>365</v>
      </c>
      <c r="AT1041" s="217" t="s">
        <v>204</v>
      </c>
      <c r="AU1041" s="217" t="s">
        <v>84</v>
      </c>
      <c r="AY1041" s="17" t="s">
        <v>201</v>
      </c>
      <c r="BE1041" s="218">
        <f>IF(N1041="základní",J1041,0)</f>
        <v>0</v>
      </c>
      <c r="BF1041" s="218">
        <f>IF(N1041="snížená",J1041,0)</f>
        <v>0</v>
      </c>
      <c r="BG1041" s="218">
        <f>IF(N1041="zákl. přenesená",J1041,0)</f>
        <v>0</v>
      </c>
      <c r="BH1041" s="218">
        <f>IF(N1041="sníž. přenesená",J1041,0)</f>
        <v>0</v>
      </c>
      <c r="BI1041" s="218">
        <f>IF(N1041="nulová",J1041,0)</f>
        <v>0</v>
      </c>
      <c r="BJ1041" s="17" t="s">
        <v>82</v>
      </c>
      <c r="BK1041" s="218">
        <f>ROUND(I1041*H1041,2)</f>
        <v>0</v>
      </c>
      <c r="BL1041" s="17" t="s">
        <v>365</v>
      </c>
      <c r="BM1041" s="217" t="s">
        <v>2099</v>
      </c>
    </row>
    <row r="1042" spans="1:65" s="2" customFormat="1" ht="24" customHeight="1" x14ac:dyDescent="0.2">
      <c r="A1042" s="34"/>
      <c r="B1042" s="35"/>
      <c r="C1042" s="290" t="s">
        <v>2110</v>
      </c>
      <c r="D1042" s="205" t="s">
        <v>204</v>
      </c>
      <c r="E1042" s="206" t="s">
        <v>2101</v>
      </c>
      <c r="F1042" s="207" t="s">
        <v>2102</v>
      </c>
      <c r="G1042" s="208" t="s">
        <v>1039</v>
      </c>
      <c r="H1042" s="273"/>
      <c r="I1042" s="210"/>
      <c r="J1042" s="211">
        <f>ROUND(I1042*H1042,2)</f>
        <v>0</v>
      </c>
      <c r="K1042" s="212"/>
      <c r="L1042" s="39"/>
      <c r="M1042" s="213" t="s">
        <v>1</v>
      </c>
      <c r="N1042" s="214" t="s">
        <v>39</v>
      </c>
      <c r="O1042" s="71"/>
      <c r="P1042" s="215">
        <f>O1042*H1042</f>
        <v>0</v>
      </c>
      <c r="Q1042" s="215">
        <v>0</v>
      </c>
      <c r="R1042" s="215">
        <f>Q1042*H1042</f>
        <v>0</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2103</v>
      </c>
    </row>
    <row r="1043" spans="1:65" s="12" customFormat="1" ht="22.9" customHeight="1" x14ac:dyDescent="0.2">
      <c r="B1043" s="189"/>
      <c r="C1043" s="294"/>
      <c r="D1043" s="191" t="s">
        <v>73</v>
      </c>
      <c r="E1043" s="203" t="s">
        <v>2104</v>
      </c>
      <c r="F1043" s="203" t="s">
        <v>2105</v>
      </c>
      <c r="G1043" s="190"/>
      <c r="H1043" s="190"/>
      <c r="I1043" s="193"/>
      <c r="J1043" s="204">
        <f>BK1043</f>
        <v>0</v>
      </c>
      <c r="K1043" s="190"/>
      <c r="L1043" s="195"/>
      <c r="M1043" s="196"/>
      <c r="N1043" s="197"/>
      <c r="O1043" s="197"/>
      <c r="P1043" s="198">
        <f>SUM(P1044:P1058)</f>
        <v>0</v>
      </c>
      <c r="Q1043" s="197"/>
      <c r="R1043" s="198">
        <f>SUM(R1044:R1058)</f>
        <v>31.217210999999995</v>
      </c>
      <c r="S1043" s="197"/>
      <c r="T1043" s="199">
        <f>SUM(T1044:T1058)</f>
        <v>0</v>
      </c>
      <c r="AR1043" s="200" t="s">
        <v>84</v>
      </c>
      <c r="AT1043" s="201" t="s">
        <v>73</v>
      </c>
      <c r="AU1043" s="201" t="s">
        <v>82</v>
      </c>
      <c r="AY1043" s="200" t="s">
        <v>201</v>
      </c>
      <c r="BK1043" s="202">
        <f>SUM(BK1044:BK1058)</f>
        <v>0</v>
      </c>
    </row>
    <row r="1044" spans="1:65" s="2" customFormat="1" ht="16.5" customHeight="1" x14ac:dyDescent="0.2">
      <c r="A1044" s="34"/>
      <c r="B1044" s="35"/>
      <c r="C1044" s="290" t="s">
        <v>2114</v>
      </c>
      <c r="D1044" s="205" t="s">
        <v>204</v>
      </c>
      <c r="E1044" s="206" t="s">
        <v>2107</v>
      </c>
      <c r="F1044" s="207" t="s">
        <v>2108</v>
      </c>
      <c r="G1044" s="208" t="s">
        <v>309</v>
      </c>
      <c r="H1044" s="209">
        <v>291.2</v>
      </c>
      <c r="I1044" s="210"/>
      <c r="J1044" s="211">
        <f>ROUND(I1044*H1044,2)</f>
        <v>0</v>
      </c>
      <c r="K1044" s="212"/>
      <c r="L1044" s="39"/>
      <c r="M1044" s="213" t="s">
        <v>1</v>
      </c>
      <c r="N1044" s="214" t="s">
        <v>39</v>
      </c>
      <c r="O1044" s="71"/>
      <c r="P1044" s="215">
        <f>O1044*H1044</f>
        <v>0</v>
      </c>
      <c r="Q1044" s="215">
        <v>7.7000000000000002E-3</v>
      </c>
      <c r="R1044" s="215">
        <f>Q1044*H1044</f>
        <v>2.2422399999999998</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2109</v>
      </c>
    </row>
    <row r="1045" spans="1:65" s="2" customFormat="1" ht="24" customHeight="1" x14ac:dyDescent="0.2">
      <c r="A1045" s="34"/>
      <c r="B1045" s="35"/>
      <c r="C1045" s="290" t="s">
        <v>2119</v>
      </c>
      <c r="D1045" s="205" t="s">
        <v>204</v>
      </c>
      <c r="E1045" s="206" t="s">
        <v>2111</v>
      </c>
      <c r="F1045" s="207" t="s">
        <v>2112</v>
      </c>
      <c r="G1045" s="208" t="s">
        <v>309</v>
      </c>
      <c r="H1045" s="209">
        <v>134.6</v>
      </c>
      <c r="I1045" s="210"/>
      <c r="J1045" s="211">
        <f>ROUND(I1045*H1045,2)</f>
        <v>0</v>
      </c>
      <c r="K1045" s="212"/>
      <c r="L1045" s="39"/>
      <c r="M1045" s="213" t="s">
        <v>1</v>
      </c>
      <c r="N1045" s="214" t="s">
        <v>39</v>
      </c>
      <c r="O1045" s="71"/>
      <c r="P1045" s="215">
        <f>O1045*H1045</f>
        <v>0</v>
      </c>
      <c r="Q1045" s="215">
        <v>3.2250000000000001E-2</v>
      </c>
      <c r="R1045" s="215">
        <f>Q1045*H1045</f>
        <v>4.3408499999999997</v>
      </c>
      <c r="S1045" s="215">
        <v>0</v>
      </c>
      <c r="T1045" s="216">
        <f>S1045*H1045</f>
        <v>0</v>
      </c>
      <c r="U1045" s="34"/>
      <c r="V1045" s="34"/>
      <c r="W1045" s="34"/>
      <c r="X1045" s="34"/>
      <c r="Y1045" s="34"/>
      <c r="Z1045" s="34"/>
      <c r="AA1045" s="34"/>
      <c r="AB1045" s="34"/>
      <c r="AC1045" s="34"/>
      <c r="AD1045" s="34"/>
      <c r="AE1045" s="34"/>
      <c r="AR1045" s="217" t="s">
        <v>365</v>
      </c>
      <c r="AT1045" s="217" t="s">
        <v>204</v>
      </c>
      <c r="AU1045" s="217" t="s">
        <v>84</v>
      </c>
      <c r="AY1045" s="17" t="s">
        <v>201</v>
      </c>
      <c r="BE1045" s="218">
        <f>IF(N1045="základní",J1045,0)</f>
        <v>0</v>
      </c>
      <c r="BF1045" s="218">
        <f>IF(N1045="snížená",J1045,0)</f>
        <v>0</v>
      </c>
      <c r="BG1045" s="218">
        <f>IF(N1045="zákl. přenesená",J1045,0)</f>
        <v>0</v>
      </c>
      <c r="BH1045" s="218">
        <f>IF(N1045="sníž. přenesená",J1045,0)</f>
        <v>0</v>
      </c>
      <c r="BI1045" s="218">
        <f>IF(N1045="nulová",J1045,0)</f>
        <v>0</v>
      </c>
      <c r="BJ1045" s="17" t="s">
        <v>82</v>
      </c>
      <c r="BK1045" s="218">
        <f>ROUND(I1045*H1045,2)</f>
        <v>0</v>
      </c>
      <c r="BL1045" s="17" t="s">
        <v>365</v>
      </c>
      <c r="BM1045" s="217" t="s">
        <v>2113</v>
      </c>
    </row>
    <row r="1046" spans="1:65" s="2" customFormat="1" ht="24" customHeight="1" x14ac:dyDescent="0.2">
      <c r="A1046" s="34"/>
      <c r="B1046" s="35"/>
      <c r="C1046" s="291" t="s">
        <v>2125</v>
      </c>
      <c r="D1046" s="262" t="s">
        <v>442</v>
      </c>
      <c r="E1046" s="263" t="s">
        <v>2115</v>
      </c>
      <c r="F1046" s="264" t="s">
        <v>2116</v>
      </c>
      <c r="G1046" s="265" t="s">
        <v>309</v>
      </c>
      <c r="H1046" s="266">
        <v>148.06</v>
      </c>
      <c r="I1046" s="267"/>
      <c r="J1046" s="268">
        <f>ROUND(I1046*H1046,2)</f>
        <v>0</v>
      </c>
      <c r="K1046" s="269"/>
      <c r="L1046" s="270"/>
      <c r="M1046" s="271" t="s">
        <v>1</v>
      </c>
      <c r="N1046" s="272" t="s">
        <v>39</v>
      </c>
      <c r="O1046" s="71"/>
      <c r="P1046" s="215">
        <f>O1046*H1046</f>
        <v>0</v>
      </c>
      <c r="Q1046" s="215">
        <v>0</v>
      </c>
      <c r="R1046" s="215">
        <f>Q1046*H1046</f>
        <v>0</v>
      </c>
      <c r="S1046" s="215">
        <v>0</v>
      </c>
      <c r="T1046" s="216">
        <f>S1046*H1046</f>
        <v>0</v>
      </c>
      <c r="U1046" s="34"/>
      <c r="V1046" s="34"/>
      <c r="W1046" s="34"/>
      <c r="X1046" s="34"/>
      <c r="Y1046" s="34"/>
      <c r="Z1046" s="34"/>
      <c r="AA1046" s="34"/>
      <c r="AB1046" s="34"/>
      <c r="AC1046" s="34"/>
      <c r="AD1046" s="34"/>
      <c r="AE1046" s="34"/>
      <c r="AR1046" s="217" t="s">
        <v>573</v>
      </c>
      <c r="AT1046" s="217" t="s">
        <v>442</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2117</v>
      </c>
    </row>
    <row r="1047" spans="1:65" s="13" customFormat="1" x14ac:dyDescent="0.2">
      <c r="B1047" s="227"/>
      <c r="C1047" s="292"/>
      <c r="D1047" s="219" t="s">
        <v>294</v>
      </c>
      <c r="E1047" s="228"/>
      <c r="F1047" s="230" t="s">
        <v>2118</v>
      </c>
      <c r="G1047" s="228"/>
      <c r="H1047" s="231">
        <v>148.06</v>
      </c>
      <c r="I1047" s="232"/>
      <c r="J1047" s="228"/>
      <c r="K1047" s="228"/>
      <c r="L1047" s="233"/>
      <c r="M1047" s="234"/>
      <c r="N1047" s="235"/>
      <c r="O1047" s="235"/>
      <c r="P1047" s="235"/>
      <c r="Q1047" s="235"/>
      <c r="R1047" s="235"/>
      <c r="S1047" s="235"/>
      <c r="T1047" s="236"/>
      <c r="AT1047" s="237" t="s">
        <v>294</v>
      </c>
      <c r="AU1047" s="237" t="s">
        <v>84</v>
      </c>
      <c r="AV1047" s="13" t="s">
        <v>84</v>
      </c>
      <c r="AW1047" s="13" t="s">
        <v>4</v>
      </c>
      <c r="AX1047" s="13" t="s">
        <v>82</v>
      </c>
      <c r="AY1047" s="237" t="s">
        <v>201</v>
      </c>
    </row>
    <row r="1048" spans="1:65" s="2" customFormat="1" ht="24" customHeight="1" x14ac:dyDescent="0.2">
      <c r="A1048" s="34"/>
      <c r="B1048" s="35"/>
      <c r="C1048" s="290" t="s">
        <v>2130</v>
      </c>
      <c r="D1048" s="205" t="s">
        <v>204</v>
      </c>
      <c r="E1048" s="206" t="s">
        <v>2120</v>
      </c>
      <c r="F1048" s="207" t="s">
        <v>2121</v>
      </c>
      <c r="G1048" s="208" t="s">
        <v>309</v>
      </c>
      <c r="H1048" s="209">
        <v>710.3</v>
      </c>
      <c r="I1048" s="210"/>
      <c r="J1048" s="211">
        <f>ROUND(I1048*H1048,2)</f>
        <v>0</v>
      </c>
      <c r="K1048" s="212"/>
      <c r="L1048" s="39"/>
      <c r="M1048" s="213" t="s">
        <v>1</v>
      </c>
      <c r="N1048" s="214" t="s">
        <v>39</v>
      </c>
      <c r="O1048" s="71"/>
      <c r="P1048" s="215">
        <f>O1048*H1048</f>
        <v>0</v>
      </c>
      <c r="Q1048" s="215">
        <v>3.3619999999999997E-2</v>
      </c>
      <c r="R1048" s="215">
        <f>Q1048*H1048</f>
        <v>23.880285999999998</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2122</v>
      </c>
    </row>
    <row r="1049" spans="1:65" s="13" customFormat="1" x14ac:dyDescent="0.2">
      <c r="B1049" s="227"/>
      <c r="C1049" s="292"/>
      <c r="D1049" s="219" t="s">
        <v>294</v>
      </c>
      <c r="E1049" s="229" t="s">
        <v>1</v>
      </c>
      <c r="F1049" s="230" t="s">
        <v>2123</v>
      </c>
      <c r="G1049" s="228"/>
      <c r="H1049" s="231">
        <v>446.85</v>
      </c>
      <c r="I1049" s="232"/>
      <c r="J1049" s="228"/>
      <c r="K1049" s="228"/>
      <c r="L1049" s="233"/>
      <c r="M1049" s="234"/>
      <c r="N1049" s="235"/>
      <c r="O1049" s="235"/>
      <c r="P1049" s="235"/>
      <c r="Q1049" s="235"/>
      <c r="R1049" s="235"/>
      <c r="S1049" s="235"/>
      <c r="T1049" s="236"/>
      <c r="AT1049" s="237" t="s">
        <v>294</v>
      </c>
      <c r="AU1049" s="237" t="s">
        <v>84</v>
      </c>
      <c r="AV1049" s="13" t="s">
        <v>84</v>
      </c>
      <c r="AW1049" s="13" t="s">
        <v>30</v>
      </c>
      <c r="AX1049" s="13" t="s">
        <v>74</v>
      </c>
      <c r="AY1049" s="237" t="s">
        <v>201</v>
      </c>
    </row>
    <row r="1050" spans="1:65" s="13" customFormat="1" x14ac:dyDescent="0.2">
      <c r="B1050" s="227"/>
      <c r="C1050" s="292"/>
      <c r="D1050" s="219" t="s">
        <v>294</v>
      </c>
      <c r="E1050" s="229" t="s">
        <v>1</v>
      </c>
      <c r="F1050" s="230" t="s">
        <v>2124</v>
      </c>
      <c r="G1050" s="228"/>
      <c r="H1050" s="231">
        <v>263.45</v>
      </c>
      <c r="I1050" s="232"/>
      <c r="J1050" s="228"/>
      <c r="K1050" s="228"/>
      <c r="L1050" s="233"/>
      <c r="M1050" s="234"/>
      <c r="N1050" s="235"/>
      <c r="O1050" s="235"/>
      <c r="P1050" s="235"/>
      <c r="Q1050" s="235"/>
      <c r="R1050" s="235"/>
      <c r="S1050" s="235"/>
      <c r="T1050" s="236"/>
      <c r="AT1050" s="237" t="s">
        <v>294</v>
      </c>
      <c r="AU1050" s="237" t="s">
        <v>84</v>
      </c>
      <c r="AV1050" s="13" t="s">
        <v>84</v>
      </c>
      <c r="AW1050" s="13" t="s">
        <v>30</v>
      </c>
      <c r="AX1050" s="13" t="s">
        <v>74</v>
      </c>
      <c r="AY1050" s="237" t="s">
        <v>201</v>
      </c>
    </row>
    <row r="1051" spans="1:65" s="14" customFormat="1" x14ac:dyDescent="0.2">
      <c r="B1051" s="238"/>
      <c r="C1051" s="293"/>
      <c r="D1051" s="219" t="s">
        <v>294</v>
      </c>
      <c r="E1051" s="240" t="s">
        <v>1</v>
      </c>
      <c r="F1051" s="241" t="s">
        <v>297</v>
      </c>
      <c r="G1051" s="239"/>
      <c r="H1051" s="242">
        <v>710.3</v>
      </c>
      <c r="I1051" s="243"/>
      <c r="J1051" s="239"/>
      <c r="K1051" s="239"/>
      <c r="L1051" s="244"/>
      <c r="M1051" s="245"/>
      <c r="N1051" s="246"/>
      <c r="O1051" s="246"/>
      <c r="P1051" s="246"/>
      <c r="Q1051" s="246"/>
      <c r="R1051" s="246"/>
      <c r="S1051" s="246"/>
      <c r="T1051" s="247"/>
      <c r="AT1051" s="248" t="s">
        <v>294</v>
      </c>
      <c r="AU1051" s="248" t="s">
        <v>84</v>
      </c>
      <c r="AV1051" s="14" t="s">
        <v>214</v>
      </c>
      <c r="AW1051" s="14" t="s">
        <v>30</v>
      </c>
      <c r="AX1051" s="14" t="s">
        <v>82</v>
      </c>
      <c r="AY1051" s="248" t="s">
        <v>201</v>
      </c>
    </row>
    <row r="1052" spans="1:65" s="2" customFormat="1" ht="24" customHeight="1" x14ac:dyDescent="0.2">
      <c r="A1052" s="34"/>
      <c r="B1052" s="35"/>
      <c r="C1052" s="291" t="s">
        <v>2135</v>
      </c>
      <c r="D1052" s="262" t="s">
        <v>442</v>
      </c>
      <c r="E1052" s="263" t="s">
        <v>2126</v>
      </c>
      <c r="F1052" s="264" t="s">
        <v>2127</v>
      </c>
      <c r="G1052" s="265" t="s">
        <v>309</v>
      </c>
      <c r="H1052" s="266">
        <v>491.53500000000003</v>
      </c>
      <c r="I1052" s="267"/>
      <c r="J1052" s="268">
        <f>ROUND(I1052*H1052,2)</f>
        <v>0</v>
      </c>
      <c r="K1052" s="269"/>
      <c r="L1052" s="270"/>
      <c r="M1052" s="271" t="s">
        <v>1</v>
      </c>
      <c r="N1052" s="272" t="s">
        <v>39</v>
      </c>
      <c r="O1052" s="71"/>
      <c r="P1052" s="215">
        <f>O1052*H1052</f>
        <v>0</v>
      </c>
      <c r="Q1052" s="215">
        <v>0</v>
      </c>
      <c r="R1052" s="215">
        <f>Q1052*H1052</f>
        <v>0</v>
      </c>
      <c r="S1052" s="215">
        <v>0</v>
      </c>
      <c r="T1052" s="216">
        <f>S1052*H1052</f>
        <v>0</v>
      </c>
      <c r="U1052" s="34"/>
      <c r="V1052" s="34"/>
      <c r="W1052" s="34"/>
      <c r="X1052" s="34"/>
      <c r="Y1052" s="34"/>
      <c r="Z1052" s="34"/>
      <c r="AA1052" s="34"/>
      <c r="AB1052" s="34"/>
      <c r="AC1052" s="34"/>
      <c r="AD1052" s="34"/>
      <c r="AE1052" s="34"/>
      <c r="AR1052" s="217" t="s">
        <v>573</v>
      </c>
      <c r="AT1052" s="217" t="s">
        <v>442</v>
      </c>
      <c r="AU1052" s="217" t="s">
        <v>84</v>
      </c>
      <c r="AY1052" s="17" t="s">
        <v>201</v>
      </c>
      <c r="BE1052" s="218">
        <f>IF(N1052="základní",J1052,0)</f>
        <v>0</v>
      </c>
      <c r="BF1052" s="218">
        <f>IF(N1052="snížená",J1052,0)</f>
        <v>0</v>
      </c>
      <c r="BG1052" s="218">
        <f>IF(N1052="zákl. přenesená",J1052,0)</f>
        <v>0</v>
      </c>
      <c r="BH1052" s="218">
        <f>IF(N1052="sníž. přenesená",J1052,0)</f>
        <v>0</v>
      </c>
      <c r="BI1052" s="218">
        <f>IF(N1052="nulová",J1052,0)</f>
        <v>0</v>
      </c>
      <c r="BJ1052" s="17" t="s">
        <v>82</v>
      </c>
      <c r="BK1052" s="218">
        <f>ROUND(I1052*H1052,2)</f>
        <v>0</v>
      </c>
      <c r="BL1052" s="17" t="s">
        <v>365</v>
      </c>
      <c r="BM1052" s="217" t="s">
        <v>2128</v>
      </c>
    </row>
    <row r="1053" spans="1:65" s="13" customFormat="1" x14ac:dyDescent="0.2">
      <c r="B1053" s="227"/>
      <c r="C1053" s="292"/>
      <c r="D1053" s="219" t="s">
        <v>294</v>
      </c>
      <c r="E1053" s="228"/>
      <c r="F1053" s="230" t="s">
        <v>2129</v>
      </c>
      <c r="G1053" s="228"/>
      <c r="H1053" s="231">
        <v>491.53500000000003</v>
      </c>
      <c r="I1053" s="232"/>
      <c r="J1053" s="228"/>
      <c r="K1053" s="228"/>
      <c r="L1053" s="233"/>
      <c r="M1053" s="234"/>
      <c r="N1053" s="235"/>
      <c r="O1053" s="235"/>
      <c r="P1053" s="235"/>
      <c r="Q1053" s="235"/>
      <c r="R1053" s="235"/>
      <c r="S1053" s="235"/>
      <c r="T1053" s="236"/>
      <c r="AT1053" s="237" t="s">
        <v>294</v>
      </c>
      <c r="AU1053" s="237" t="s">
        <v>84</v>
      </c>
      <c r="AV1053" s="13" t="s">
        <v>84</v>
      </c>
      <c r="AW1053" s="13" t="s">
        <v>4</v>
      </c>
      <c r="AX1053" s="13" t="s">
        <v>82</v>
      </c>
      <c r="AY1053" s="237" t="s">
        <v>201</v>
      </c>
    </row>
    <row r="1054" spans="1:65" s="2" customFormat="1" ht="24" customHeight="1" x14ac:dyDescent="0.2">
      <c r="A1054" s="34"/>
      <c r="B1054" s="35"/>
      <c r="C1054" s="291" t="s">
        <v>2139</v>
      </c>
      <c r="D1054" s="262" t="s">
        <v>442</v>
      </c>
      <c r="E1054" s="263" t="s">
        <v>2131</v>
      </c>
      <c r="F1054" s="264" t="s">
        <v>2132</v>
      </c>
      <c r="G1054" s="265" t="s">
        <v>309</v>
      </c>
      <c r="H1054" s="266">
        <v>289.79500000000002</v>
      </c>
      <c r="I1054" s="267"/>
      <c r="J1054" s="268">
        <f>ROUND(I1054*H1054,2)</f>
        <v>0</v>
      </c>
      <c r="K1054" s="269"/>
      <c r="L1054" s="270"/>
      <c r="M1054" s="271" t="s">
        <v>1</v>
      </c>
      <c r="N1054" s="272" t="s">
        <v>39</v>
      </c>
      <c r="O1054" s="71"/>
      <c r="P1054" s="215">
        <f>O1054*H1054</f>
        <v>0</v>
      </c>
      <c r="Q1054" s="215">
        <v>0</v>
      </c>
      <c r="R1054" s="215">
        <f>Q1054*H1054</f>
        <v>0</v>
      </c>
      <c r="S1054" s="215">
        <v>0</v>
      </c>
      <c r="T1054" s="216">
        <f>S1054*H1054</f>
        <v>0</v>
      </c>
      <c r="U1054" s="34"/>
      <c r="V1054" s="34"/>
      <c r="W1054" s="34"/>
      <c r="X1054" s="34"/>
      <c r="Y1054" s="34"/>
      <c r="Z1054" s="34"/>
      <c r="AA1054" s="34"/>
      <c r="AB1054" s="34"/>
      <c r="AC1054" s="34"/>
      <c r="AD1054" s="34"/>
      <c r="AE1054" s="34"/>
      <c r="AR1054" s="217" t="s">
        <v>573</v>
      </c>
      <c r="AT1054" s="217" t="s">
        <v>442</v>
      </c>
      <c r="AU1054" s="217" t="s">
        <v>84</v>
      </c>
      <c r="AY1054" s="17" t="s">
        <v>201</v>
      </c>
      <c r="BE1054" s="218">
        <f>IF(N1054="základní",J1054,0)</f>
        <v>0</v>
      </c>
      <c r="BF1054" s="218">
        <f>IF(N1054="snížená",J1054,0)</f>
        <v>0</v>
      </c>
      <c r="BG1054" s="218">
        <f>IF(N1054="zákl. přenesená",J1054,0)</f>
        <v>0</v>
      </c>
      <c r="BH1054" s="218">
        <f>IF(N1054="sníž. přenesená",J1054,0)</f>
        <v>0</v>
      </c>
      <c r="BI1054" s="218">
        <f>IF(N1054="nulová",J1054,0)</f>
        <v>0</v>
      </c>
      <c r="BJ1054" s="17" t="s">
        <v>82</v>
      </c>
      <c r="BK1054" s="218">
        <f>ROUND(I1054*H1054,2)</f>
        <v>0</v>
      </c>
      <c r="BL1054" s="17" t="s">
        <v>365</v>
      </c>
      <c r="BM1054" s="217" t="s">
        <v>2133</v>
      </c>
    </row>
    <row r="1055" spans="1:65" s="13" customFormat="1" x14ac:dyDescent="0.2">
      <c r="B1055" s="227"/>
      <c r="C1055" s="292"/>
      <c r="D1055" s="219" t="s">
        <v>294</v>
      </c>
      <c r="E1055" s="228"/>
      <c r="F1055" s="230" t="s">
        <v>2134</v>
      </c>
      <c r="G1055" s="228"/>
      <c r="H1055" s="231">
        <v>289.79500000000002</v>
      </c>
      <c r="I1055" s="232"/>
      <c r="J1055" s="228"/>
      <c r="K1055" s="228"/>
      <c r="L1055" s="233"/>
      <c r="M1055" s="234"/>
      <c r="N1055" s="235"/>
      <c r="O1055" s="235"/>
      <c r="P1055" s="235"/>
      <c r="Q1055" s="235"/>
      <c r="R1055" s="235"/>
      <c r="S1055" s="235"/>
      <c r="T1055" s="236"/>
      <c r="AT1055" s="237" t="s">
        <v>294</v>
      </c>
      <c r="AU1055" s="237" t="s">
        <v>84</v>
      </c>
      <c r="AV1055" s="13" t="s">
        <v>84</v>
      </c>
      <c r="AW1055" s="13" t="s">
        <v>4</v>
      </c>
      <c r="AX1055" s="13" t="s">
        <v>82</v>
      </c>
      <c r="AY1055" s="237" t="s">
        <v>201</v>
      </c>
    </row>
    <row r="1056" spans="1:65" s="2" customFormat="1" ht="16.5" customHeight="1" x14ac:dyDescent="0.2">
      <c r="A1056" s="34"/>
      <c r="B1056" s="35"/>
      <c r="C1056" s="290" t="s">
        <v>2143</v>
      </c>
      <c r="D1056" s="205" t="s">
        <v>204</v>
      </c>
      <c r="E1056" s="206" t="s">
        <v>2136</v>
      </c>
      <c r="F1056" s="207" t="s">
        <v>2137</v>
      </c>
      <c r="G1056" s="208" t="s">
        <v>325</v>
      </c>
      <c r="H1056" s="209">
        <v>84.5</v>
      </c>
      <c r="I1056" s="210"/>
      <c r="J1056" s="211">
        <f>ROUND(I1056*H1056,2)</f>
        <v>0</v>
      </c>
      <c r="K1056" s="212"/>
      <c r="L1056" s="39"/>
      <c r="M1056" s="213" t="s">
        <v>1</v>
      </c>
      <c r="N1056" s="214" t="s">
        <v>39</v>
      </c>
      <c r="O1056" s="71"/>
      <c r="P1056" s="215">
        <f>O1056*H1056</f>
        <v>0</v>
      </c>
      <c r="Q1056" s="215">
        <v>6.1700000000000001E-3</v>
      </c>
      <c r="R1056" s="215">
        <f>Q1056*H1056</f>
        <v>0.52136499999999997</v>
      </c>
      <c r="S1056" s="215">
        <v>0</v>
      </c>
      <c r="T1056" s="216">
        <f>S1056*H1056</f>
        <v>0</v>
      </c>
      <c r="U1056" s="34"/>
      <c r="V1056" s="34"/>
      <c r="W1056" s="34"/>
      <c r="X1056" s="34"/>
      <c r="Y1056" s="34"/>
      <c r="Z1056" s="34"/>
      <c r="AA1056" s="34"/>
      <c r="AB1056" s="34"/>
      <c r="AC1056" s="34"/>
      <c r="AD1056" s="34"/>
      <c r="AE1056" s="34"/>
      <c r="AR1056" s="217" t="s">
        <v>365</v>
      </c>
      <c r="AT1056" s="217" t="s">
        <v>204</v>
      </c>
      <c r="AU1056" s="217" t="s">
        <v>84</v>
      </c>
      <c r="AY1056" s="17" t="s">
        <v>201</v>
      </c>
      <c r="BE1056" s="218">
        <f>IF(N1056="základní",J1056,0)</f>
        <v>0</v>
      </c>
      <c r="BF1056" s="218">
        <f>IF(N1056="snížená",J1056,0)</f>
        <v>0</v>
      </c>
      <c r="BG1056" s="218">
        <f>IF(N1056="zákl. přenesená",J1056,0)</f>
        <v>0</v>
      </c>
      <c r="BH1056" s="218">
        <f>IF(N1056="sníž. přenesená",J1056,0)</f>
        <v>0</v>
      </c>
      <c r="BI1056" s="218">
        <f>IF(N1056="nulová",J1056,0)</f>
        <v>0</v>
      </c>
      <c r="BJ1056" s="17" t="s">
        <v>82</v>
      </c>
      <c r="BK1056" s="218">
        <f>ROUND(I1056*H1056,2)</f>
        <v>0</v>
      </c>
      <c r="BL1056" s="17" t="s">
        <v>365</v>
      </c>
      <c r="BM1056" s="217" t="s">
        <v>2138</v>
      </c>
    </row>
    <row r="1057" spans="1:65" s="2" customFormat="1" ht="16.5" customHeight="1" x14ac:dyDescent="0.2">
      <c r="A1057" s="34"/>
      <c r="B1057" s="35"/>
      <c r="C1057" s="290" t="s">
        <v>2149</v>
      </c>
      <c r="D1057" s="205" t="s">
        <v>204</v>
      </c>
      <c r="E1057" s="206" t="s">
        <v>2140</v>
      </c>
      <c r="F1057" s="207" t="s">
        <v>2141</v>
      </c>
      <c r="G1057" s="208" t="s">
        <v>309</v>
      </c>
      <c r="H1057" s="209">
        <v>774.9</v>
      </c>
      <c r="I1057" s="210"/>
      <c r="J1057" s="211">
        <f>ROUND(I1057*H1057,2)</f>
        <v>0</v>
      </c>
      <c r="K1057" s="212"/>
      <c r="L1057" s="39"/>
      <c r="M1057" s="213" t="s">
        <v>1</v>
      </c>
      <c r="N1057" s="214" t="s">
        <v>39</v>
      </c>
      <c r="O1057" s="71"/>
      <c r="P1057" s="215">
        <f>O1057*H1057</f>
        <v>0</v>
      </c>
      <c r="Q1057" s="215">
        <v>2.9999999999999997E-4</v>
      </c>
      <c r="R1057" s="215">
        <f>Q1057*H1057</f>
        <v>0.23246999999999998</v>
      </c>
      <c r="S1057" s="215">
        <v>0</v>
      </c>
      <c r="T1057" s="216">
        <f>S1057*H1057</f>
        <v>0</v>
      </c>
      <c r="U1057" s="34"/>
      <c r="V1057" s="34"/>
      <c r="W1057" s="34"/>
      <c r="X1057" s="34"/>
      <c r="Y1057" s="34"/>
      <c r="Z1057" s="34"/>
      <c r="AA1057" s="34"/>
      <c r="AB1057" s="34"/>
      <c r="AC1057" s="34"/>
      <c r="AD1057" s="34"/>
      <c r="AE1057" s="34"/>
      <c r="AR1057" s="217" t="s">
        <v>365</v>
      </c>
      <c r="AT1057" s="217" t="s">
        <v>204</v>
      </c>
      <c r="AU1057" s="217" t="s">
        <v>84</v>
      </c>
      <c r="AY1057" s="17" t="s">
        <v>201</v>
      </c>
      <c r="BE1057" s="218">
        <f>IF(N1057="základní",J1057,0)</f>
        <v>0</v>
      </c>
      <c r="BF1057" s="218">
        <f>IF(N1057="snížená",J1057,0)</f>
        <v>0</v>
      </c>
      <c r="BG1057" s="218">
        <f>IF(N1057="zákl. přenesená",J1057,0)</f>
        <v>0</v>
      </c>
      <c r="BH1057" s="218">
        <f>IF(N1057="sníž. přenesená",J1057,0)</f>
        <v>0</v>
      </c>
      <c r="BI1057" s="218">
        <f>IF(N1057="nulová",J1057,0)</f>
        <v>0</v>
      </c>
      <c r="BJ1057" s="17" t="s">
        <v>82</v>
      </c>
      <c r="BK1057" s="218">
        <f>ROUND(I1057*H1057,2)</f>
        <v>0</v>
      </c>
      <c r="BL1057" s="17" t="s">
        <v>365</v>
      </c>
      <c r="BM1057" s="217" t="s">
        <v>2142</v>
      </c>
    </row>
    <row r="1058" spans="1:65" s="2" customFormat="1" ht="24" customHeight="1" x14ac:dyDescent="0.2">
      <c r="A1058" s="34"/>
      <c r="B1058" s="35"/>
      <c r="C1058" s="290" t="s">
        <v>2152</v>
      </c>
      <c r="D1058" s="205" t="s">
        <v>204</v>
      </c>
      <c r="E1058" s="206" t="s">
        <v>2144</v>
      </c>
      <c r="F1058" s="207" t="s">
        <v>2145</v>
      </c>
      <c r="G1058" s="208" t="s">
        <v>1039</v>
      </c>
      <c r="H1058" s="273"/>
      <c r="I1058" s="210"/>
      <c r="J1058" s="211">
        <f>ROUND(I1058*H1058,2)</f>
        <v>0</v>
      </c>
      <c r="K1058" s="212"/>
      <c r="L1058" s="39"/>
      <c r="M1058" s="213" t="s">
        <v>1</v>
      </c>
      <c r="N1058" s="214" t="s">
        <v>39</v>
      </c>
      <c r="O1058" s="71"/>
      <c r="P1058" s="215">
        <f>O1058*H1058</f>
        <v>0</v>
      </c>
      <c r="Q1058" s="215">
        <v>0</v>
      </c>
      <c r="R1058" s="215">
        <f>Q1058*H1058</f>
        <v>0</v>
      </c>
      <c r="S1058" s="215">
        <v>0</v>
      </c>
      <c r="T1058" s="216">
        <f>S1058*H1058</f>
        <v>0</v>
      </c>
      <c r="U1058" s="34"/>
      <c r="V1058" s="34"/>
      <c r="W1058" s="34"/>
      <c r="X1058" s="34"/>
      <c r="Y1058" s="34"/>
      <c r="Z1058" s="34"/>
      <c r="AA1058" s="34"/>
      <c r="AB1058" s="34"/>
      <c r="AC1058" s="34"/>
      <c r="AD1058" s="34"/>
      <c r="AE1058" s="34"/>
      <c r="AR1058" s="217" t="s">
        <v>365</v>
      </c>
      <c r="AT1058" s="217" t="s">
        <v>204</v>
      </c>
      <c r="AU1058" s="217" t="s">
        <v>84</v>
      </c>
      <c r="AY1058" s="17" t="s">
        <v>201</v>
      </c>
      <c r="BE1058" s="218">
        <f>IF(N1058="základní",J1058,0)</f>
        <v>0</v>
      </c>
      <c r="BF1058" s="218">
        <f>IF(N1058="snížená",J1058,0)</f>
        <v>0</v>
      </c>
      <c r="BG1058" s="218">
        <f>IF(N1058="zákl. přenesená",J1058,0)</f>
        <v>0</v>
      </c>
      <c r="BH1058" s="218">
        <f>IF(N1058="sníž. přenesená",J1058,0)</f>
        <v>0</v>
      </c>
      <c r="BI1058" s="218">
        <f>IF(N1058="nulová",J1058,0)</f>
        <v>0</v>
      </c>
      <c r="BJ1058" s="17" t="s">
        <v>82</v>
      </c>
      <c r="BK1058" s="218">
        <f>ROUND(I1058*H1058,2)</f>
        <v>0</v>
      </c>
      <c r="BL1058" s="17" t="s">
        <v>365</v>
      </c>
      <c r="BM1058" s="217" t="s">
        <v>2146</v>
      </c>
    </row>
    <row r="1059" spans="1:65" s="12" customFormat="1" ht="22.9" customHeight="1" x14ac:dyDescent="0.2">
      <c r="B1059" s="189"/>
      <c r="C1059" s="294"/>
      <c r="D1059" s="191" t="s">
        <v>73</v>
      </c>
      <c r="E1059" s="203" t="s">
        <v>2147</v>
      </c>
      <c r="F1059" s="203" t="s">
        <v>2148</v>
      </c>
      <c r="G1059" s="190"/>
      <c r="H1059" s="190"/>
      <c r="I1059" s="193"/>
      <c r="J1059" s="204">
        <f>BK1059</f>
        <v>0</v>
      </c>
      <c r="K1059" s="190"/>
      <c r="L1059" s="195"/>
      <c r="M1059" s="196"/>
      <c r="N1059" s="197"/>
      <c r="O1059" s="197"/>
      <c r="P1059" s="198">
        <f>SUM(P1060:P1062)</f>
        <v>0</v>
      </c>
      <c r="Q1059" s="197"/>
      <c r="R1059" s="198">
        <f>SUM(R1060:R1062)</f>
        <v>0.28007099999999996</v>
      </c>
      <c r="S1059" s="197"/>
      <c r="T1059" s="199">
        <f>SUM(T1060:T1062)</f>
        <v>0</v>
      </c>
      <c r="AR1059" s="200" t="s">
        <v>84</v>
      </c>
      <c r="AT1059" s="201" t="s">
        <v>73</v>
      </c>
      <c r="AU1059" s="201" t="s">
        <v>82</v>
      </c>
      <c r="AY1059" s="200" t="s">
        <v>201</v>
      </c>
      <c r="BK1059" s="202">
        <f>SUM(BK1060:BK1062)</f>
        <v>0</v>
      </c>
    </row>
    <row r="1060" spans="1:65" s="2" customFormat="1" ht="16.5" customHeight="1" x14ac:dyDescent="0.2">
      <c r="A1060" s="34"/>
      <c r="B1060" s="35"/>
      <c r="C1060" s="290" t="s">
        <v>2156</v>
      </c>
      <c r="D1060" s="205" t="s">
        <v>204</v>
      </c>
      <c r="E1060" s="206" t="s">
        <v>2150</v>
      </c>
      <c r="F1060" s="281" t="s">
        <v>5971</v>
      </c>
      <c r="G1060" s="208" t="s">
        <v>309</v>
      </c>
      <c r="H1060" s="283">
        <v>246.75</v>
      </c>
      <c r="I1060" s="210"/>
      <c r="J1060" s="211">
        <f>ROUND(I1060*H1060,2)</f>
        <v>0</v>
      </c>
      <c r="K1060" s="212"/>
      <c r="L1060" s="39"/>
      <c r="M1060" s="213" t="s">
        <v>1</v>
      </c>
      <c r="N1060" s="214" t="s">
        <v>39</v>
      </c>
      <c r="O1060" s="71"/>
      <c r="P1060" s="215">
        <f>O1060*H1060</f>
        <v>0</v>
      </c>
      <c r="Q1060" s="215">
        <v>9.7999999999999997E-4</v>
      </c>
      <c r="R1060" s="215">
        <f>Q1060*H1060</f>
        <v>0.241815</v>
      </c>
      <c r="S1060" s="215">
        <v>0</v>
      </c>
      <c r="T1060" s="216">
        <f>S1060*H1060</f>
        <v>0</v>
      </c>
      <c r="U1060" s="34"/>
      <c r="V1060" s="34"/>
      <c r="W1060" s="34"/>
      <c r="X1060" s="34"/>
      <c r="Y1060" s="34"/>
      <c r="Z1060" s="34"/>
      <c r="AA1060" s="34"/>
      <c r="AB1060" s="34"/>
      <c r="AC1060" s="34"/>
      <c r="AD1060" s="34"/>
      <c r="AE1060" s="34"/>
      <c r="AR1060" s="217" t="s">
        <v>365</v>
      </c>
      <c r="AT1060" s="217" t="s">
        <v>204</v>
      </c>
      <c r="AU1060" s="217" t="s">
        <v>84</v>
      </c>
      <c r="AY1060" s="17" t="s">
        <v>201</v>
      </c>
      <c r="BE1060" s="218">
        <f>IF(N1060="základní",J1060,0)</f>
        <v>0</v>
      </c>
      <c r="BF1060" s="218">
        <f>IF(N1060="snížená",J1060,0)</f>
        <v>0</v>
      </c>
      <c r="BG1060" s="218">
        <f>IF(N1060="zákl. přenesená",J1060,0)</f>
        <v>0</v>
      </c>
      <c r="BH1060" s="218">
        <f>IF(N1060="sníž. přenesená",J1060,0)</f>
        <v>0</v>
      </c>
      <c r="BI1060" s="218">
        <f>IF(N1060="nulová",J1060,0)</f>
        <v>0</v>
      </c>
      <c r="BJ1060" s="17" t="s">
        <v>82</v>
      </c>
      <c r="BK1060" s="218">
        <f>ROUND(I1060*H1060,2)</f>
        <v>0</v>
      </c>
      <c r="BL1060" s="17" t="s">
        <v>365</v>
      </c>
      <c r="BM1060" s="217" t="s">
        <v>2151</v>
      </c>
    </row>
    <row r="1061" spans="1:65" s="2" customFormat="1" ht="24" customHeight="1" x14ac:dyDescent="0.2">
      <c r="A1061" s="34"/>
      <c r="B1061" s="35"/>
      <c r="C1061" s="290" t="s">
        <v>2162</v>
      </c>
      <c r="D1061" s="205" t="s">
        <v>204</v>
      </c>
      <c r="E1061" s="206" t="s">
        <v>2153</v>
      </c>
      <c r="F1061" s="281" t="s">
        <v>5972</v>
      </c>
      <c r="G1061" s="208" t="s">
        <v>309</v>
      </c>
      <c r="H1061" s="209">
        <v>291.36</v>
      </c>
      <c r="I1061" s="210"/>
      <c r="J1061" s="211">
        <f>ROUND(I1061*H1061,2)</f>
        <v>0</v>
      </c>
      <c r="K1061" s="212"/>
      <c r="L1061" s="39"/>
      <c r="M1061" s="213" t="s">
        <v>1</v>
      </c>
      <c r="N1061" s="214" t="s">
        <v>39</v>
      </c>
      <c r="O1061" s="71"/>
      <c r="P1061" s="215">
        <f>O1061*H1061</f>
        <v>0</v>
      </c>
      <c r="Q1061" s="215">
        <v>1.2E-4</v>
      </c>
      <c r="R1061" s="215">
        <f>Q1061*H1061</f>
        <v>3.49632E-2</v>
      </c>
      <c r="S1061" s="215">
        <v>0</v>
      </c>
      <c r="T1061" s="216">
        <f>S1061*H1061</f>
        <v>0</v>
      </c>
      <c r="U1061" s="34"/>
      <c r="V1061" s="34"/>
      <c r="W1061" s="34"/>
      <c r="X1061" s="34"/>
      <c r="Y1061" s="34"/>
      <c r="Z1061" s="34"/>
      <c r="AA1061" s="34"/>
      <c r="AB1061" s="34"/>
      <c r="AC1061" s="34"/>
      <c r="AD1061" s="34"/>
      <c r="AE1061" s="34"/>
      <c r="AR1061" s="217" t="s">
        <v>365</v>
      </c>
      <c r="AT1061" s="217" t="s">
        <v>204</v>
      </c>
      <c r="AU1061" s="217" t="s">
        <v>84</v>
      </c>
      <c r="AY1061" s="17" t="s">
        <v>201</v>
      </c>
      <c r="BE1061" s="218">
        <f>IF(N1061="základní",J1061,0)</f>
        <v>0</v>
      </c>
      <c r="BF1061" s="218">
        <f>IF(N1061="snížená",J1061,0)</f>
        <v>0</v>
      </c>
      <c r="BG1061" s="218">
        <f>IF(N1061="zákl. přenesená",J1061,0)</f>
        <v>0</v>
      </c>
      <c r="BH1061" s="218">
        <f>IF(N1061="sníž. přenesená",J1061,0)</f>
        <v>0</v>
      </c>
      <c r="BI1061" s="218">
        <f>IF(N1061="nulová",J1061,0)</f>
        <v>0</v>
      </c>
      <c r="BJ1061" s="17" t="s">
        <v>82</v>
      </c>
      <c r="BK1061" s="218">
        <f>ROUND(I1061*H1061,2)</f>
        <v>0</v>
      </c>
      <c r="BL1061" s="17" t="s">
        <v>365</v>
      </c>
      <c r="BM1061" s="217" t="s">
        <v>2155</v>
      </c>
    </row>
    <row r="1062" spans="1:65" s="2" customFormat="1" ht="24" customHeight="1" x14ac:dyDescent="0.2">
      <c r="A1062" s="34"/>
      <c r="B1062" s="35"/>
      <c r="C1062" s="290" t="s">
        <v>2178</v>
      </c>
      <c r="D1062" s="205" t="s">
        <v>204</v>
      </c>
      <c r="E1062" s="206" t="s">
        <v>2157</v>
      </c>
      <c r="F1062" s="207" t="s">
        <v>2158</v>
      </c>
      <c r="G1062" s="208" t="s">
        <v>309</v>
      </c>
      <c r="H1062" s="209">
        <v>6.86</v>
      </c>
      <c r="I1062" s="210"/>
      <c r="J1062" s="211">
        <f>ROUND(I1062*H1062,2)</f>
        <v>0</v>
      </c>
      <c r="K1062" s="212"/>
      <c r="L1062" s="39"/>
      <c r="M1062" s="213" t="s">
        <v>1</v>
      </c>
      <c r="N1062" s="214" t="s">
        <v>39</v>
      </c>
      <c r="O1062" s="71"/>
      <c r="P1062" s="215">
        <f>O1062*H1062</f>
        <v>0</v>
      </c>
      <c r="Q1062" s="215">
        <v>4.8000000000000001E-4</v>
      </c>
      <c r="R1062" s="215">
        <f>Q1062*H1062</f>
        <v>3.2928000000000002E-3</v>
      </c>
      <c r="S1062" s="215">
        <v>0</v>
      </c>
      <c r="T1062" s="216">
        <f>S1062*H1062</f>
        <v>0</v>
      </c>
      <c r="U1062" s="34"/>
      <c r="V1062" s="34"/>
      <c r="W1062" s="34"/>
      <c r="X1062" s="34"/>
      <c r="Y1062" s="34"/>
      <c r="Z1062" s="34"/>
      <c r="AA1062" s="34"/>
      <c r="AB1062" s="34"/>
      <c r="AC1062" s="34"/>
      <c r="AD1062" s="34"/>
      <c r="AE1062" s="34"/>
      <c r="AR1062" s="217" t="s">
        <v>365</v>
      </c>
      <c r="AT1062" s="217" t="s">
        <v>204</v>
      </c>
      <c r="AU1062" s="217" t="s">
        <v>84</v>
      </c>
      <c r="AY1062" s="17" t="s">
        <v>201</v>
      </c>
      <c r="BE1062" s="218">
        <f>IF(N1062="základní",J1062,0)</f>
        <v>0</v>
      </c>
      <c r="BF1062" s="218">
        <f>IF(N1062="snížená",J1062,0)</f>
        <v>0</v>
      </c>
      <c r="BG1062" s="218">
        <f>IF(N1062="zákl. přenesená",J1062,0)</f>
        <v>0</v>
      </c>
      <c r="BH1062" s="218">
        <f>IF(N1062="sníž. přenesená",J1062,0)</f>
        <v>0</v>
      </c>
      <c r="BI1062" s="218">
        <f>IF(N1062="nulová",J1062,0)</f>
        <v>0</v>
      </c>
      <c r="BJ1062" s="17" t="s">
        <v>82</v>
      </c>
      <c r="BK1062" s="218">
        <f>ROUND(I1062*H1062,2)</f>
        <v>0</v>
      </c>
      <c r="BL1062" s="17" t="s">
        <v>365</v>
      </c>
      <c r="BM1062" s="217" t="s">
        <v>2159</v>
      </c>
    </row>
    <row r="1063" spans="1:65" s="12" customFormat="1" ht="22.9" customHeight="1" x14ac:dyDescent="0.2">
      <c r="B1063" s="189"/>
      <c r="C1063" s="294"/>
      <c r="D1063" s="191" t="s">
        <v>73</v>
      </c>
      <c r="E1063" s="203" t="s">
        <v>2160</v>
      </c>
      <c r="F1063" s="203" t="s">
        <v>2161</v>
      </c>
      <c r="G1063" s="190"/>
      <c r="H1063" s="190"/>
      <c r="I1063" s="193"/>
      <c r="J1063" s="204">
        <f>BK1063</f>
        <v>0</v>
      </c>
      <c r="K1063" s="190"/>
      <c r="L1063" s="195"/>
      <c r="M1063" s="196"/>
      <c r="N1063" s="197"/>
      <c r="O1063" s="197"/>
      <c r="P1063" s="198">
        <f>SUM(P1064:P1080)</f>
        <v>0</v>
      </c>
      <c r="Q1063" s="197"/>
      <c r="R1063" s="198">
        <f>SUM(R1064:R1080)</f>
        <v>1.2386818999999998</v>
      </c>
      <c r="S1063" s="197"/>
      <c r="T1063" s="199">
        <f>SUM(T1064:T1080)</f>
        <v>0</v>
      </c>
      <c r="AR1063" s="200" t="s">
        <v>84</v>
      </c>
      <c r="AT1063" s="201" t="s">
        <v>73</v>
      </c>
      <c r="AU1063" s="201" t="s">
        <v>82</v>
      </c>
      <c r="AY1063" s="200" t="s">
        <v>201</v>
      </c>
      <c r="BK1063" s="202">
        <f>SUM(BK1064:BK1080)</f>
        <v>0</v>
      </c>
    </row>
    <row r="1064" spans="1:65" s="2" customFormat="1" ht="24" customHeight="1" x14ac:dyDescent="0.2">
      <c r="A1064" s="34"/>
      <c r="B1064" s="35"/>
      <c r="C1064" s="290" t="s">
        <v>2183</v>
      </c>
      <c r="D1064" s="205" t="s">
        <v>204</v>
      </c>
      <c r="E1064" s="206" t="s">
        <v>2163</v>
      </c>
      <c r="F1064" s="207" t="s">
        <v>2164</v>
      </c>
      <c r="G1064" s="208" t="s">
        <v>309</v>
      </c>
      <c r="H1064" s="209">
        <v>2648.53</v>
      </c>
      <c r="I1064" s="210"/>
      <c r="J1064" s="211">
        <f>ROUND(I1064*H1064,2)</f>
        <v>0</v>
      </c>
      <c r="K1064" s="212"/>
      <c r="L1064" s="39"/>
      <c r="M1064" s="213" t="s">
        <v>1</v>
      </c>
      <c r="N1064" s="214" t="s">
        <v>39</v>
      </c>
      <c r="O1064" s="71"/>
      <c r="P1064" s="215">
        <f>O1064*H1064</f>
        <v>0</v>
      </c>
      <c r="Q1064" s="215">
        <v>2.0000000000000001E-4</v>
      </c>
      <c r="R1064" s="215">
        <f>Q1064*H1064</f>
        <v>0.52970600000000001</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2165</v>
      </c>
    </row>
    <row r="1065" spans="1:65" s="15" customFormat="1" x14ac:dyDescent="0.2">
      <c r="B1065" s="249"/>
      <c r="C1065" s="295"/>
      <c r="D1065" s="219" t="s">
        <v>294</v>
      </c>
      <c r="E1065" s="251" t="s">
        <v>1</v>
      </c>
      <c r="F1065" s="252" t="s">
        <v>2166</v>
      </c>
      <c r="G1065" s="250"/>
      <c r="H1065" s="251" t="s">
        <v>1</v>
      </c>
      <c r="I1065" s="253"/>
      <c r="J1065" s="250"/>
      <c r="K1065" s="250"/>
      <c r="L1065" s="254"/>
      <c r="M1065" s="255"/>
      <c r="N1065" s="256"/>
      <c r="O1065" s="256"/>
      <c r="P1065" s="256"/>
      <c r="Q1065" s="256"/>
      <c r="R1065" s="256"/>
      <c r="S1065" s="256"/>
      <c r="T1065" s="257"/>
      <c r="AT1065" s="258" t="s">
        <v>294</v>
      </c>
      <c r="AU1065" s="258" t="s">
        <v>84</v>
      </c>
      <c r="AV1065" s="15" t="s">
        <v>82</v>
      </c>
      <c r="AW1065" s="15" t="s">
        <v>30</v>
      </c>
      <c r="AX1065" s="15" t="s">
        <v>74</v>
      </c>
      <c r="AY1065" s="258" t="s">
        <v>201</v>
      </c>
    </row>
    <row r="1066" spans="1:65" s="13" customFormat="1" x14ac:dyDescent="0.2">
      <c r="B1066" s="227"/>
      <c r="C1066" s="292"/>
      <c r="D1066" s="219" t="s">
        <v>294</v>
      </c>
      <c r="E1066" s="229" t="s">
        <v>1</v>
      </c>
      <c r="F1066" s="230" t="s">
        <v>2167</v>
      </c>
      <c r="G1066" s="228"/>
      <c r="H1066" s="231">
        <v>1429.56</v>
      </c>
      <c r="I1066" s="232"/>
      <c r="J1066" s="228"/>
      <c r="K1066" s="228"/>
      <c r="L1066" s="233"/>
      <c r="M1066" s="234"/>
      <c r="N1066" s="235"/>
      <c r="O1066" s="235"/>
      <c r="P1066" s="235"/>
      <c r="Q1066" s="235"/>
      <c r="R1066" s="235"/>
      <c r="S1066" s="235"/>
      <c r="T1066" s="236"/>
      <c r="AT1066" s="237" t="s">
        <v>294</v>
      </c>
      <c r="AU1066" s="237" t="s">
        <v>84</v>
      </c>
      <c r="AV1066" s="13" t="s">
        <v>84</v>
      </c>
      <c r="AW1066" s="13" t="s">
        <v>30</v>
      </c>
      <c r="AX1066" s="13" t="s">
        <v>74</v>
      </c>
      <c r="AY1066" s="237" t="s">
        <v>201</v>
      </c>
    </row>
    <row r="1067" spans="1:65" s="15" customFormat="1" x14ac:dyDescent="0.2">
      <c r="B1067" s="249"/>
      <c r="C1067" s="295"/>
      <c r="D1067" s="219" t="s">
        <v>294</v>
      </c>
      <c r="E1067" s="251" t="s">
        <v>1</v>
      </c>
      <c r="F1067" s="252" t="s">
        <v>2168</v>
      </c>
      <c r="G1067" s="250"/>
      <c r="H1067" s="251" t="s">
        <v>1</v>
      </c>
      <c r="I1067" s="253"/>
      <c r="J1067" s="250"/>
      <c r="K1067" s="250"/>
      <c r="L1067" s="254"/>
      <c r="M1067" s="255"/>
      <c r="N1067" s="256"/>
      <c r="O1067" s="256"/>
      <c r="P1067" s="256"/>
      <c r="Q1067" s="256"/>
      <c r="R1067" s="256"/>
      <c r="S1067" s="256"/>
      <c r="T1067" s="257"/>
      <c r="AT1067" s="258" t="s">
        <v>294</v>
      </c>
      <c r="AU1067" s="258" t="s">
        <v>84</v>
      </c>
      <c r="AV1067" s="15" t="s">
        <v>82</v>
      </c>
      <c r="AW1067" s="15" t="s">
        <v>30</v>
      </c>
      <c r="AX1067" s="15" t="s">
        <v>74</v>
      </c>
      <c r="AY1067" s="258" t="s">
        <v>201</v>
      </c>
    </row>
    <row r="1068" spans="1:65" s="13" customFormat="1" x14ac:dyDescent="0.2">
      <c r="B1068" s="227"/>
      <c r="C1068" s="292"/>
      <c r="D1068" s="219" t="s">
        <v>294</v>
      </c>
      <c r="E1068" s="229" t="s">
        <v>1</v>
      </c>
      <c r="F1068" s="230" t="s">
        <v>2169</v>
      </c>
      <c r="G1068" s="228"/>
      <c r="H1068" s="231">
        <v>309.12</v>
      </c>
      <c r="I1068" s="232"/>
      <c r="J1068" s="228"/>
      <c r="K1068" s="228"/>
      <c r="L1068" s="233"/>
      <c r="M1068" s="234"/>
      <c r="N1068" s="235"/>
      <c r="O1068" s="235"/>
      <c r="P1068" s="235"/>
      <c r="Q1068" s="235"/>
      <c r="R1068" s="235"/>
      <c r="S1068" s="235"/>
      <c r="T1068" s="236"/>
      <c r="AT1068" s="237" t="s">
        <v>294</v>
      </c>
      <c r="AU1068" s="237" t="s">
        <v>84</v>
      </c>
      <c r="AV1068" s="13" t="s">
        <v>84</v>
      </c>
      <c r="AW1068" s="13" t="s">
        <v>30</v>
      </c>
      <c r="AX1068" s="13" t="s">
        <v>74</v>
      </c>
      <c r="AY1068" s="237" t="s">
        <v>201</v>
      </c>
    </row>
    <row r="1069" spans="1:65" s="15" customFormat="1" x14ac:dyDescent="0.2">
      <c r="B1069" s="249"/>
      <c r="C1069" s="295"/>
      <c r="D1069" s="219" t="s">
        <v>294</v>
      </c>
      <c r="E1069" s="251" t="s">
        <v>1</v>
      </c>
      <c r="F1069" s="252" t="s">
        <v>2170</v>
      </c>
      <c r="G1069" s="250"/>
      <c r="H1069" s="251" t="s">
        <v>1</v>
      </c>
      <c r="I1069" s="253"/>
      <c r="J1069" s="250"/>
      <c r="K1069" s="250"/>
      <c r="L1069" s="254"/>
      <c r="M1069" s="255"/>
      <c r="N1069" s="256"/>
      <c r="O1069" s="256"/>
      <c r="P1069" s="256"/>
      <c r="Q1069" s="256"/>
      <c r="R1069" s="256"/>
      <c r="S1069" s="256"/>
      <c r="T1069" s="257"/>
      <c r="AT1069" s="258" t="s">
        <v>294</v>
      </c>
      <c r="AU1069" s="258" t="s">
        <v>84</v>
      </c>
      <c r="AV1069" s="15" t="s">
        <v>82</v>
      </c>
      <c r="AW1069" s="15" t="s">
        <v>30</v>
      </c>
      <c r="AX1069" s="15" t="s">
        <v>74</v>
      </c>
      <c r="AY1069" s="258" t="s">
        <v>201</v>
      </c>
    </row>
    <row r="1070" spans="1:65" s="13" customFormat="1" x14ac:dyDescent="0.2">
      <c r="B1070" s="227"/>
      <c r="C1070" s="292"/>
      <c r="D1070" s="219" t="s">
        <v>294</v>
      </c>
      <c r="E1070" s="229" t="s">
        <v>1</v>
      </c>
      <c r="F1070" s="230" t="s">
        <v>2171</v>
      </c>
      <c r="G1070" s="228"/>
      <c r="H1070" s="231">
        <v>345.54</v>
      </c>
      <c r="I1070" s="232"/>
      <c r="J1070" s="228"/>
      <c r="K1070" s="228"/>
      <c r="L1070" s="233"/>
      <c r="M1070" s="234"/>
      <c r="N1070" s="235"/>
      <c r="O1070" s="235"/>
      <c r="P1070" s="235"/>
      <c r="Q1070" s="235"/>
      <c r="R1070" s="235"/>
      <c r="S1070" s="235"/>
      <c r="T1070" s="236"/>
      <c r="AT1070" s="237" t="s">
        <v>294</v>
      </c>
      <c r="AU1070" s="237" t="s">
        <v>84</v>
      </c>
      <c r="AV1070" s="13" t="s">
        <v>84</v>
      </c>
      <c r="AW1070" s="13" t="s">
        <v>30</v>
      </c>
      <c r="AX1070" s="13" t="s">
        <v>74</v>
      </c>
      <c r="AY1070" s="237" t="s">
        <v>201</v>
      </c>
    </row>
    <row r="1071" spans="1:65" s="15" customFormat="1" x14ac:dyDescent="0.2">
      <c r="B1071" s="249"/>
      <c r="C1071" s="295"/>
      <c r="D1071" s="219" t="s">
        <v>294</v>
      </c>
      <c r="E1071" s="251" t="s">
        <v>1</v>
      </c>
      <c r="F1071" s="252" t="s">
        <v>2172</v>
      </c>
      <c r="G1071" s="250"/>
      <c r="H1071" s="251" t="s">
        <v>1</v>
      </c>
      <c r="I1071" s="253"/>
      <c r="J1071" s="250"/>
      <c r="K1071" s="250"/>
      <c r="L1071" s="254"/>
      <c r="M1071" s="255"/>
      <c r="N1071" s="256"/>
      <c r="O1071" s="256"/>
      <c r="P1071" s="256"/>
      <c r="Q1071" s="256"/>
      <c r="R1071" s="256"/>
      <c r="S1071" s="256"/>
      <c r="T1071" s="257"/>
      <c r="AT1071" s="258" t="s">
        <v>294</v>
      </c>
      <c r="AU1071" s="258" t="s">
        <v>84</v>
      </c>
      <c r="AV1071" s="15" t="s">
        <v>82</v>
      </c>
      <c r="AW1071" s="15" t="s">
        <v>30</v>
      </c>
      <c r="AX1071" s="15" t="s">
        <v>74</v>
      </c>
      <c r="AY1071" s="258" t="s">
        <v>201</v>
      </c>
    </row>
    <row r="1072" spans="1:65" s="13" customFormat="1" x14ac:dyDescent="0.2">
      <c r="B1072" s="227"/>
      <c r="C1072" s="292"/>
      <c r="D1072" s="219" t="s">
        <v>294</v>
      </c>
      <c r="E1072" s="229" t="s">
        <v>1</v>
      </c>
      <c r="F1072" s="230" t="s">
        <v>2173</v>
      </c>
      <c r="G1072" s="228"/>
      <c r="H1072" s="231">
        <v>246.75</v>
      </c>
      <c r="I1072" s="232"/>
      <c r="J1072" s="228"/>
      <c r="K1072" s="228"/>
      <c r="L1072" s="233"/>
      <c r="M1072" s="234"/>
      <c r="N1072" s="235"/>
      <c r="O1072" s="235"/>
      <c r="P1072" s="235"/>
      <c r="Q1072" s="235"/>
      <c r="R1072" s="235"/>
      <c r="S1072" s="235"/>
      <c r="T1072" s="236"/>
      <c r="AT1072" s="237" t="s">
        <v>294</v>
      </c>
      <c r="AU1072" s="237" t="s">
        <v>84</v>
      </c>
      <c r="AV1072" s="13" t="s">
        <v>84</v>
      </c>
      <c r="AW1072" s="13" t="s">
        <v>30</v>
      </c>
      <c r="AX1072" s="13" t="s">
        <v>74</v>
      </c>
      <c r="AY1072" s="237" t="s">
        <v>201</v>
      </c>
    </row>
    <row r="1073" spans="1:65" s="15" customFormat="1" x14ac:dyDescent="0.2">
      <c r="B1073" s="249"/>
      <c r="C1073" s="295"/>
      <c r="D1073" s="219" t="s">
        <v>294</v>
      </c>
      <c r="E1073" s="251" t="s">
        <v>1</v>
      </c>
      <c r="F1073" s="252" t="s">
        <v>2174</v>
      </c>
      <c r="G1073" s="250"/>
      <c r="H1073" s="251" t="s">
        <v>1</v>
      </c>
      <c r="I1073" s="253"/>
      <c r="J1073" s="250"/>
      <c r="K1073" s="250"/>
      <c r="L1073" s="254"/>
      <c r="M1073" s="255"/>
      <c r="N1073" s="256"/>
      <c r="O1073" s="256"/>
      <c r="P1073" s="256"/>
      <c r="Q1073" s="256"/>
      <c r="R1073" s="256"/>
      <c r="S1073" s="256"/>
      <c r="T1073" s="257"/>
      <c r="AT1073" s="258" t="s">
        <v>294</v>
      </c>
      <c r="AU1073" s="258" t="s">
        <v>84</v>
      </c>
      <c r="AV1073" s="15" t="s">
        <v>82</v>
      </c>
      <c r="AW1073" s="15" t="s">
        <v>30</v>
      </c>
      <c r="AX1073" s="15" t="s">
        <v>74</v>
      </c>
      <c r="AY1073" s="258" t="s">
        <v>201</v>
      </c>
    </row>
    <row r="1074" spans="1:65" s="13" customFormat="1" x14ac:dyDescent="0.2">
      <c r="B1074" s="227"/>
      <c r="C1074" s="292"/>
      <c r="D1074" s="219" t="s">
        <v>294</v>
      </c>
      <c r="E1074" s="229" t="s">
        <v>1</v>
      </c>
      <c r="F1074" s="230" t="s">
        <v>2175</v>
      </c>
      <c r="G1074" s="228"/>
      <c r="H1074" s="231">
        <v>1162.46</v>
      </c>
      <c r="I1074" s="232"/>
      <c r="J1074" s="228"/>
      <c r="K1074" s="228"/>
      <c r="L1074" s="233"/>
      <c r="M1074" s="234"/>
      <c r="N1074" s="235"/>
      <c r="O1074" s="235"/>
      <c r="P1074" s="235"/>
      <c r="Q1074" s="235"/>
      <c r="R1074" s="235"/>
      <c r="S1074" s="235"/>
      <c r="T1074" s="236"/>
      <c r="AT1074" s="237" t="s">
        <v>294</v>
      </c>
      <c r="AU1074" s="237" t="s">
        <v>84</v>
      </c>
      <c r="AV1074" s="13" t="s">
        <v>84</v>
      </c>
      <c r="AW1074" s="13" t="s">
        <v>30</v>
      </c>
      <c r="AX1074" s="13" t="s">
        <v>74</v>
      </c>
      <c r="AY1074" s="237" t="s">
        <v>201</v>
      </c>
    </row>
    <row r="1075" spans="1:65" s="15" customFormat="1" x14ac:dyDescent="0.2">
      <c r="B1075" s="249"/>
      <c r="C1075" s="295"/>
      <c r="D1075" s="219" t="s">
        <v>294</v>
      </c>
      <c r="E1075" s="251" t="s">
        <v>1</v>
      </c>
      <c r="F1075" s="252" t="s">
        <v>2176</v>
      </c>
      <c r="G1075" s="250"/>
      <c r="H1075" s="251" t="s">
        <v>1</v>
      </c>
      <c r="I1075" s="253"/>
      <c r="J1075" s="250"/>
      <c r="K1075" s="250"/>
      <c r="L1075" s="254"/>
      <c r="M1075" s="255"/>
      <c r="N1075" s="256"/>
      <c r="O1075" s="256"/>
      <c r="P1075" s="256"/>
      <c r="Q1075" s="256"/>
      <c r="R1075" s="256"/>
      <c r="S1075" s="256"/>
      <c r="T1075" s="257"/>
      <c r="AT1075" s="258" t="s">
        <v>294</v>
      </c>
      <c r="AU1075" s="258" t="s">
        <v>84</v>
      </c>
      <c r="AV1075" s="15" t="s">
        <v>82</v>
      </c>
      <c r="AW1075" s="15" t="s">
        <v>30</v>
      </c>
      <c r="AX1075" s="15" t="s">
        <v>74</v>
      </c>
      <c r="AY1075" s="258" t="s">
        <v>201</v>
      </c>
    </row>
    <row r="1076" spans="1:65" s="13" customFormat="1" x14ac:dyDescent="0.2">
      <c r="B1076" s="227"/>
      <c r="C1076" s="292"/>
      <c r="D1076" s="219" t="s">
        <v>294</v>
      </c>
      <c r="E1076" s="229" t="s">
        <v>1</v>
      </c>
      <c r="F1076" s="230" t="s">
        <v>2177</v>
      </c>
      <c r="G1076" s="228"/>
      <c r="H1076" s="231">
        <v>-844.9</v>
      </c>
      <c r="I1076" s="232"/>
      <c r="J1076" s="228"/>
      <c r="K1076" s="228"/>
      <c r="L1076" s="233"/>
      <c r="M1076" s="234"/>
      <c r="N1076" s="235"/>
      <c r="O1076" s="235"/>
      <c r="P1076" s="235"/>
      <c r="Q1076" s="235"/>
      <c r="R1076" s="235"/>
      <c r="S1076" s="235"/>
      <c r="T1076" s="236"/>
      <c r="AT1076" s="237" t="s">
        <v>294</v>
      </c>
      <c r="AU1076" s="237" t="s">
        <v>84</v>
      </c>
      <c r="AV1076" s="13" t="s">
        <v>84</v>
      </c>
      <c r="AW1076" s="13" t="s">
        <v>30</v>
      </c>
      <c r="AX1076" s="13" t="s">
        <v>74</v>
      </c>
      <c r="AY1076" s="237" t="s">
        <v>201</v>
      </c>
    </row>
    <row r="1077" spans="1:65" s="14" customFormat="1" x14ac:dyDescent="0.2">
      <c r="B1077" s="238"/>
      <c r="C1077" s="293"/>
      <c r="D1077" s="219" t="s">
        <v>294</v>
      </c>
      <c r="E1077" s="240" t="s">
        <v>1</v>
      </c>
      <c r="F1077" s="241" t="s">
        <v>297</v>
      </c>
      <c r="G1077" s="239"/>
      <c r="H1077" s="242">
        <v>2648.53</v>
      </c>
      <c r="I1077" s="243"/>
      <c r="J1077" s="239"/>
      <c r="K1077" s="239"/>
      <c r="L1077" s="244"/>
      <c r="M1077" s="245"/>
      <c r="N1077" s="246"/>
      <c r="O1077" s="246"/>
      <c r="P1077" s="246"/>
      <c r="Q1077" s="246"/>
      <c r="R1077" s="246"/>
      <c r="S1077" s="246"/>
      <c r="T1077" s="247"/>
      <c r="AT1077" s="248" t="s">
        <v>294</v>
      </c>
      <c r="AU1077" s="248" t="s">
        <v>84</v>
      </c>
      <c r="AV1077" s="14" t="s">
        <v>214</v>
      </c>
      <c r="AW1077" s="14" t="s">
        <v>30</v>
      </c>
      <c r="AX1077" s="14" t="s">
        <v>82</v>
      </c>
      <c r="AY1077" s="248" t="s">
        <v>201</v>
      </c>
    </row>
    <row r="1078" spans="1:65" s="2" customFormat="1" ht="24" customHeight="1" x14ac:dyDescent="0.2">
      <c r="A1078" s="34"/>
      <c r="B1078" s="35"/>
      <c r="C1078" s="290" t="s">
        <v>2190</v>
      </c>
      <c r="D1078" s="205" t="s">
        <v>204</v>
      </c>
      <c r="E1078" s="206" t="s">
        <v>2179</v>
      </c>
      <c r="F1078" s="207" t="s">
        <v>2180</v>
      </c>
      <c r="G1078" s="208" t="s">
        <v>309</v>
      </c>
      <c r="H1078" s="209">
        <v>2357.6999999999998</v>
      </c>
      <c r="I1078" s="210"/>
      <c r="J1078" s="211">
        <f>ROUND(I1078*H1078,2)</f>
        <v>0</v>
      </c>
      <c r="K1078" s="212"/>
      <c r="L1078" s="39"/>
      <c r="M1078" s="213" t="s">
        <v>1</v>
      </c>
      <c r="N1078" s="214" t="s">
        <v>39</v>
      </c>
      <c r="O1078" s="71"/>
      <c r="P1078" s="215">
        <f>O1078*H1078</f>
        <v>0</v>
      </c>
      <c r="Q1078" s="215">
        <v>2.5999999999999998E-4</v>
      </c>
      <c r="R1078" s="215">
        <f>Q1078*H1078</f>
        <v>0.61300199999999994</v>
      </c>
      <c r="S1078" s="215">
        <v>0</v>
      </c>
      <c r="T1078" s="216">
        <f>S1078*H1078</f>
        <v>0</v>
      </c>
      <c r="U1078" s="34"/>
      <c r="V1078" s="34"/>
      <c r="W1078" s="34"/>
      <c r="X1078" s="34"/>
      <c r="Y1078" s="34"/>
      <c r="Z1078" s="34"/>
      <c r="AA1078" s="34"/>
      <c r="AB1078" s="34"/>
      <c r="AC1078" s="34"/>
      <c r="AD1078" s="34"/>
      <c r="AE1078" s="34"/>
      <c r="AR1078" s="217" t="s">
        <v>365</v>
      </c>
      <c r="AT1078" s="217" t="s">
        <v>204</v>
      </c>
      <c r="AU1078" s="217" t="s">
        <v>84</v>
      </c>
      <c r="AY1078" s="17" t="s">
        <v>201</v>
      </c>
      <c r="BE1078" s="218">
        <f>IF(N1078="základní",J1078,0)</f>
        <v>0</v>
      </c>
      <c r="BF1078" s="218">
        <f>IF(N1078="snížená",J1078,0)</f>
        <v>0</v>
      </c>
      <c r="BG1078" s="218">
        <f>IF(N1078="zákl. přenesená",J1078,0)</f>
        <v>0</v>
      </c>
      <c r="BH1078" s="218">
        <f>IF(N1078="sníž. přenesená",J1078,0)</f>
        <v>0</v>
      </c>
      <c r="BI1078" s="218">
        <f>IF(N1078="nulová",J1078,0)</f>
        <v>0</v>
      </c>
      <c r="BJ1078" s="17" t="s">
        <v>82</v>
      </c>
      <c r="BK1078" s="218">
        <f>ROUND(I1078*H1078,2)</f>
        <v>0</v>
      </c>
      <c r="BL1078" s="17" t="s">
        <v>365</v>
      </c>
      <c r="BM1078" s="217" t="s">
        <v>2181</v>
      </c>
    </row>
    <row r="1079" spans="1:65" s="2" customFormat="1" ht="19.5" x14ac:dyDescent="0.2">
      <c r="A1079" s="34"/>
      <c r="B1079" s="35"/>
      <c r="D1079" s="219" t="s">
        <v>210</v>
      </c>
      <c r="E1079" s="36"/>
      <c r="F1079" s="220" t="s">
        <v>2182</v>
      </c>
      <c r="G1079" s="36"/>
      <c r="H1079" s="36"/>
      <c r="I1079" s="118"/>
      <c r="J1079" s="36"/>
      <c r="K1079" s="36"/>
      <c r="L1079" s="39"/>
      <c r="M1079" s="221"/>
      <c r="N1079" s="222"/>
      <c r="O1079" s="71"/>
      <c r="P1079" s="71"/>
      <c r="Q1079" s="71"/>
      <c r="R1079" s="71"/>
      <c r="S1079" s="71"/>
      <c r="T1079" s="72"/>
      <c r="U1079" s="34"/>
      <c r="V1079" s="34"/>
      <c r="W1079" s="34"/>
      <c r="X1079" s="34"/>
      <c r="Y1079" s="34"/>
      <c r="Z1079" s="34"/>
      <c r="AA1079" s="34"/>
      <c r="AB1079" s="34"/>
      <c r="AC1079" s="34"/>
      <c r="AD1079" s="34"/>
      <c r="AE1079" s="34"/>
      <c r="AT1079" s="17" t="s">
        <v>210</v>
      </c>
      <c r="AU1079" s="17" t="s">
        <v>84</v>
      </c>
    </row>
    <row r="1080" spans="1:65" s="2" customFormat="1" ht="24" customHeight="1" x14ac:dyDescent="0.2">
      <c r="A1080" s="34"/>
      <c r="B1080" s="35"/>
      <c r="C1080" s="290" t="s">
        <v>2194</v>
      </c>
      <c r="D1080" s="205" t="s">
        <v>204</v>
      </c>
      <c r="E1080" s="206" t="s">
        <v>2184</v>
      </c>
      <c r="F1080" s="207" t="s">
        <v>2185</v>
      </c>
      <c r="G1080" s="208" t="s">
        <v>309</v>
      </c>
      <c r="H1080" s="209">
        <v>290.83</v>
      </c>
      <c r="I1080" s="210"/>
      <c r="J1080" s="211">
        <f>ROUND(I1080*H1080,2)</f>
        <v>0</v>
      </c>
      <c r="K1080" s="212"/>
      <c r="L1080" s="39"/>
      <c r="M1080" s="213" t="s">
        <v>1</v>
      </c>
      <c r="N1080" s="214" t="s">
        <v>39</v>
      </c>
      <c r="O1080" s="71"/>
      <c r="P1080" s="215">
        <f>O1080*H1080</f>
        <v>0</v>
      </c>
      <c r="Q1080" s="215">
        <v>3.3E-4</v>
      </c>
      <c r="R1080" s="215">
        <f>Q1080*H1080</f>
        <v>9.5973900000000001E-2</v>
      </c>
      <c r="S1080" s="215">
        <v>0</v>
      </c>
      <c r="T1080" s="216">
        <f>S1080*H1080</f>
        <v>0</v>
      </c>
      <c r="U1080" s="34"/>
      <c r="V1080" s="34"/>
      <c r="W1080" s="34"/>
      <c r="X1080" s="34"/>
      <c r="Y1080" s="34"/>
      <c r="Z1080" s="34"/>
      <c r="AA1080" s="34"/>
      <c r="AB1080" s="34"/>
      <c r="AC1080" s="34"/>
      <c r="AD1080" s="34"/>
      <c r="AE1080" s="34"/>
      <c r="AR1080" s="217" t="s">
        <v>365</v>
      </c>
      <c r="AT1080" s="217" t="s">
        <v>204</v>
      </c>
      <c r="AU1080" s="217" t="s">
        <v>84</v>
      </c>
      <c r="AY1080" s="17" t="s">
        <v>201</v>
      </c>
      <c r="BE1080" s="218">
        <f>IF(N1080="základní",J1080,0)</f>
        <v>0</v>
      </c>
      <c r="BF1080" s="218">
        <f>IF(N1080="snížená",J1080,0)</f>
        <v>0</v>
      </c>
      <c r="BG1080" s="218">
        <f>IF(N1080="zákl. přenesená",J1080,0)</f>
        <v>0</v>
      </c>
      <c r="BH1080" s="218">
        <f>IF(N1080="sníž. přenesená",J1080,0)</f>
        <v>0</v>
      </c>
      <c r="BI1080" s="218">
        <f>IF(N1080="nulová",J1080,0)</f>
        <v>0</v>
      </c>
      <c r="BJ1080" s="17" t="s">
        <v>82</v>
      </c>
      <c r="BK1080" s="218">
        <f>ROUND(I1080*H1080,2)</f>
        <v>0</v>
      </c>
      <c r="BL1080" s="17" t="s">
        <v>365</v>
      </c>
      <c r="BM1080" s="217" t="s">
        <v>2186</v>
      </c>
    </row>
    <row r="1081" spans="1:65" s="12" customFormat="1" ht="25.9" customHeight="1" x14ac:dyDescent="0.2">
      <c r="B1081" s="189"/>
      <c r="C1081" s="294"/>
      <c r="D1081" s="191" t="s">
        <v>73</v>
      </c>
      <c r="E1081" s="192" t="s">
        <v>442</v>
      </c>
      <c r="F1081" s="192" t="s">
        <v>2187</v>
      </c>
      <c r="G1081" s="190"/>
      <c r="H1081" s="190"/>
      <c r="I1081" s="193"/>
      <c r="J1081" s="194">
        <f>BK1081</f>
        <v>0</v>
      </c>
      <c r="K1081" s="190"/>
      <c r="L1081" s="195"/>
      <c r="M1081" s="196"/>
      <c r="N1081" s="197"/>
      <c r="O1081" s="197"/>
      <c r="P1081" s="198">
        <f>P1082</f>
        <v>0</v>
      </c>
      <c r="Q1081" s="197"/>
      <c r="R1081" s="198">
        <f>R1082</f>
        <v>0.12225</v>
      </c>
      <c r="S1081" s="197"/>
      <c r="T1081" s="199">
        <f>T1082</f>
        <v>0</v>
      </c>
      <c r="AR1081" s="200" t="s">
        <v>216</v>
      </c>
      <c r="AT1081" s="201" t="s">
        <v>73</v>
      </c>
      <c r="AU1081" s="201" t="s">
        <v>74</v>
      </c>
      <c r="AY1081" s="200" t="s">
        <v>201</v>
      </c>
      <c r="BK1081" s="202">
        <f>BK1082</f>
        <v>0</v>
      </c>
    </row>
    <row r="1082" spans="1:65" s="12" customFormat="1" ht="22.9" customHeight="1" x14ac:dyDescent="0.2">
      <c r="B1082" s="189"/>
      <c r="C1082" s="294"/>
      <c r="D1082" s="191" t="s">
        <v>73</v>
      </c>
      <c r="E1082" s="203" t="s">
        <v>2188</v>
      </c>
      <c r="F1082" s="203" t="s">
        <v>2189</v>
      </c>
      <c r="G1082" s="190"/>
      <c r="H1082" s="190"/>
      <c r="I1082" s="193"/>
      <c r="J1082" s="204">
        <f>BK1082</f>
        <v>0</v>
      </c>
      <c r="K1082" s="190"/>
      <c r="L1082" s="195"/>
      <c r="M1082" s="196"/>
      <c r="N1082" s="197"/>
      <c r="O1082" s="197"/>
      <c r="P1082" s="198">
        <f>SUM(P1083:P1085)</f>
        <v>0</v>
      </c>
      <c r="Q1082" s="197"/>
      <c r="R1082" s="198">
        <f>SUM(R1083:R1085)</f>
        <v>0.12225</v>
      </c>
      <c r="S1082" s="197"/>
      <c r="T1082" s="199">
        <f>SUM(T1083:T1085)</f>
        <v>0</v>
      </c>
      <c r="AR1082" s="200" t="s">
        <v>216</v>
      </c>
      <c r="AT1082" s="201" t="s">
        <v>73</v>
      </c>
      <c r="AU1082" s="201" t="s">
        <v>82</v>
      </c>
      <c r="AY1082" s="200" t="s">
        <v>201</v>
      </c>
      <c r="BK1082" s="202">
        <f>SUM(BK1083:BK1085)</f>
        <v>0</v>
      </c>
    </row>
    <row r="1083" spans="1:65" s="2" customFormat="1" ht="24" customHeight="1" x14ac:dyDescent="0.2">
      <c r="A1083" s="34"/>
      <c r="B1083" s="35"/>
      <c r="C1083" s="290" t="s">
        <v>3480</v>
      </c>
      <c r="D1083" s="205" t="s">
        <v>204</v>
      </c>
      <c r="E1083" s="206" t="s">
        <v>2191</v>
      </c>
      <c r="F1083" s="207" t="s">
        <v>2192</v>
      </c>
      <c r="G1083" s="208" t="s">
        <v>344</v>
      </c>
      <c r="H1083" s="209">
        <v>1</v>
      </c>
      <c r="I1083" s="210"/>
      <c r="J1083" s="211">
        <f>ROUND(I1083*H1083,2)</f>
        <v>0</v>
      </c>
      <c r="K1083" s="212"/>
      <c r="L1083" s="39"/>
      <c r="M1083" s="213" t="s">
        <v>1</v>
      </c>
      <c r="N1083" s="214" t="s">
        <v>39</v>
      </c>
      <c r="O1083" s="71"/>
      <c r="P1083" s="215">
        <f>O1083*H1083</f>
        <v>0</v>
      </c>
      <c r="Q1083" s="215">
        <v>0.12225</v>
      </c>
      <c r="R1083" s="215">
        <f>Q1083*H1083</f>
        <v>0.12225</v>
      </c>
      <c r="S1083" s="215">
        <v>0</v>
      </c>
      <c r="T1083" s="216">
        <f>S1083*H1083</f>
        <v>0</v>
      </c>
      <c r="U1083" s="34"/>
      <c r="V1083" s="34"/>
      <c r="W1083" s="34"/>
      <c r="X1083" s="34"/>
      <c r="Y1083" s="34"/>
      <c r="Z1083" s="34"/>
      <c r="AA1083" s="34"/>
      <c r="AB1083" s="34"/>
      <c r="AC1083" s="34"/>
      <c r="AD1083" s="34"/>
      <c r="AE1083" s="34"/>
      <c r="AR1083" s="217" t="s">
        <v>750</v>
      </c>
      <c r="AT1083" s="217" t="s">
        <v>204</v>
      </c>
      <c r="AU1083" s="217" t="s">
        <v>84</v>
      </c>
      <c r="AY1083" s="17" t="s">
        <v>201</v>
      </c>
      <c r="BE1083" s="218">
        <f>IF(N1083="základní",J1083,0)</f>
        <v>0</v>
      </c>
      <c r="BF1083" s="218">
        <f>IF(N1083="snížená",J1083,0)</f>
        <v>0</v>
      </c>
      <c r="BG1083" s="218">
        <f>IF(N1083="zákl. přenesená",J1083,0)</f>
        <v>0</v>
      </c>
      <c r="BH1083" s="218">
        <f>IF(N1083="sníž. přenesená",J1083,0)</f>
        <v>0</v>
      </c>
      <c r="BI1083" s="218">
        <f>IF(N1083="nulová",J1083,0)</f>
        <v>0</v>
      </c>
      <c r="BJ1083" s="17" t="s">
        <v>82</v>
      </c>
      <c r="BK1083" s="218">
        <f>ROUND(I1083*H1083,2)</f>
        <v>0</v>
      </c>
      <c r="BL1083" s="17" t="s">
        <v>750</v>
      </c>
      <c r="BM1083" s="217" t="s">
        <v>2193</v>
      </c>
    </row>
    <row r="1084" spans="1:65" s="2" customFormat="1" ht="16.5" customHeight="1" x14ac:dyDescent="0.2">
      <c r="A1084" s="34"/>
      <c r="B1084" s="35"/>
      <c r="C1084" s="291" t="s">
        <v>5864</v>
      </c>
      <c r="D1084" s="262" t="s">
        <v>442</v>
      </c>
      <c r="E1084" s="263" t="s">
        <v>2195</v>
      </c>
      <c r="F1084" s="264" t="s">
        <v>2196</v>
      </c>
      <c r="G1084" s="265" t="s">
        <v>247</v>
      </c>
      <c r="H1084" s="266">
        <v>1</v>
      </c>
      <c r="I1084" s="267"/>
      <c r="J1084" s="268">
        <f>ROUND(I1084*H1084,2)</f>
        <v>0</v>
      </c>
      <c r="K1084" s="269"/>
      <c r="L1084" s="270"/>
      <c r="M1084" s="271" t="s">
        <v>1</v>
      </c>
      <c r="N1084" s="272" t="s">
        <v>39</v>
      </c>
      <c r="O1084" s="71"/>
      <c r="P1084" s="215">
        <f>O1084*H1084</f>
        <v>0</v>
      </c>
      <c r="Q1084" s="215">
        <v>0</v>
      </c>
      <c r="R1084" s="215">
        <f>Q1084*H1084</f>
        <v>0</v>
      </c>
      <c r="S1084" s="215">
        <v>0</v>
      </c>
      <c r="T1084" s="216">
        <f>S1084*H1084</f>
        <v>0</v>
      </c>
      <c r="U1084" s="34"/>
      <c r="V1084" s="34"/>
      <c r="W1084" s="34"/>
      <c r="X1084" s="34"/>
      <c r="Y1084" s="34"/>
      <c r="Z1084" s="34"/>
      <c r="AA1084" s="34"/>
      <c r="AB1084" s="34"/>
      <c r="AC1084" s="34"/>
      <c r="AD1084" s="34"/>
      <c r="AE1084" s="34"/>
      <c r="AR1084" s="217" t="s">
        <v>1612</v>
      </c>
      <c r="AT1084" s="217" t="s">
        <v>442</v>
      </c>
      <c r="AU1084" s="217" t="s">
        <v>84</v>
      </c>
      <c r="AY1084" s="17" t="s">
        <v>201</v>
      </c>
      <c r="BE1084" s="218">
        <f>IF(N1084="základní",J1084,0)</f>
        <v>0</v>
      </c>
      <c r="BF1084" s="218">
        <f>IF(N1084="snížená",J1084,0)</f>
        <v>0</v>
      </c>
      <c r="BG1084" s="218">
        <f>IF(N1084="zákl. přenesená",J1084,0)</f>
        <v>0</v>
      </c>
      <c r="BH1084" s="218">
        <f>IF(N1084="sníž. přenesená",J1084,0)</f>
        <v>0</v>
      </c>
      <c r="BI1084" s="218">
        <f>IF(N1084="nulová",J1084,0)</f>
        <v>0</v>
      </c>
      <c r="BJ1084" s="17" t="s">
        <v>82</v>
      </c>
      <c r="BK1084" s="218">
        <f>ROUND(I1084*H1084,2)</f>
        <v>0</v>
      </c>
      <c r="BL1084" s="17" t="s">
        <v>750</v>
      </c>
      <c r="BM1084" s="217" t="s">
        <v>2197</v>
      </c>
    </row>
    <row r="1085" spans="1:65" s="2" customFormat="1" ht="165.75" x14ac:dyDescent="0.2">
      <c r="A1085" s="34"/>
      <c r="B1085" s="35"/>
      <c r="D1085" s="219" t="s">
        <v>210</v>
      </c>
      <c r="E1085" s="36"/>
      <c r="F1085" s="220" t="s">
        <v>2198</v>
      </c>
      <c r="G1085" s="36"/>
      <c r="H1085" s="36"/>
      <c r="I1085" s="118"/>
      <c r="J1085" s="36"/>
      <c r="K1085" s="36"/>
      <c r="L1085" s="39"/>
      <c r="M1085" s="223"/>
      <c r="N1085" s="224"/>
      <c r="O1085" s="225"/>
      <c r="P1085" s="225"/>
      <c r="Q1085" s="225"/>
      <c r="R1085" s="225"/>
      <c r="S1085" s="225"/>
      <c r="T1085" s="226"/>
      <c r="U1085" s="34"/>
      <c r="V1085" s="34"/>
      <c r="W1085" s="34"/>
      <c r="X1085" s="34"/>
      <c r="Y1085" s="34"/>
      <c r="Z1085" s="34"/>
      <c r="AA1085" s="34"/>
      <c r="AB1085" s="34"/>
      <c r="AC1085" s="34"/>
      <c r="AD1085" s="34"/>
      <c r="AE1085" s="34"/>
      <c r="AT1085" s="17" t="s">
        <v>210</v>
      </c>
      <c r="AU1085" s="17" t="s">
        <v>84</v>
      </c>
    </row>
    <row r="1086" spans="1:65" s="2" customFormat="1" ht="6.95" customHeight="1" x14ac:dyDescent="0.2">
      <c r="A1086" s="34"/>
      <c r="B1086" s="54"/>
      <c r="C1086" s="55"/>
      <c r="D1086" s="55"/>
      <c r="E1086" s="55"/>
      <c r="F1086" s="55"/>
      <c r="G1086" s="55"/>
      <c r="H1086" s="55"/>
      <c r="I1086" s="154"/>
      <c r="J1086" s="55"/>
      <c r="K1086" s="55"/>
      <c r="L1086" s="39"/>
      <c r="M1086" s="34"/>
      <c r="O1086" s="34"/>
      <c r="P1086" s="34"/>
      <c r="Q1086" s="34"/>
      <c r="R1086" s="34"/>
      <c r="S1086" s="34"/>
      <c r="T1086" s="34"/>
      <c r="U1086" s="34"/>
      <c r="V1086" s="34"/>
      <c r="W1086" s="34"/>
      <c r="X1086" s="34"/>
      <c r="Y1086" s="34"/>
      <c r="Z1086" s="34"/>
      <c r="AA1086" s="34"/>
      <c r="AB1086" s="34"/>
      <c r="AC1086" s="34"/>
      <c r="AD1086" s="34"/>
      <c r="AE1086" s="34"/>
    </row>
  </sheetData>
  <sheetProtection algorithmName="SHA-512" hashValue="dijeCVKetWO1PEwflfjPB0wB+iDzePtcuoRgZjQIsefslGFWYfEt6iM0iOZh7MVFw81RShqZ43iZdjkZbCcygg==" saltValue="I0i+99YQaL5bz9mjB/3n9g==" spinCount="100000" sheet="1" formatColumns="0" formatRows="0" autoFilter="0"/>
  <autoFilter ref="C147:K1085"/>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2199</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F1_D.400.01 - ZTI - Vodovod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2200</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413</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F1_D.400.01 - ZTI - Vodovod</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2201</v>
      </c>
      <c r="F122" s="192" t="s">
        <v>2202</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2203</v>
      </c>
      <c r="F123" s="207" t="s">
        <v>2204</v>
      </c>
      <c r="G123" s="208" t="s">
        <v>2205</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2206</v>
      </c>
      <c r="F124" s="207" t="s">
        <v>2207</v>
      </c>
      <c r="G124" s="208" t="s">
        <v>2205</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2208</v>
      </c>
      <c r="F125" s="207" t="s">
        <v>2209</v>
      </c>
      <c r="G125" s="208" t="s">
        <v>2205</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2210</v>
      </c>
      <c r="F126" s="207" t="s">
        <v>2211</v>
      </c>
      <c r="G126" s="208" t="s">
        <v>2205</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2212</v>
      </c>
      <c r="F127" s="207" t="s">
        <v>2213</v>
      </c>
      <c r="G127" s="208" t="s">
        <v>2205</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2214</v>
      </c>
      <c r="F128" s="207" t="s">
        <v>2215</v>
      </c>
      <c r="G128" s="208" t="s">
        <v>2205</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2216</v>
      </c>
      <c r="F129" s="207" t="s">
        <v>2217</v>
      </c>
      <c r="G129" s="208" t="s">
        <v>2205</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2218</v>
      </c>
      <c r="F130" s="207" t="s">
        <v>2219</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2220</v>
      </c>
      <c r="F131" s="207" t="s">
        <v>2221</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2222</v>
      </c>
      <c r="F132" s="207" t="s">
        <v>2223</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2224</v>
      </c>
      <c r="F133" s="207" t="s">
        <v>2225</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2226</v>
      </c>
      <c r="F134" s="207" t="s">
        <v>2227</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2228</v>
      </c>
      <c r="F135" s="207" t="s">
        <v>2229</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538</v>
      </c>
    </row>
    <row r="136" spans="1:65" s="2" customFormat="1" ht="16.5" customHeight="1" x14ac:dyDescent="0.2">
      <c r="A136" s="34"/>
      <c r="B136" s="35"/>
      <c r="C136" s="205" t="s">
        <v>269</v>
      </c>
      <c r="D136" s="205" t="s">
        <v>204</v>
      </c>
      <c r="E136" s="206" t="s">
        <v>2230</v>
      </c>
      <c r="F136" s="207" t="s">
        <v>2231</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546</v>
      </c>
    </row>
    <row r="137" spans="1:65" s="2" customFormat="1" ht="16.5" customHeight="1" x14ac:dyDescent="0.2">
      <c r="A137" s="34"/>
      <c r="B137" s="35"/>
      <c r="C137" s="205" t="s">
        <v>8</v>
      </c>
      <c r="D137" s="205" t="s">
        <v>204</v>
      </c>
      <c r="E137" s="206" t="s">
        <v>2232</v>
      </c>
      <c r="F137" s="207" t="s">
        <v>2233</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563</v>
      </c>
    </row>
    <row r="138" spans="1:65" s="2" customFormat="1" ht="16.5" customHeight="1" x14ac:dyDescent="0.2">
      <c r="A138" s="34"/>
      <c r="B138" s="35"/>
      <c r="C138" s="205" t="s">
        <v>365</v>
      </c>
      <c r="D138" s="205" t="s">
        <v>204</v>
      </c>
      <c r="E138" s="206" t="s">
        <v>2234</v>
      </c>
      <c r="F138" s="207" t="s">
        <v>2235</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573</v>
      </c>
    </row>
    <row r="139" spans="1:65" s="2" customFormat="1" ht="16.5" customHeight="1" x14ac:dyDescent="0.2">
      <c r="A139" s="34"/>
      <c r="B139" s="35"/>
      <c r="C139" s="205" t="s">
        <v>369</v>
      </c>
      <c r="D139" s="205" t="s">
        <v>204</v>
      </c>
      <c r="E139" s="206" t="s">
        <v>2236</v>
      </c>
      <c r="F139" s="207" t="s">
        <v>2237</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581</v>
      </c>
    </row>
    <row r="140" spans="1:65" s="2" customFormat="1" ht="16.5" customHeight="1" x14ac:dyDescent="0.2">
      <c r="A140" s="34"/>
      <c r="B140" s="35"/>
      <c r="C140" s="205" t="s">
        <v>373</v>
      </c>
      <c r="D140" s="205" t="s">
        <v>204</v>
      </c>
      <c r="E140" s="206" t="s">
        <v>2238</v>
      </c>
      <c r="F140" s="207" t="s">
        <v>2239</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592</v>
      </c>
    </row>
    <row r="141" spans="1:65" s="2" customFormat="1" ht="16.5" customHeight="1" x14ac:dyDescent="0.2">
      <c r="A141" s="34"/>
      <c r="B141" s="35"/>
      <c r="C141" s="205" t="s">
        <v>377</v>
      </c>
      <c r="D141" s="205" t="s">
        <v>204</v>
      </c>
      <c r="E141" s="206" t="s">
        <v>2240</v>
      </c>
      <c r="F141" s="207" t="s">
        <v>2241</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602</v>
      </c>
    </row>
    <row r="142" spans="1:65" s="2" customFormat="1" ht="16.5" customHeight="1" x14ac:dyDescent="0.2">
      <c r="A142" s="34"/>
      <c r="B142" s="35"/>
      <c r="C142" s="205" t="s">
        <v>381</v>
      </c>
      <c r="D142" s="205" t="s">
        <v>204</v>
      </c>
      <c r="E142" s="206" t="s">
        <v>2242</v>
      </c>
      <c r="F142" s="207" t="s">
        <v>2243</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610</v>
      </c>
    </row>
    <row r="143" spans="1:65" s="2" customFormat="1" ht="16.5" customHeight="1" x14ac:dyDescent="0.2">
      <c r="A143" s="34"/>
      <c r="B143" s="35"/>
      <c r="C143" s="205" t="s">
        <v>7</v>
      </c>
      <c r="D143" s="205" t="s">
        <v>204</v>
      </c>
      <c r="E143" s="206" t="s">
        <v>2244</v>
      </c>
      <c r="F143" s="207" t="s">
        <v>2245</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618</v>
      </c>
    </row>
    <row r="144" spans="1:65" s="2" customFormat="1" ht="16.5" customHeight="1" x14ac:dyDescent="0.2">
      <c r="A144" s="34"/>
      <c r="B144" s="35"/>
      <c r="C144" s="205" t="s">
        <v>388</v>
      </c>
      <c r="D144" s="205" t="s">
        <v>204</v>
      </c>
      <c r="E144" s="206" t="s">
        <v>2246</v>
      </c>
      <c r="F144" s="207" t="s">
        <v>2247</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626</v>
      </c>
    </row>
    <row r="145" spans="1:65" s="2" customFormat="1" ht="24" customHeight="1" x14ac:dyDescent="0.2">
      <c r="A145" s="34"/>
      <c r="B145" s="35"/>
      <c r="C145" s="205" t="s">
        <v>394</v>
      </c>
      <c r="D145" s="205" t="s">
        <v>204</v>
      </c>
      <c r="E145" s="206" t="s">
        <v>2248</v>
      </c>
      <c r="F145" s="207" t="s">
        <v>2249</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638</v>
      </c>
    </row>
    <row r="146" spans="1:65" s="2" customFormat="1" ht="19.5" x14ac:dyDescent="0.2">
      <c r="A146" s="34"/>
      <c r="B146" s="35"/>
      <c r="C146" s="36"/>
      <c r="D146" s="219" t="s">
        <v>210</v>
      </c>
      <c r="E146" s="36"/>
      <c r="F146" s="220" t="s">
        <v>2250</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2251</v>
      </c>
      <c r="F147" s="207" t="s">
        <v>2252</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649</v>
      </c>
    </row>
    <row r="148" spans="1:65" s="2" customFormat="1" ht="19.5" x14ac:dyDescent="0.2">
      <c r="A148" s="34"/>
      <c r="B148" s="35"/>
      <c r="C148" s="36"/>
      <c r="D148" s="219" t="s">
        <v>210</v>
      </c>
      <c r="E148" s="36"/>
      <c r="F148" s="220" t="s">
        <v>2250</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2253</v>
      </c>
      <c r="F149" s="207" t="s">
        <v>2254</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657</v>
      </c>
    </row>
    <row r="150" spans="1:65" s="2" customFormat="1" ht="19.5" x14ac:dyDescent="0.2">
      <c r="A150" s="34"/>
      <c r="B150" s="35"/>
      <c r="C150" s="36"/>
      <c r="D150" s="219" t="s">
        <v>210</v>
      </c>
      <c r="E150" s="36"/>
      <c r="F150" s="220" t="s">
        <v>2250</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538</v>
      </c>
      <c r="D151" s="205" t="s">
        <v>204</v>
      </c>
      <c r="E151" s="206" t="s">
        <v>2255</v>
      </c>
      <c r="F151" s="207" t="s">
        <v>2256</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687</v>
      </c>
    </row>
    <row r="152" spans="1:65" s="2" customFormat="1" ht="19.5" x14ac:dyDescent="0.2">
      <c r="A152" s="34"/>
      <c r="B152" s="35"/>
      <c r="C152" s="36"/>
      <c r="D152" s="219" t="s">
        <v>210</v>
      </c>
      <c r="E152" s="36"/>
      <c r="F152" s="220" t="s">
        <v>2250</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542</v>
      </c>
      <c r="D153" s="205" t="s">
        <v>204</v>
      </c>
      <c r="E153" s="206" t="s">
        <v>2257</v>
      </c>
      <c r="F153" s="207" t="s">
        <v>2258</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695</v>
      </c>
    </row>
    <row r="154" spans="1:65" s="2" customFormat="1" ht="19.5" x14ac:dyDescent="0.2">
      <c r="A154" s="34"/>
      <c r="B154" s="35"/>
      <c r="C154" s="36"/>
      <c r="D154" s="219" t="s">
        <v>210</v>
      </c>
      <c r="E154" s="36"/>
      <c r="F154" s="220" t="s">
        <v>2250</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546</v>
      </c>
      <c r="D155" s="205" t="s">
        <v>204</v>
      </c>
      <c r="E155" s="206" t="s">
        <v>2259</v>
      </c>
      <c r="F155" s="207" t="s">
        <v>2260</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703</v>
      </c>
    </row>
    <row r="156" spans="1:65" s="2" customFormat="1" ht="24" customHeight="1" x14ac:dyDescent="0.2">
      <c r="A156" s="34"/>
      <c r="B156" s="35"/>
      <c r="C156" s="205" t="s">
        <v>555</v>
      </c>
      <c r="D156" s="205" t="s">
        <v>204</v>
      </c>
      <c r="E156" s="206" t="s">
        <v>2261</v>
      </c>
      <c r="F156" s="207" t="s">
        <v>2262</v>
      </c>
      <c r="G156" s="208" t="s">
        <v>2263</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712</v>
      </c>
    </row>
    <row r="157" spans="1:65" s="2" customFormat="1" ht="24" customHeight="1" x14ac:dyDescent="0.2">
      <c r="A157" s="34"/>
      <c r="B157" s="35"/>
      <c r="C157" s="205" t="s">
        <v>563</v>
      </c>
      <c r="D157" s="205" t="s">
        <v>204</v>
      </c>
      <c r="E157" s="206" t="s">
        <v>2264</v>
      </c>
      <c r="F157" s="207" t="s">
        <v>2262</v>
      </c>
      <c r="G157" s="208" t="s">
        <v>2263</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723</v>
      </c>
    </row>
    <row r="158" spans="1:65" s="2" customFormat="1" ht="24" customHeight="1" x14ac:dyDescent="0.2">
      <c r="A158" s="34"/>
      <c r="B158" s="35"/>
      <c r="C158" s="205" t="s">
        <v>569</v>
      </c>
      <c r="D158" s="205" t="s">
        <v>204</v>
      </c>
      <c r="E158" s="206" t="s">
        <v>2265</v>
      </c>
      <c r="F158" s="207" t="s">
        <v>2266</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739</v>
      </c>
    </row>
    <row r="159" spans="1:65" s="2" customFormat="1" ht="24" customHeight="1" x14ac:dyDescent="0.2">
      <c r="A159" s="34"/>
      <c r="B159" s="35"/>
      <c r="C159" s="205" t="s">
        <v>573</v>
      </c>
      <c r="D159" s="205" t="s">
        <v>204</v>
      </c>
      <c r="E159" s="206" t="s">
        <v>2267</v>
      </c>
      <c r="F159" s="207" t="s">
        <v>2268</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750</v>
      </c>
    </row>
    <row r="160" spans="1:65" s="2" customFormat="1" ht="24" customHeight="1" x14ac:dyDescent="0.2">
      <c r="A160" s="34"/>
      <c r="B160" s="35"/>
      <c r="C160" s="284" t="s">
        <v>577</v>
      </c>
      <c r="D160" s="284" t="s">
        <v>204</v>
      </c>
      <c r="E160" s="285" t="s">
        <v>2269</v>
      </c>
      <c r="F160" s="286" t="s">
        <v>2270</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758</v>
      </c>
    </row>
    <row r="161" spans="1:65" s="2" customFormat="1" ht="24" customHeight="1" x14ac:dyDescent="0.2">
      <c r="A161" s="34"/>
      <c r="B161" s="35"/>
      <c r="C161" s="205" t="s">
        <v>581</v>
      </c>
      <c r="D161" s="205" t="s">
        <v>204</v>
      </c>
      <c r="E161" s="206" t="s">
        <v>2271</v>
      </c>
      <c r="F161" s="207" t="s">
        <v>2272</v>
      </c>
      <c r="G161" s="208" t="s">
        <v>2205</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768</v>
      </c>
    </row>
    <row r="162" spans="1:65" s="2" customFormat="1" ht="16.5" customHeight="1" x14ac:dyDescent="0.2">
      <c r="A162" s="34"/>
      <c r="B162" s="35"/>
      <c r="C162" s="205" t="s">
        <v>585</v>
      </c>
      <c r="D162" s="205" t="s">
        <v>204</v>
      </c>
      <c r="E162" s="206" t="s">
        <v>2273</v>
      </c>
      <c r="F162" s="207" t="s">
        <v>2274</v>
      </c>
      <c r="G162" s="208" t="s">
        <v>2205</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776</v>
      </c>
    </row>
    <row r="163" spans="1:65" s="2" customFormat="1" ht="16.5" customHeight="1" x14ac:dyDescent="0.2">
      <c r="A163" s="34"/>
      <c r="B163" s="35"/>
      <c r="C163" s="205" t="s">
        <v>592</v>
      </c>
      <c r="D163" s="205" t="s">
        <v>204</v>
      </c>
      <c r="E163" s="206" t="s">
        <v>2275</v>
      </c>
      <c r="F163" s="207" t="s">
        <v>2276</v>
      </c>
      <c r="G163" s="208" t="s">
        <v>2205</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784</v>
      </c>
    </row>
    <row r="164" spans="1:65" s="2" customFormat="1" ht="16.5" customHeight="1" x14ac:dyDescent="0.2">
      <c r="A164" s="34"/>
      <c r="B164" s="35"/>
      <c r="C164" s="205" t="s">
        <v>598</v>
      </c>
      <c r="D164" s="205" t="s">
        <v>204</v>
      </c>
      <c r="E164" s="206" t="s">
        <v>2277</v>
      </c>
      <c r="F164" s="207" t="s">
        <v>2278</v>
      </c>
      <c r="G164" s="208" t="s">
        <v>2205</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793</v>
      </c>
    </row>
    <row r="165" spans="1:65" s="2" customFormat="1" ht="16.5" customHeight="1" x14ac:dyDescent="0.2">
      <c r="A165" s="34"/>
      <c r="B165" s="35"/>
      <c r="C165" s="205" t="s">
        <v>602</v>
      </c>
      <c r="D165" s="205" t="s">
        <v>204</v>
      </c>
      <c r="E165" s="206" t="s">
        <v>2279</v>
      </c>
      <c r="F165" s="207" t="s">
        <v>2280</v>
      </c>
      <c r="G165" s="208" t="s">
        <v>2205</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804</v>
      </c>
    </row>
    <row r="166" spans="1:65" s="2" customFormat="1" ht="16.5" customHeight="1" x14ac:dyDescent="0.2">
      <c r="A166" s="34"/>
      <c r="B166" s="35"/>
      <c r="C166" s="205" t="s">
        <v>606</v>
      </c>
      <c r="D166" s="205" t="s">
        <v>204</v>
      </c>
      <c r="E166" s="206" t="s">
        <v>2281</v>
      </c>
      <c r="F166" s="207" t="s">
        <v>2282</v>
      </c>
      <c r="G166" s="208" t="s">
        <v>2205</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813</v>
      </c>
    </row>
    <row r="167" spans="1:65" s="2" customFormat="1" ht="16.5" customHeight="1" x14ac:dyDescent="0.2">
      <c r="A167" s="34"/>
      <c r="B167" s="35"/>
      <c r="C167" s="205" t="s">
        <v>610</v>
      </c>
      <c r="D167" s="205" t="s">
        <v>204</v>
      </c>
      <c r="E167" s="206" t="s">
        <v>2283</v>
      </c>
      <c r="F167" s="207" t="s">
        <v>2284</v>
      </c>
      <c r="G167" s="208" t="s">
        <v>2205</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823</v>
      </c>
    </row>
    <row r="168" spans="1:65" s="2" customFormat="1" ht="16.5" customHeight="1" x14ac:dyDescent="0.2">
      <c r="A168" s="34"/>
      <c r="B168" s="35"/>
      <c r="C168" s="205" t="s">
        <v>614</v>
      </c>
      <c r="D168" s="205" t="s">
        <v>204</v>
      </c>
      <c r="E168" s="206" t="s">
        <v>2285</v>
      </c>
      <c r="F168" s="207" t="s">
        <v>2286</v>
      </c>
      <c r="G168" s="208" t="s">
        <v>2205</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835</v>
      </c>
    </row>
    <row r="169" spans="1:65" s="2" customFormat="1" ht="16.5" customHeight="1" x14ac:dyDescent="0.2">
      <c r="A169" s="34"/>
      <c r="B169" s="35"/>
      <c r="C169" s="205" t="s">
        <v>618</v>
      </c>
      <c r="D169" s="205" t="s">
        <v>204</v>
      </c>
      <c r="E169" s="206" t="s">
        <v>2287</v>
      </c>
      <c r="F169" s="207" t="s">
        <v>2288</v>
      </c>
      <c r="G169" s="208" t="s">
        <v>2205</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847</v>
      </c>
    </row>
    <row r="170" spans="1:65" s="2" customFormat="1" ht="24" customHeight="1" x14ac:dyDescent="0.2">
      <c r="A170" s="34"/>
      <c r="B170" s="35"/>
      <c r="C170" s="205" t="s">
        <v>622</v>
      </c>
      <c r="D170" s="205" t="s">
        <v>204</v>
      </c>
      <c r="E170" s="206" t="s">
        <v>2289</v>
      </c>
      <c r="F170" s="207" t="s">
        <v>2290</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857</v>
      </c>
    </row>
    <row r="171" spans="1:65" s="2" customFormat="1" ht="16.5" customHeight="1" x14ac:dyDescent="0.2">
      <c r="A171" s="34"/>
      <c r="B171" s="35"/>
      <c r="C171" s="205" t="s">
        <v>626</v>
      </c>
      <c r="D171" s="205" t="s">
        <v>204</v>
      </c>
      <c r="E171" s="206" t="s">
        <v>2291</v>
      </c>
      <c r="F171" s="207" t="s">
        <v>2292</v>
      </c>
      <c r="G171" s="208" t="s">
        <v>2263</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870</v>
      </c>
    </row>
    <row r="172" spans="1:65" s="2" customFormat="1" ht="16.5" customHeight="1" x14ac:dyDescent="0.2">
      <c r="A172" s="34"/>
      <c r="B172" s="35"/>
      <c r="C172" s="205" t="s">
        <v>632</v>
      </c>
      <c r="D172" s="205" t="s">
        <v>204</v>
      </c>
      <c r="E172" s="206" t="s">
        <v>2293</v>
      </c>
      <c r="F172" s="207" t="s">
        <v>2294</v>
      </c>
      <c r="G172" s="208" t="s">
        <v>2263</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881</v>
      </c>
    </row>
    <row r="173" spans="1:65" s="2" customFormat="1" ht="16.5" customHeight="1" x14ac:dyDescent="0.2">
      <c r="A173" s="34"/>
      <c r="B173" s="35"/>
      <c r="C173" s="205" t="s">
        <v>638</v>
      </c>
      <c r="D173" s="205" t="s">
        <v>204</v>
      </c>
      <c r="E173" s="206" t="s">
        <v>2295</v>
      </c>
      <c r="F173" s="207" t="s">
        <v>2296</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893</v>
      </c>
    </row>
    <row r="174" spans="1:65" s="2" customFormat="1" ht="16.5" customHeight="1" x14ac:dyDescent="0.2">
      <c r="A174" s="34"/>
      <c r="B174" s="35"/>
      <c r="C174" s="205" t="s">
        <v>643</v>
      </c>
      <c r="D174" s="205" t="s">
        <v>204</v>
      </c>
      <c r="E174" s="206" t="s">
        <v>2297</v>
      </c>
      <c r="F174" s="207" t="s">
        <v>2298</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2299</v>
      </c>
    </row>
    <row r="175" spans="1:65" s="2" customFormat="1" ht="16.5" customHeight="1" x14ac:dyDescent="0.2">
      <c r="A175" s="34"/>
      <c r="B175" s="35"/>
      <c r="C175" s="205" t="s">
        <v>649</v>
      </c>
      <c r="D175" s="205" t="s">
        <v>204</v>
      </c>
      <c r="E175" s="206" t="s">
        <v>2300</v>
      </c>
      <c r="F175" s="207" t="s">
        <v>2301</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2302</v>
      </c>
    </row>
    <row r="176" spans="1:65" s="2" customFormat="1" ht="24" customHeight="1" x14ac:dyDescent="0.2">
      <c r="A176" s="34"/>
      <c r="B176" s="35"/>
      <c r="C176" s="205" t="s">
        <v>653</v>
      </c>
      <c r="D176" s="205" t="s">
        <v>204</v>
      </c>
      <c r="E176" s="206" t="s">
        <v>2303</v>
      </c>
      <c r="F176" s="207" t="s">
        <v>2304</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2305</v>
      </c>
    </row>
    <row r="177" spans="1:65" s="2" customFormat="1" ht="19.5" x14ac:dyDescent="0.2">
      <c r="A177" s="34"/>
      <c r="B177" s="35"/>
      <c r="C177" s="36"/>
      <c r="D177" s="219" t="s">
        <v>210</v>
      </c>
      <c r="E177" s="36"/>
      <c r="F177" s="220" t="s">
        <v>2306</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657</v>
      </c>
      <c r="D178" s="205" t="s">
        <v>204</v>
      </c>
      <c r="E178" s="206" t="s">
        <v>2307</v>
      </c>
      <c r="F178" s="207" t="s">
        <v>2308</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2309</v>
      </c>
    </row>
    <row r="179" spans="1:65" s="2" customFormat="1" ht="19.5" x14ac:dyDescent="0.2">
      <c r="A179" s="330"/>
      <c r="B179" s="35"/>
      <c r="C179" s="329"/>
      <c r="D179" s="219" t="s">
        <v>210</v>
      </c>
      <c r="E179" s="329"/>
      <c r="F179" s="220" t="s">
        <v>2306</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5873</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2309</v>
      </c>
    </row>
    <row r="181" spans="1:65" s="2" customFormat="1" ht="36" x14ac:dyDescent="0.2">
      <c r="A181" s="34"/>
      <c r="B181" s="35"/>
      <c r="C181" s="279">
        <v>52</v>
      </c>
      <c r="D181" s="279" t="s">
        <v>204</v>
      </c>
      <c r="E181" s="280"/>
      <c r="F181" s="281" t="s">
        <v>5874</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2309</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2310</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F1_D.400.02 - ZTI - Kanalizace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413</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F1_D.400.02 - ZTI - Kanalizace</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2312</v>
      </c>
      <c r="F122" s="192" t="s">
        <v>2313</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2314</v>
      </c>
      <c r="F123" s="207" t="s">
        <v>2315</v>
      </c>
      <c r="G123" s="208" t="s">
        <v>2263</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2316</v>
      </c>
      <c r="F125" s="207" t="s">
        <v>2317</v>
      </c>
      <c r="G125" s="208" t="s">
        <v>2263</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2318</v>
      </c>
      <c r="F127" s="207" t="s">
        <v>2319</v>
      </c>
      <c r="G127" s="208" t="s">
        <v>2263</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2320</v>
      </c>
      <c r="F129" s="207" t="s">
        <v>2321</v>
      </c>
      <c r="G129" s="208" t="s">
        <v>2263</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2322</v>
      </c>
      <c r="F131" s="207" t="s">
        <v>2323</v>
      </c>
      <c r="G131" s="208" t="s">
        <v>2263</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2324</v>
      </c>
      <c r="F133" s="207" t="s">
        <v>2325</v>
      </c>
      <c r="G133" s="208" t="s">
        <v>2263</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2326</v>
      </c>
      <c r="F135" s="207" t="s">
        <v>2327</v>
      </c>
      <c r="G135" s="208" t="s">
        <v>2263</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2328</v>
      </c>
      <c r="F137" s="207" t="s">
        <v>2329</v>
      </c>
      <c r="G137" s="208" t="s">
        <v>2263</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2250</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2330</v>
      </c>
      <c r="F139" s="207" t="s">
        <v>2331</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2332</v>
      </c>
      <c r="F140" s="207" t="s">
        <v>2333</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2334</v>
      </c>
      <c r="F141" s="207" t="s">
        <v>2335</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2336</v>
      </c>
      <c r="F142" s="207" t="s">
        <v>2337</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2338</v>
      </c>
      <c r="F143" s="207" t="s">
        <v>2339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538</v>
      </c>
    </row>
    <row r="144" spans="1:65" s="2" customFormat="1" ht="16.5" customHeight="1" x14ac:dyDescent="0.2">
      <c r="A144" s="34"/>
      <c r="B144" s="35"/>
      <c r="C144" s="205" t="s">
        <v>269</v>
      </c>
      <c r="D144" s="205" t="s">
        <v>204</v>
      </c>
      <c r="E144" s="206" t="s">
        <v>2340</v>
      </c>
      <c r="F144" s="207" t="s">
        <v>2341</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563</v>
      </c>
    </row>
    <row r="145" spans="1:65" s="2" customFormat="1" ht="16.5" customHeight="1" x14ac:dyDescent="0.2">
      <c r="A145" s="34"/>
      <c r="B145" s="35"/>
      <c r="C145" s="205" t="s">
        <v>8</v>
      </c>
      <c r="D145" s="205" t="s">
        <v>204</v>
      </c>
      <c r="E145" s="206" t="s">
        <v>2342</v>
      </c>
      <c r="F145" s="207" t="s">
        <v>2343</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573</v>
      </c>
    </row>
    <row r="146" spans="1:65" s="2" customFormat="1" ht="16.5" customHeight="1" x14ac:dyDescent="0.2">
      <c r="A146" s="34"/>
      <c r="B146" s="35"/>
      <c r="C146" s="205" t="s">
        <v>365</v>
      </c>
      <c r="D146" s="205" t="s">
        <v>204</v>
      </c>
      <c r="E146" s="206" t="s">
        <v>2344</v>
      </c>
      <c r="F146" s="207" t="s">
        <v>2345</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581</v>
      </c>
    </row>
    <row r="147" spans="1:65" s="2" customFormat="1" ht="16.5" customHeight="1" x14ac:dyDescent="0.2">
      <c r="A147" s="34"/>
      <c r="B147" s="35"/>
      <c r="C147" s="205" t="s">
        <v>369</v>
      </c>
      <c r="D147" s="205" t="s">
        <v>204</v>
      </c>
      <c r="E147" s="206" t="s">
        <v>2346</v>
      </c>
      <c r="F147" s="207" t="s">
        <v>2347</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592</v>
      </c>
    </row>
    <row r="148" spans="1:65" s="2" customFormat="1" ht="16.5" customHeight="1" x14ac:dyDescent="0.2">
      <c r="A148" s="34"/>
      <c r="B148" s="35"/>
      <c r="C148" s="205" t="s">
        <v>373</v>
      </c>
      <c r="D148" s="205" t="s">
        <v>204</v>
      </c>
      <c r="E148" s="206" t="s">
        <v>2348</v>
      </c>
      <c r="F148" s="207" t="s">
        <v>2349</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602</v>
      </c>
    </row>
    <row r="149" spans="1:65" s="2" customFormat="1" ht="16.5" customHeight="1" x14ac:dyDescent="0.2">
      <c r="A149" s="34"/>
      <c r="B149" s="35"/>
      <c r="C149" s="205" t="s">
        <v>377</v>
      </c>
      <c r="D149" s="205" t="s">
        <v>204</v>
      </c>
      <c r="E149" s="206" t="s">
        <v>2350</v>
      </c>
      <c r="F149" s="207" t="s">
        <v>2351</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610</v>
      </c>
    </row>
    <row r="150" spans="1:65" s="2" customFormat="1" ht="16.5" customHeight="1" x14ac:dyDescent="0.2">
      <c r="A150" s="34"/>
      <c r="B150" s="35"/>
      <c r="C150" s="205" t="s">
        <v>381</v>
      </c>
      <c r="D150" s="205" t="s">
        <v>204</v>
      </c>
      <c r="E150" s="206" t="s">
        <v>2352</v>
      </c>
      <c r="F150" s="207" t="s">
        <v>2353</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618</v>
      </c>
    </row>
    <row r="151" spans="1:65" s="2" customFormat="1" ht="24" customHeight="1" x14ac:dyDescent="0.2">
      <c r="A151" s="34"/>
      <c r="B151" s="35"/>
      <c r="C151" s="205" t="s">
        <v>7</v>
      </c>
      <c r="D151" s="205" t="s">
        <v>204</v>
      </c>
      <c r="E151" s="206" t="s">
        <v>2354</v>
      </c>
      <c r="F151" s="207" t="s">
        <v>2355</v>
      </c>
      <c r="G151" s="208" t="s">
        <v>2205</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626</v>
      </c>
    </row>
    <row r="152" spans="1:65" s="2" customFormat="1" ht="24" customHeight="1" x14ac:dyDescent="0.2">
      <c r="A152" s="34"/>
      <c r="B152" s="35"/>
      <c r="C152" s="205" t="s">
        <v>388</v>
      </c>
      <c r="D152" s="205" t="s">
        <v>204</v>
      </c>
      <c r="E152" s="206" t="s">
        <v>2356</v>
      </c>
      <c r="F152" s="207" t="s">
        <v>2357</v>
      </c>
      <c r="G152" s="208" t="s">
        <v>2205</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638</v>
      </c>
    </row>
    <row r="153" spans="1:65" s="2" customFormat="1" ht="24" customHeight="1" x14ac:dyDescent="0.2">
      <c r="A153" s="34"/>
      <c r="B153" s="35"/>
      <c r="C153" s="205" t="s">
        <v>394</v>
      </c>
      <c r="D153" s="205" t="s">
        <v>204</v>
      </c>
      <c r="E153" s="206" t="s">
        <v>2358</v>
      </c>
      <c r="F153" s="207" t="s">
        <v>2359</v>
      </c>
      <c r="G153" s="208" t="s">
        <v>2205</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649</v>
      </c>
    </row>
    <row r="154" spans="1:65" s="2" customFormat="1" ht="24" customHeight="1" x14ac:dyDescent="0.2">
      <c r="A154" s="34"/>
      <c r="B154" s="35"/>
      <c r="C154" s="205" t="s">
        <v>402</v>
      </c>
      <c r="D154" s="205" t="s">
        <v>204</v>
      </c>
      <c r="E154" s="206" t="s">
        <v>2360</v>
      </c>
      <c r="F154" s="207" t="s">
        <v>2361</v>
      </c>
      <c r="G154" s="208" t="s">
        <v>2205</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657</v>
      </c>
    </row>
    <row r="155" spans="1:65" s="2" customFormat="1" ht="24" customHeight="1" x14ac:dyDescent="0.2">
      <c r="A155" s="34"/>
      <c r="B155" s="35"/>
      <c r="C155" s="205" t="s">
        <v>409</v>
      </c>
      <c r="D155" s="205" t="s">
        <v>204</v>
      </c>
      <c r="E155" s="206" t="s">
        <v>2362</v>
      </c>
      <c r="F155" s="207" t="s">
        <v>2363</v>
      </c>
      <c r="G155" s="208" t="s">
        <v>2205</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687</v>
      </c>
    </row>
    <row r="156" spans="1:65" s="2" customFormat="1" ht="24" customHeight="1" x14ac:dyDescent="0.2">
      <c r="A156" s="34"/>
      <c r="B156" s="35"/>
      <c r="C156" s="205" t="s">
        <v>538</v>
      </c>
      <c r="D156" s="205" t="s">
        <v>204</v>
      </c>
      <c r="E156" s="206" t="s">
        <v>2364</v>
      </c>
      <c r="F156" s="207" t="s">
        <v>2365</v>
      </c>
      <c r="G156" s="208" t="s">
        <v>2205</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695</v>
      </c>
    </row>
    <row r="157" spans="1:65" s="2" customFormat="1" ht="24" customHeight="1" x14ac:dyDescent="0.2">
      <c r="A157" s="34"/>
      <c r="B157" s="35"/>
      <c r="C157" s="205" t="s">
        <v>542</v>
      </c>
      <c r="D157" s="205" t="s">
        <v>204</v>
      </c>
      <c r="E157" s="206" t="s">
        <v>2366</v>
      </c>
      <c r="F157" s="207" t="s">
        <v>2367</v>
      </c>
      <c r="G157" s="208" t="s">
        <v>2205</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703</v>
      </c>
    </row>
    <row r="158" spans="1:65" s="2" customFormat="1" ht="24" customHeight="1" x14ac:dyDescent="0.2">
      <c r="A158" s="34"/>
      <c r="B158" s="35"/>
      <c r="C158" s="205" t="s">
        <v>546</v>
      </c>
      <c r="D158" s="205" t="s">
        <v>204</v>
      </c>
      <c r="E158" s="206" t="s">
        <v>2368</v>
      </c>
      <c r="F158" s="207" t="s">
        <v>2369</v>
      </c>
      <c r="G158" s="208" t="s">
        <v>2205</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712</v>
      </c>
    </row>
    <row r="159" spans="1:65" s="2" customFormat="1" ht="24" customHeight="1" x14ac:dyDescent="0.2">
      <c r="A159" s="34"/>
      <c r="B159" s="35"/>
      <c r="C159" s="205" t="s">
        <v>555</v>
      </c>
      <c r="D159" s="205" t="s">
        <v>204</v>
      </c>
      <c r="E159" s="206" t="s">
        <v>2370</v>
      </c>
      <c r="F159" s="207" t="s">
        <v>2371</v>
      </c>
      <c r="G159" s="208" t="s">
        <v>2205</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723</v>
      </c>
    </row>
    <row r="160" spans="1:65" s="2" customFormat="1" ht="48" customHeight="1" x14ac:dyDescent="0.2">
      <c r="A160" s="34"/>
      <c r="B160" s="35"/>
      <c r="C160" s="205" t="s">
        <v>563</v>
      </c>
      <c r="D160" s="205" t="s">
        <v>204</v>
      </c>
      <c r="E160" s="206" t="s">
        <v>2372</v>
      </c>
      <c r="F160" s="207" t="s">
        <v>2373</v>
      </c>
      <c r="G160" s="208" t="s">
        <v>2263</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739</v>
      </c>
    </row>
    <row r="161" spans="1:65" s="2" customFormat="1" ht="36" customHeight="1" x14ac:dyDescent="0.2">
      <c r="A161" s="34"/>
      <c r="B161" s="35"/>
      <c r="C161" s="205" t="s">
        <v>569</v>
      </c>
      <c r="D161" s="205" t="s">
        <v>204</v>
      </c>
      <c r="E161" s="206" t="s">
        <v>2374</v>
      </c>
      <c r="F161" s="207" t="s">
        <v>2375</v>
      </c>
      <c r="G161" s="208" t="s">
        <v>2263</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750</v>
      </c>
    </row>
    <row r="162" spans="1:65" s="2" customFormat="1" ht="24" customHeight="1" x14ac:dyDescent="0.2">
      <c r="A162" s="34"/>
      <c r="B162" s="35"/>
      <c r="C162" s="205" t="s">
        <v>573</v>
      </c>
      <c r="D162" s="205" t="s">
        <v>204</v>
      </c>
      <c r="E162" s="206" t="s">
        <v>2376</v>
      </c>
      <c r="F162" s="207" t="s">
        <v>2377</v>
      </c>
      <c r="G162" s="208" t="s">
        <v>2263</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758</v>
      </c>
    </row>
    <row r="163" spans="1:65" s="2" customFormat="1" ht="24" customHeight="1" x14ac:dyDescent="0.2">
      <c r="A163" s="34"/>
      <c r="B163" s="35"/>
      <c r="C163" s="205" t="s">
        <v>577</v>
      </c>
      <c r="D163" s="205" t="s">
        <v>204</v>
      </c>
      <c r="E163" s="206" t="s">
        <v>2378</v>
      </c>
      <c r="F163" s="207" t="s">
        <v>2379</v>
      </c>
      <c r="G163" s="208" t="s">
        <v>2205</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768</v>
      </c>
    </row>
    <row r="164" spans="1:65" s="2" customFormat="1" ht="16.5" customHeight="1" x14ac:dyDescent="0.2">
      <c r="A164" s="34"/>
      <c r="B164" s="35"/>
      <c r="C164" s="205" t="s">
        <v>581</v>
      </c>
      <c r="D164" s="205" t="s">
        <v>204</v>
      </c>
      <c r="E164" s="206" t="s">
        <v>2380</v>
      </c>
      <c r="F164" s="207" t="s">
        <v>2221</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776</v>
      </c>
    </row>
    <row r="165" spans="1:65" s="2" customFormat="1" ht="24" customHeight="1" x14ac:dyDescent="0.2">
      <c r="A165" s="34"/>
      <c r="B165" s="35"/>
      <c r="C165" s="205" t="s">
        <v>585</v>
      </c>
      <c r="D165" s="205" t="s">
        <v>204</v>
      </c>
      <c r="E165" s="206" t="s">
        <v>2381</v>
      </c>
      <c r="F165" s="207" t="s">
        <v>2382</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784</v>
      </c>
    </row>
    <row r="166" spans="1:65" s="2" customFormat="1" ht="16.5" customHeight="1" x14ac:dyDescent="0.2">
      <c r="A166" s="34"/>
      <c r="B166" s="35"/>
      <c r="C166" s="205" t="s">
        <v>592</v>
      </c>
      <c r="D166" s="205" t="s">
        <v>204</v>
      </c>
      <c r="E166" s="206" t="s">
        <v>2383</v>
      </c>
      <c r="F166" s="207" t="s">
        <v>2384</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2385</v>
      </c>
    </row>
    <row r="167" spans="1:65" s="2" customFormat="1" ht="16.5" customHeight="1" x14ac:dyDescent="0.2">
      <c r="A167" s="34"/>
      <c r="B167" s="35"/>
      <c r="C167" s="205" t="s">
        <v>598</v>
      </c>
      <c r="D167" s="205" t="s">
        <v>204</v>
      </c>
      <c r="E167" s="206" t="s">
        <v>2386</v>
      </c>
      <c r="F167" s="207" t="s">
        <v>2298</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2387</v>
      </c>
    </row>
    <row r="168" spans="1:65" s="2" customFormat="1" ht="16.5" customHeight="1" x14ac:dyDescent="0.2">
      <c r="A168" s="34"/>
      <c r="B168" s="35"/>
      <c r="C168" s="205" t="s">
        <v>602</v>
      </c>
      <c r="D168" s="205" t="s">
        <v>204</v>
      </c>
      <c r="E168" s="206" t="s">
        <v>2388</v>
      </c>
      <c r="F168" s="207" t="s">
        <v>2301</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2389</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2390</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F1_D.400.03 - ZTI - Plynovod vč. přípojky</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413</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F1_D.400.03 - ZTI - Plynovod vč. přípojky</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2392</v>
      </c>
      <c r="F122" s="192" t="s">
        <v>2393</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2394</v>
      </c>
      <c r="F123" s="207" t="s">
        <v>2395</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2396</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2397</v>
      </c>
      <c r="F125" s="207" t="s">
        <v>2398</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2396</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2399</v>
      </c>
      <c r="F127" s="207" t="s">
        <v>2400</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2396</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2401</v>
      </c>
      <c r="F129" s="207" t="s">
        <v>2402</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2396</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2403</v>
      </c>
      <c r="F131" s="207" t="s">
        <v>2404</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2396</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2405</v>
      </c>
      <c r="F133" s="207" t="s">
        <v>2406</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2396</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2407</v>
      </c>
      <c r="F135" s="207" t="s">
        <v>2408</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2396</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2409</v>
      </c>
      <c r="F137" s="207" t="s">
        <v>2410</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2411</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2412</v>
      </c>
      <c r="F139" s="207" t="s">
        <v>2413</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2414</v>
      </c>
      <c r="F141" s="207" t="s">
        <v>2415</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2411</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2416</v>
      </c>
      <c r="F143" s="207" t="s">
        <v>2417</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2418</v>
      </c>
      <c r="F144" s="207" t="s">
        <v>2419</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2420</v>
      </c>
      <c r="F145" s="207" t="s">
        <v>2408</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538</v>
      </c>
    </row>
    <row r="146" spans="1:65" s="2" customFormat="1" ht="16.5" customHeight="1" x14ac:dyDescent="0.2">
      <c r="A146" s="34"/>
      <c r="B146" s="35"/>
      <c r="C146" s="205" t="s">
        <v>269</v>
      </c>
      <c r="D146" s="205" t="s">
        <v>204</v>
      </c>
      <c r="E146" s="206" t="s">
        <v>2421</v>
      </c>
      <c r="F146" s="207" t="s">
        <v>2422</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546</v>
      </c>
    </row>
    <row r="147" spans="1:65" s="2" customFormat="1" ht="24" customHeight="1" x14ac:dyDescent="0.2">
      <c r="A147" s="34"/>
      <c r="B147" s="35"/>
      <c r="C147" s="205" t="s">
        <v>8</v>
      </c>
      <c r="D147" s="205" t="s">
        <v>204</v>
      </c>
      <c r="E147" s="206" t="s">
        <v>2423</v>
      </c>
      <c r="F147" s="207" t="s">
        <v>2424</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563</v>
      </c>
    </row>
    <row r="148" spans="1:65" s="2" customFormat="1" ht="24" customHeight="1" x14ac:dyDescent="0.2">
      <c r="A148" s="34"/>
      <c r="B148" s="35"/>
      <c r="C148" s="205" t="s">
        <v>365</v>
      </c>
      <c r="D148" s="205" t="s">
        <v>204</v>
      </c>
      <c r="E148" s="206" t="s">
        <v>2425</v>
      </c>
      <c r="F148" s="207" t="s">
        <v>2426</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573</v>
      </c>
    </row>
    <row r="149" spans="1:65" s="2" customFormat="1" ht="36" customHeight="1" x14ac:dyDescent="0.2">
      <c r="A149" s="34"/>
      <c r="B149" s="35"/>
      <c r="C149" s="205" t="s">
        <v>369</v>
      </c>
      <c r="D149" s="205" t="s">
        <v>204</v>
      </c>
      <c r="E149" s="206" t="s">
        <v>2427</v>
      </c>
      <c r="F149" s="207" t="s">
        <v>2428</v>
      </c>
      <c r="G149" s="208" t="s">
        <v>2263</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581</v>
      </c>
    </row>
    <row r="150" spans="1:65" s="2" customFormat="1" ht="24" customHeight="1" x14ac:dyDescent="0.2">
      <c r="A150" s="34"/>
      <c r="B150" s="35"/>
      <c r="C150" s="205" t="s">
        <v>373</v>
      </c>
      <c r="D150" s="205" t="s">
        <v>204</v>
      </c>
      <c r="E150" s="206" t="s">
        <v>2429</v>
      </c>
      <c r="F150" s="207" t="s">
        <v>2430</v>
      </c>
      <c r="G150" s="208" t="s">
        <v>2263</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592</v>
      </c>
    </row>
    <row r="151" spans="1:65" s="2" customFormat="1" ht="16.5" customHeight="1" x14ac:dyDescent="0.2">
      <c r="A151" s="34"/>
      <c r="B151" s="35"/>
      <c r="C151" s="205" t="s">
        <v>377</v>
      </c>
      <c r="D151" s="205" t="s">
        <v>204</v>
      </c>
      <c r="E151" s="206" t="s">
        <v>2431</v>
      </c>
      <c r="F151" s="207" t="s">
        <v>2432</v>
      </c>
      <c r="G151" s="208" t="s">
        <v>2263</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602</v>
      </c>
    </row>
    <row r="152" spans="1:65" s="2" customFormat="1" ht="36" customHeight="1" x14ac:dyDescent="0.2">
      <c r="A152" s="34"/>
      <c r="B152" s="35"/>
      <c r="C152" s="205" t="s">
        <v>381</v>
      </c>
      <c r="D152" s="205" t="s">
        <v>204</v>
      </c>
      <c r="E152" s="206" t="s">
        <v>2433</v>
      </c>
      <c r="F152" s="207" t="s">
        <v>2434</v>
      </c>
      <c r="G152" s="208" t="s">
        <v>2263</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610</v>
      </c>
    </row>
    <row r="153" spans="1:65" s="2" customFormat="1" ht="24" customHeight="1" x14ac:dyDescent="0.2">
      <c r="A153" s="34"/>
      <c r="B153" s="35"/>
      <c r="C153" s="205" t="s">
        <v>7</v>
      </c>
      <c r="D153" s="205" t="s">
        <v>204</v>
      </c>
      <c r="E153" s="206" t="s">
        <v>2435</v>
      </c>
      <c r="F153" s="207" t="s">
        <v>2436</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618</v>
      </c>
    </row>
    <row r="154" spans="1:65" s="2" customFormat="1" ht="16.5" customHeight="1" x14ac:dyDescent="0.2">
      <c r="A154" s="34"/>
      <c r="B154" s="35"/>
      <c r="C154" s="205" t="s">
        <v>388</v>
      </c>
      <c r="D154" s="205" t="s">
        <v>204</v>
      </c>
      <c r="E154" s="206" t="s">
        <v>2437</v>
      </c>
      <c r="F154" s="207" t="s">
        <v>2438</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626</v>
      </c>
    </row>
    <row r="155" spans="1:65" s="2" customFormat="1" ht="16.5" customHeight="1" x14ac:dyDescent="0.2">
      <c r="A155" s="34"/>
      <c r="B155" s="35"/>
      <c r="C155" s="205" t="s">
        <v>394</v>
      </c>
      <c r="D155" s="205" t="s">
        <v>204</v>
      </c>
      <c r="E155" s="206" t="s">
        <v>2439</v>
      </c>
      <c r="F155" s="207" t="s">
        <v>2440</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638</v>
      </c>
    </row>
    <row r="156" spans="1:65" s="2" customFormat="1" ht="24" customHeight="1" x14ac:dyDescent="0.2">
      <c r="A156" s="34"/>
      <c r="B156" s="35"/>
      <c r="C156" s="205" t="s">
        <v>402</v>
      </c>
      <c r="D156" s="205" t="s">
        <v>204</v>
      </c>
      <c r="E156" s="206" t="s">
        <v>2441</v>
      </c>
      <c r="F156" s="207" t="s">
        <v>2442</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649</v>
      </c>
    </row>
    <row r="157" spans="1:65" s="2" customFormat="1" ht="16.5" customHeight="1" x14ac:dyDescent="0.2">
      <c r="A157" s="34"/>
      <c r="B157" s="35"/>
      <c r="C157" s="205" t="s">
        <v>409</v>
      </c>
      <c r="D157" s="205" t="s">
        <v>204</v>
      </c>
      <c r="E157" s="206" t="s">
        <v>2443</v>
      </c>
      <c r="F157" s="207" t="s">
        <v>2444</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657</v>
      </c>
    </row>
    <row r="158" spans="1:65" s="2" customFormat="1" ht="16.5" customHeight="1" x14ac:dyDescent="0.2">
      <c r="A158" s="34"/>
      <c r="B158" s="35"/>
      <c r="C158" s="205" t="s">
        <v>538</v>
      </c>
      <c r="D158" s="205" t="s">
        <v>204</v>
      </c>
      <c r="E158" s="206" t="s">
        <v>2445</v>
      </c>
      <c r="F158" s="207" t="s">
        <v>2446</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687</v>
      </c>
    </row>
    <row r="159" spans="1:65" s="2" customFormat="1" ht="16.5" customHeight="1" x14ac:dyDescent="0.2">
      <c r="A159" s="34"/>
      <c r="B159" s="35"/>
      <c r="C159" s="205" t="s">
        <v>542</v>
      </c>
      <c r="D159" s="205" t="s">
        <v>204</v>
      </c>
      <c r="E159" s="206" t="s">
        <v>2447</v>
      </c>
      <c r="F159" s="207" t="s">
        <v>2448</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695</v>
      </c>
    </row>
    <row r="160" spans="1:65" s="2" customFormat="1" ht="16.5" customHeight="1" x14ac:dyDescent="0.2">
      <c r="A160" s="34"/>
      <c r="B160" s="35"/>
      <c r="C160" s="205" t="s">
        <v>546</v>
      </c>
      <c r="D160" s="205" t="s">
        <v>204</v>
      </c>
      <c r="E160" s="206" t="s">
        <v>2449</v>
      </c>
      <c r="F160" s="207" t="s">
        <v>2450</v>
      </c>
      <c r="G160" s="208" t="s">
        <v>2263</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703</v>
      </c>
    </row>
    <row r="161" spans="1:65" s="2" customFormat="1" ht="16.5" customHeight="1" x14ac:dyDescent="0.2">
      <c r="A161" s="34"/>
      <c r="B161" s="35"/>
      <c r="C161" s="205" t="s">
        <v>555</v>
      </c>
      <c r="D161" s="205" t="s">
        <v>204</v>
      </c>
      <c r="E161" s="206" t="s">
        <v>2451</v>
      </c>
      <c r="F161" s="207" t="s">
        <v>2452</v>
      </c>
      <c r="G161" s="208" t="s">
        <v>2263</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2453</v>
      </c>
    </row>
    <row r="162" spans="1:65" s="2" customFormat="1" ht="16.5" customHeight="1" x14ac:dyDescent="0.2">
      <c r="A162" s="34"/>
      <c r="B162" s="35"/>
      <c r="C162" s="205" t="s">
        <v>563</v>
      </c>
      <c r="D162" s="205" t="s">
        <v>204</v>
      </c>
      <c r="E162" s="206" t="s">
        <v>2454</v>
      </c>
      <c r="F162" s="207" t="s">
        <v>2455</v>
      </c>
      <c r="G162" s="208" t="s">
        <v>2263</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2456</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2457</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F1_D.500 - Ústřední vytápění a chlazení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2458</v>
      </c>
      <c r="E99" s="166"/>
      <c r="F99" s="166"/>
      <c r="G99" s="166"/>
      <c r="H99" s="166"/>
      <c r="I99" s="167"/>
      <c r="J99" s="168">
        <f>J150</f>
        <v>0</v>
      </c>
      <c r="K99" s="164"/>
      <c r="L99" s="169"/>
    </row>
    <row r="100" spans="1:47" s="9" customFormat="1" ht="24.95" customHeight="1" x14ac:dyDescent="0.2">
      <c r="B100" s="163"/>
      <c r="C100" s="164"/>
      <c r="D100" s="165" t="s">
        <v>2459</v>
      </c>
      <c r="E100" s="166"/>
      <c r="F100" s="166"/>
      <c r="G100" s="166"/>
      <c r="H100" s="166"/>
      <c r="I100" s="167"/>
      <c r="J100" s="168">
        <f>J152</f>
        <v>0</v>
      </c>
      <c r="K100" s="164"/>
      <c r="L100" s="169"/>
    </row>
    <row r="101" spans="1:47" s="9" customFormat="1" ht="24.95" customHeight="1" x14ac:dyDescent="0.2">
      <c r="B101" s="163"/>
      <c r="C101" s="164"/>
      <c r="D101" s="165" t="s">
        <v>2460</v>
      </c>
      <c r="E101" s="166"/>
      <c r="F101" s="166"/>
      <c r="G101" s="166"/>
      <c r="H101" s="166"/>
      <c r="I101" s="167"/>
      <c r="J101" s="168">
        <f>J154</f>
        <v>0</v>
      </c>
      <c r="K101" s="164"/>
      <c r="L101" s="169"/>
    </row>
    <row r="102" spans="1:47" s="9" customFormat="1" ht="24.95" customHeight="1" x14ac:dyDescent="0.2">
      <c r="B102" s="163"/>
      <c r="C102" s="164"/>
      <c r="D102" s="165" t="s">
        <v>2461</v>
      </c>
      <c r="E102" s="166"/>
      <c r="F102" s="166"/>
      <c r="G102" s="166"/>
      <c r="H102" s="166"/>
      <c r="I102" s="167"/>
      <c r="J102" s="168">
        <f>J157</f>
        <v>0</v>
      </c>
      <c r="K102" s="164"/>
      <c r="L102" s="169"/>
    </row>
    <row r="103" spans="1:47" s="9" customFormat="1" ht="24.95" customHeight="1" x14ac:dyDescent="0.2">
      <c r="B103" s="163"/>
      <c r="C103" s="164"/>
      <c r="D103" s="165" t="s">
        <v>2462</v>
      </c>
      <c r="E103" s="166"/>
      <c r="F103" s="166"/>
      <c r="G103" s="166"/>
      <c r="H103" s="166"/>
      <c r="I103" s="167"/>
      <c r="J103" s="168">
        <f>J160</f>
        <v>0</v>
      </c>
      <c r="K103" s="164"/>
      <c r="L103" s="169"/>
    </row>
    <row r="104" spans="1:47" s="9" customFormat="1" ht="24.95" customHeight="1" x14ac:dyDescent="0.2">
      <c r="B104" s="163"/>
      <c r="C104" s="164"/>
      <c r="D104" s="165" t="s">
        <v>2463</v>
      </c>
      <c r="E104" s="166"/>
      <c r="F104" s="166"/>
      <c r="G104" s="166"/>
      <c r="H104" s="166"/>
      <c r="I104" s="167"/>
      <c r="J104" s="168">
        <f>J165</f>
        <v>0</v>
      </c>
      <c r="K104" s="164"/>
      <c r="L104" s="169"/>
    </row>
    <row r="105" spans="1:47" s="9" customFormat="1" ht="24.95" customHeight="1" x14ac:dyDescent="0.2">
      <c r="B105" s="163"/>
      <c r="C105" s="164"/>
      <c r="D105" s="165" t="s">
        <v>2464</v>
      </c>
      <c r="E105" s="166"/>
      <c r="F105" s="166"/>
      <c r="G105" s="166"/>
      <c r="H105" s="166"/>
      <c r="I105" s="167"/>
      <c r="J105" s="168">
        <f>J173</f>
        <v>0</v>
      </c>
      <c r="K105" s="164"/>
      <c r="L105" s="169"/>
    </row>
    <row r="106" spans="1:47" s="9" customFormat="1" ht="24.95" customHeight="1" x14ac:dyDescent="0.2">
      <c r="B106" s="163"/>
      <c r="C106" s="164"/>
      <c r="D106" s="165" t="s">
        <v>2465</v>
      </c>
      <c r="E106" s="166"/>
      <c r="F106" s="166"/>
      <c r="G106" s="166"/>
      <c r="H106" s="166"/>
      <c r="I106" s="167"/>
      <c r="J106" s="168">
        <f>J176</f>
        <v>0</v>
      </c>
      <c r="K106" s="164"/>
      <c r="L106" s="169"/>
    </row>
    <row r="107" spans="1:47" s="9" customFormat="1" ht="24.95" customHeight="1" x14ac:dyDescent="0.2">
      <c r="B107" s="163"/>
      <c r="C107" s="164"/>
      <c r="D107" s="165" t="s">
        <v>2466</v>
      </c>
      <c r="E107" s="166"/>
      <c r="F107" s="166"/>
      <c r="G107" s="166"/>
      <c r="H107" s="166"/>
      <c r="I107" s="167"/>
      <c r="J107" s="168">
        <f>J179</f>
        <v>0</v>
      </c>
      <c r="K107" s="164"/>
      <c r="L107" s="169"/>
    </row>
    <row r="108" spans="1:47" s="9" customFormat="1" ht="24.95" customHeight="1" x14ac:dyDescent="0.2">
      <c r="B108" s="163"/>
      <c r="C108" s="164"/>
      <c r="D108" s="165" t="s">
        <v>2467</v>
      </c>
      <c r="E108" s="166"/>
      <c r="F108" s="166"/>
      <c r="G108" s="166"/>
      <c r="H108" s="166"/>
      <c r="I108" s="167"/>
      <c r="J108" s="168">
        <f>J185</f>
        <v>0</v>
      </c>
      <c r="K108" s="164"/>
      <c r="L108" s="169"/>
    </row>
    <row r="109" spans="1:47" s="9" customFormat="1" ht="24.95" customHeight="1" x14ac:dyDescent="0.2">
      <c r="B109" s="163"/>
      <c r="C109" s="164"/>
      <c r="D109" s="165" t="s">
        <v>2468</v>
      </c>
      <c r="E109" s="166"/>
      <c r="F109" s="166"/>
      <c r="G109" s="166"/>
      <c r="H109" s="166"/>
      <c r="I109" s="167"/>
      <c r="J109" s="168">
        <f>J191</f>
        <v>0</v>
      </c>
      <c r="K109" s="164"/>
      <c r="L109" s="169"/>
    </row>
    <row r="110" spans="1:47" s="9" customFormat="1" ht="24.95" customHeight="1" x14ac:dyDescent="0.2">
      <c r="B110" s="163"/>
      <c r="C110" s="164"/>
      <c r="D110" s="165" t="s">
        <v>2469</v>
      </c>
      <c r="E110" s="166"/>
      <c r="F110" s="166"/>
      <c r="G110" s="166"/>
      <c r="H110" s="166"/>
      <c r="I110" s="167"/>
      <c r="J110" s="168">
        <f>J220</f>
        <v>0</v>
      </c>
      <c r="K110" s="164"/>
      <c r="L110" s="169"/>
    </row>
    <row r="111" spans="1:47" s="9" customFormat="1" ht="24.95" customHeight="1" x14ac:dyDescent="0.2">
      <c r="B111" s="163"/>
      <c r="C111" s="164"/>
      <c r="D111" s="165" t="s">
        <v>2470</v>
      </c>
      <c r="E111" s="166"/>
      <c r="F111" s="166"/>
      <c r="G111" s="166"/>
      <c r="H111" s="166"/>
      <c r="I111" s="167"/>
      <c r="J111" s="168">
        <f>J222</f>
        <v>0</v>
      </c>
      <c r="K111" s="164"/>
      <c r="L111" s="169"/>
    </row>
    <row r="112" spans="1:47" s="9" customFormat="1" ht="24.95" customHeight="1" x14ac:dyDescent="0.2">
      <c r="B112" s="163"/>
      <c r="C112" s="164"/>
      <c r="D112" s="165" t="s">
        <v>2471</v>
      </c>
      <c r="E112" s="166"/>
      <c r="F112" s="166"/>
      <c r="G112" s="166"/>
      <c r="H112" s="166"/>
      <c r="I112" s="167"/>
      <c r="J112" s="168">
        <f>J238</f>
        <v>0</v>
      </c>
      <c r="K112" s="164"/>
      <c r="L112" s="169"/>
    </row>
    <row r="113" spans="1:31" s="9" customFormat="1" ht="24.95" customHeight="1" x14ac:dyDescent="0.2">
      <c r="B113" s="163"/>
      <c r="C113" s="164"/>
      <c r="D113" s="165" t="s">
        <v>2472</v>
      </c>
      <c r="E113" s="166"/>
      <c r="F113" s="166"/>
      <c r="G113" s="166"/>
      <c r="H113" s="166"/>
      <c r="I113" s="167"/>
      <c r="J113" s="168">
        <f>J243</f>
        <v>0</v>
      </c>
      <c r="K113" s="164"/>
      <c r="L113" s="169"/>
    </row>
    <row r="114" spans="1:31" s="9" customFormat="1" ht="24.95" customHeight="1" x14ac:dyDescent="0.2">
      <c r="B114" s="163"/>
      <c r="C114" s="164"/>
      <c r="D114" s="165" t="s">
        <v>2473</v>
      </c>
      <c r="E114" s="166"/>
      <c r="F114" s="166"/>
      <c r="G114" s="166"/>
      <c r="H114" s="166"/>
      <c r="I114" s="167"/>
      <c r="J114" s="168">
        <f>J252</f>
        <v>0</v>
      </c>
      <c r="K114" s="164"/>
      <c r="L114" s="169"/>
    </row>
    <row r="115" spans="1:31" s="9" customFormat="1" ht="24.95" customHeight="1" x14ac:dyDescent="0.2">
      <c r="B115" s="163"/>
      <c r="C115" s="164"/>
      <c r="D115" s="165" t="s">
        <v>2474</v>
      </c>
      <c r="E115" s="166"/>
      <c r="F115" s="166"/>
      <c r="G115" s="166"/>
      <c r="H115" s="166"/>
      <c r="I115" s="167"/>
      <c r="J115" s="168">
        <f>J254</f>
        <v>0</v>
      </c>
      <c r="K115" s="164"/>
      <c r="L115" s="169"/>
    </row>
    <row r="116" spans="1:31" s="9" customFormat="1" ht="24.95" customHeight="1" x14ac:dyDescent="0.2">
      <c r="B116" s="163"/>
      <c r="C116" s="164"/>
      <c r="D116" s="165" t="s">
        <v>2475</v>
      </c>
      <c r="E116" s="166"/>
      <c r="F116" s="166"/>
      <c r="G116" s="166"/>
      <c r="H116" s="166"/>
      <c r="I116" s="167"/>
      <c r="J116" s="168">
        <f>J256</f>
        <v>0</v>
      </c>
      <c r="K116" s="164"/>
      <c r="L116" s="169"/>
    </row>
    <row r="117" spans="1:31" s="9" customFormat="1" ht="24.95" customHeight="1" x14ac:dyDescent="0.2">
      <c r="B117" s="163"/>
      <c r="C117" s="164"/>
      <c r="D117" s="165" t="s">
        <v>2476</v>
      </c>
      <c r="E117" s="166"/>
      <c r="F117" s="166"/>
      <c r="G117" s="166"/>
      <c r="H117" s="166"/>
      <c r="I117" s="167"/>
      <c r="J117" s="168">
        <f>J264</f>
        <v>0</v>
      </c>
      <c r="K117" s="164"/>
      <c r="L117" s="169"/>
    </row>
    <row r="118" spans="1:31" s="9" customFormat="1" ht="24.95" customHeight="1" x14ac:dyDescent="0.2">
      <c r="B118" s="163"/>
      <c r="C118" s="164"/>
      <c r="D118" s="165" t="s">
        <v>2477</v>
      </c>
      <c r="E118" s="166"/>
      <c r="F118" s="166"/>
      <c r="G118" s="166"/>
      <c r="H118" s="166"/>
      <c r="I118" s="167"/>
      <c r="J118" s="168">
        <f>J267</f>
        <v>0</v>
      </c>
      <c r="K118" s="164"/>
      <c r="L118" s="169"/>
    </row>
    <row r="119" spans="1:31" s="9" customFormat="1" ht="24.95" customHeight="1" x14ac:dyDescent="0.2">
      <c r="B119" s="163"/>
      <c r="C119" s="164"/>
      <c r="D119" s="165" t="s">
        <v>2478</v>
      </c>
      <c r="E119" s="166"/>
      <c r="F119" s="166"/>
      <c r="G119" s="166"/>
      <c r="H119" s="166"/>
      <c r="I119" s="167"/>
      <c r="J119" s="168">
        <f>J269</f>
        <v>0</v>
      </c>
      <c r="K119" s="164"/>
      <c r="L119" s="169"/>
    </row>
    <row r="120" spans="1:31" s="9" customFormat="1" ht="24.95" customHeight="1" x14ac:dyDescent="0.2">
      <c r="B120" s="163"/>
      <c r="C120" s="164"/>
      <c r="D120" s="165" t="s">
        <v>2479</v>
      </c>
      <c r="E120" s="166"/>
      <c r="F120" s="166"/>
      <c r="G120" s="166"/>
      <c r="H120" s="166"/>
      <c r="I120" s="167"/>
      <c r="J120" s="168">
        <f>J274</f>
        <v>0</v>
      </c>
      <c r="K120" s="164"/>
      <c r="L120" s="169"/>
    </row>
    <row r="121" spans="1:31" s="9" customFormat="1" ht="24.95" customHeight="1" x14ac:dyDescent="0.2">
      <c r="B121" s="163"/>
      <c r="C121" s="164"/>
      <c r="D121" s="165" t="s">
        <v>2480</v>
      </c>
      <c r="E121" s="166"/>
      <c r="F121" s="166"/>
      <c r="G121" s="166"/>
      <c r="H121" s="166"/>
      <c r="I121" s="167"/>
      <c r="J121" s="168">
        <f>J277</f>
        <v>0</v>
      </c>
      <c r="K121" s="164"/>
      <c r="L121" s="169"/>
    </row>
    <row r="122" spans="1:31" s="9" customFormat="1" ht="24.95" customHeight="1" x14ac:dyDescent="0.2">
      <c r="B122" s="163"/>
      <c r="C122" s="164"/>
      <c r="D122" s="165" t="s">
        <v>2481</v>
      </c>
      <c r="E122" s="166"/>
      <c r="F122" s="166"/>
      <c r="G122" s="166"/>
      <c r="H122" s="166"/>
      <c r="I122" s="167"/>
      <c r="J122" s="168">
        <f>J284</f>
        <v>0</v>
      </c>
      <c r="K122" s="164"/>
      <c r="L122" s="169"/>
    </row>
    <row r="123" spans="1:31" s="9" customFormat="1" ht="24.95" customHeight="1" x14ac:dyDescent="0.2">
      <c r="B123" s="163"/>
      <c r="C123" s="164"/>
      <c r="D123" s="165" t="s">
        <v>2482</v>
      </c>
      <c r="E123" s="166"/>
      <c r="F123" s="166"/>
      <c r="G123" s="166"/>
      <c r="H123" s="166"/>
      <c r="I123" s="167"/>
      <c r="J123" s="168">
        <f>J293</f>
        <v>0</v>
      </c>
      <c r="K123" s="164"/>
      <c r="L123" s="169"/>
    </row>
    <row r="124" spans="1:31" s="9" customFormat="1" ht="24.95" customHeight="1" x14ac:dyDescent="0.2">
      <c r="B124" s="163"/>
      <c r="C124" s="164"/>
      <c r="D124" s="165" t="s">
        <v>2483</v>
      </c>
      <c r="E124" s="166"/>
      <c r="F124" s="166"/>
      <c r="G124" s="166"/>
      <c r="H124" s="166"/>
      <c r="I124" s="167"/>
      <c r="J124" s="168">
        <f>J297</f>
        <v>0</v>
      </c>
      <c r="K124" s="164"/>
      <c r="L124" s="169"/>
    </row>
    <row r="125" spans="1:31" s="9" customFormat="1" ht="24.95" customHeight="1" x14ac:dyDescent="0.2">
      <c r="B125" s="163"/>
      <c r="C125" s="164"/>
      <c r="D125" s="165" t="s">
        <v>2484</v>
      </c>
      <c r="E125" s="166"/>
      <c r="F125" s="166"/>
      <c r="G125" s="166"/>
      <c r="H125" s="166"/>
      <c r="I125" s="167"/>
      <c r="J125" s="168">
        <f>J302</f>
        <v>0</v>
      </c>
      <c r="K125" s="164"/>
      <c r="L125" s="169"/>
    </row>
    <row r="126" spans="1:31" s="9" customFormat="1" ht="24.95" customHeight="1" x14ac:dyDescent="0.2">
      <c r="B126" s="163"/>
      <c r="C126" s="164"/>
      <c r="D126" s="165" t="s">
        <v>2485</v>
      </c>
      <c r="E126" s="166"/>
      <c r="F126" s="166"/>
      <c r="G126" s="166"/>
      <c r="H126" s="166"/>
      <c r="I126" s="167"/>
      <c r="J126" s="168">
        <f>J305</f>
        <v>0</v>
      </c>
      <c r="K126" s="164"/>
      <c r="L126" s="169"/>
    </row>
    <row r="127" spans="1:31" s="9" customFormat="1" ht="24.95" customHeight="1" x14ac:dyDescent="0.2">
      <c r="B127" s="163"/>
      <c r="C127" s="164"/>
      <c r="D127" s="165" t="s">
        <v>2486</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35" t="str">
        <f>E7</f>
        <v>Poliklinika Lanškroun</v>
      </c>
      <c r="F137" s="436"/>
      <c r="G137" s="436"/>
      <c r="H137" s="436"/>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35" t="s">
        <v>413</v>
      </c>
      <c r="F139" s="434"/>
      <c r="G139" s="434"/>
      <c r="H139" s="434"/>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406" t="str">
        <f>E11</f>
        <v>F1_D.500 - Ústřední vytápění a chlazení</v>
      </c>
      <c r="F141" s="434"/>
      <c r="G141" s="434"/>
      <c r="H141" s="434"/>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43775</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2487</v>
      </c>
      <c r="F150" s="192" t="s">
        <v>2488</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2489</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2490</v>
      </c>
      <c r="F152" s="192" t="s">
        <v>2491</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2492</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2493</v>
      </c>
      <c r="F154" s="192" t="s">
        <v>2494</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2495</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2496</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2497</v>
      </c>
      <c r="F157" s="192" t="s">
        <v>2498</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2499</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2500</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2501</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2502</v>
      </c>
      <c r="F161" s="207" t="s">
        <v>2503</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2504</v>
      </c>
      <c r="F162" s="207" t="s">
        <v>2505</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2506</v>
      </c>
      <c r="F163" s="207" t="s">
        <v>2507</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2508</v>
      </c>
      <c r="F164" s="207" t="s">
        <v>2509</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2510</v>
      </c>
      <c r="F165" s="192" t="s">
        <v>2511</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2512</v>
      </c>
      <c r="F166" s="207" t="s">
        <v>2513</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2514</v>
      </c>
      <c r="F167" s="207" t="s">
        <v>2515</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2516</v>
      </c>
      <c r="F168" s="207" t="s">
        <v>2517</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2518</v>
      </c>
      <c r="F169" s="207" t="s">
        <v>2519</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2520</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538</v>
      </c>
    </row>
    <row r="171" spans="1:65" s="2" customFormat="1" ht="24" customHeight="1" x14ac:dyDescent="0.2">
      <c r="A171" s="34"/>
      <c r="B171" s="35"/>
      <c r="C171" s="205" t="s">
        <v>269</v>
      </c>
      <c r="D171" s="205" t="s">
        <v>204</v>
      </c>
      <c r="E171" s="206" t="s">
        <v>228</v>
      </c>
      <c r="F171" s="207" t="s">
        <v>2521</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546</v>
      </c>
    </row>
    <row r="172" spans="1:65" s="2" customFormat="1" ht="16.5" customHeight="1" x14ac:dyDescent="0.2">
      <c r="A172" s="34"/>
      <c r="B172" s="35"/>
      <c r="C172" s="205" t="s">
        <v>8</v>
      </c>
      <c r="D172" s="205" t="s">
        <v>204</v>
      </c>
      <c r="E172" s="206" t="s">
        <v>235</v>
      </c>
      <c r="F172" s="207" t="s">
        <v>2522</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563</v>
      </c>
    </row>
    <row r="173" spans="1:65" s="12" customFormat="1" ht="25.9" customHeight="1" x14ac:dyDescent="0.2">
      <c r="B173" s="189"/>
      <c r="C173" s="190"/>
      <c r="D173" s="191" t="s">
        <v>73</v>
      </c>
      <c r="E173" s="192" t="s">
        <v>2523</v>
      </c>
      <c r="F173" s="192" t="s">
        <v>2524</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2525</v>
      </c>
      <c r="F174" s="207" t="s">
        <v>2526</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573</v>
      </c>
    </row>
    <row r="175" spans="1:65" s="2" customFormat="1" ht="24" customHeight="1" x14ac:dyDescent="0.2">
      <c r="A175" s="34"/>
      <c r="B175" s="35"/>
      <c r="C175" s="205" t="s">
        <v>369</v>
      </c>
      <c r="D175" s="205" t="s">
        <v>204</v>
      </c>
      <c r="E175" s="206" t="s">
        <v>2527</v>
      </c>
      <c r="F175" s="207" t="s">
        <v>2528</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581</v>
      </c>
    </row>
    <row r="176" spans="1:65" s="12" customFormat="1" ht="25.9" customHeight="1" x14ac:dyDescent="0.2">
      <c r="B176" s="189"/>
      <c r="C176" s="190"/>
      <c r="D176" s="191" t="s">
        <v>73</v>
      </c>
      <c r="E176" s="192" t="s">
        <v>2529</v>
      </c>
      <c r="F176" s="192" t="s">
        <v>2530</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2531</v>
      </c>
      <c r="F177" s="207" t="s">
        <v>2532</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592</v>
      </c>
    </row>
    <row r="178" spans="1:65" s="2" customFormat="1" ht="16.5" customHeight="1" x14ac:dyDescent="0.2">
      <c r="A178" s="34"/>
      <c r="B178" s="35"/>
      <c r="C178" s="205" t="s">
        <v>377</v>
      </c>
      <c r="D178" s="205" t="s">
        <v>204</v>
      </c>
      <c r="E178" s="206" t="s">
        <v>2533</v>
      </c>
      <c r="F178" s="207" t="s">
        <v>2534</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602</v>
      </c>
    </row>
    <row r="179" spans="1:65" s="12" customFormat="1" ht="25.9" customHeight="1" x14ac:dyDescent="0.2">
      <c r="B179" s="189"/>
      <c r="C179" s="190"/>
      <c r="D179" s="191" t="s">
        <v>73</v>
      </c>
      <c r="E179" s="192" t="s">
        <v>2535</v>
      </c>
      <c r="F179" s="192" t="s">
        <v>2536</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2537</v>
      </c>
      <c r="F180" s="207" t="s">
        <v>2538</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610</v>
      </c>
    </row>
    <row r="181" spans="1:65" s="2" customFormat="1" ht="24" customHeight="1" x14ac:dyDescent="0.2">
      <c r="A181" s="34"/>
      <c r="B181" s="35"/>
      <c r="C181" s="205" t="s">
        <v>7</v>
      </c>
      <c r="D181" s="205" t="s">
        <v>204</v>
      </c>
      <c r="E181" s="206" t="s">
        <v>2539</v>
      </c>
      <c r="F181" s="207" t="s">
        <v>2540</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618</v>
      </c>
    </row>
    <row r="182" spans="1:65" s="2" customFormat="1" ht="24" customHeight="1" x14ac:dyDescent="0.2">
      <c r="A182" s="34"/>
      <c r="B182" s="35"/>
      <c r="C182" s="205" t="s">
        <v>388</v>
      </c>
      <c r="D182" s="205" t="s">
        <v>204</v>
      </c>
      <c r="E182" s="206" t="s">
        <v>2541</v>
      </c>
      <c r="F182" s="207" t="s">
        <v>2542</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626</v>
      </c>
    </row>
    <row r="183" spans="1:65" s="2" customFormat="1" ht="24" customHeight="1" x14ac:dyDescent="0.2">
      <c r="A183" s="34"/>
      <c r="B183" s="35"/>
      <c r="C183" s="205" t="s">
        <v>394</v>
      </c>
      <c r="D183" s="205" t="s">
        <v>204</v>
      </c>
      <c r="E183" s="206" t="s">
        <v>2543</v>
      </c>
      <c r="F183" s="207" t="s">
        <v>2544</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638</v>
      </c>
    </row>
    <row r="184" spans="1:65" s="2" customFormat="1" ht="24" customHeight="1" x14ac:dyDescent="0.2">
      <c r="A184" s="34"/>
      <c r="B184" s="35"/>
      <c r="C184" s="205" t="s">
        <v>402</v>
      </c>
      <c r="D184" s="205" t="s">
        <v>204</v>
      </c>
      <c r="E184" s="206" t="s">
        <v>2545</v>
      </c>
      <c r="F184" s="207" t="s">
        <v>2546</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649</v>
      </c>
    </row>
    <row r="185" spans="1:65" s="12" customFormat="1" ht="25.9" customHeight="1" x14ac:dyDescent="0.2">
      <c r="B185" s="189"/>
      <c r="C185" s="190"/>
      <c r="D185" s="191" t="s">
        <v>73</v>
      </c>
      <c r="E185" s="192" t="s">
        <v>2547</v>
      </c>
      <c r="F185" s="192" t="s">
        <v>2548</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2549</v>
      </c>
      <c r="F186" s="207" t="s">
        <v>2550</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657</v>
      </c>
    </row>
    <row r="187" spans="1:65" s="2" customFormat="1" ht="16.5" customHeight="1" x14ac:dyDescent="0.2">
      <c r="A187" s="34"/>
      <c r="B187" s="35"/>
      <c r="C187" s="205" t="s">
        <v>538</v>
      </c>
      <c r="D187" s="205" t="s">
        <v>204</v>
      </c>
      <c r="E187" s="206" t="s">
        <v>2551</v>
      </c>
      <c r="F187" s="207" t="s">
        <v>2552</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687</v>
      </c>
    </row>
    <row r="188" spans="1:65" s="2" customFormat="1" ht="16.5" customHeight="1" x14ac:dyDescent="0.2">
      <c r="A188" s="34"/>
      <c r="B188" s="35"/>
      <c r="C188" s="205" t="s">
        <v>542</v>
      </c>
      <c r="D188" s="205" t="s">
        <v>204</v>
      </c>
      <c r="E188" s="206" t="s">
        <v>2553</v>
      </c>
      <c r="F188" s="207" t="s">
        <v>2554</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695</v>
      </c>
    </row>
    <row r="189" spans="1:65" s="2" customFormat="1" ht="16.5" customHeight="1" x14ac:dyDescent="0.2">
      <c r="A189" s="34"/>
      <c r="B189" s="35"/>
      <c r="C189" s="205" t="s">
        <v>546</v>
      </c>
      <c r="D189" s="205" t="s">
        <v>204</v>
      </c>
      <c r="E189" s="206" t="s">
        <v>2555</v>
      </c>
      <c r="F189" s="207" t="s">
        <v>2556</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703</v>
      </c>
    </row>
    <row r="190" spans="1:65" s="2" customFormat="1" ht="16.5" customHeight="1" x14ac:dyDescent="0.2">
      <c r="A190" s="34"/>
      <c r="B190" s="35"/>
      <c r="C190" s="205" t="s">
        <v>555</v>
      </c>
      <c r="D190" s="205" t="s">
        <v>204</v>
      </c>
      <c r="E190" s="206" t="s">
        <v>2557</v>
      </c>
      <c r="F190" s="207" t="s">
        <v>2558</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712</v>
      </c>
    </row>
    <row r="191" spans="1:65" s="12" customFormat="1" ht="25.9" customHeight="1" x14ac:dyDescent="0.2">
      <c r="B191" s="189"/>
      <c r="C191" s="190"/>
      <c r="D191" s="191" t="s">
        <v>73</v>
      </c>
      <c r="E191" s="192" t="s">
        <v>2559</v>
      </c>
      <c r="F191" s="192" t="s">
        <v>2560</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563</v>
      </c>
      <c r="D192" s="205" t="s">
        <v>204</v>
      </c>
      <c r="E192" s="206" t="s">
        <v>2561</v>
      </c>
      <c r="F192" s="207" t="s">
        <v>2562</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723</v>
      </c>
    </row>
    <row r="193" spans="1:65" s="2" customFormat="1" ht="16.5" customHeight="1" x14ac:dyDescent="0.2">
      <c r="A193" s="34"/>
      <c r="B193" s="35"/>
      <c r="C193" s="205" t="s">
        <v>569</v>
      </c>
      <c r="D193" s="205" t="s">
        <v>204</v>
      </c>
      <c r="E193" s="206" t="s">
        <v>2563</v>
      </c>
      <c r="F193" s="207" t="s">
        <v>2564</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739</v>
      </c>
    </row>
    <row r="194" spans="1:65" s="2" customFormat="1" ht="16.5" customHeight="1" x14ac:dyDescent="0.2">
      <c r="A194" s="34"/>
      <c r="B194" s="35"/>
      <c r="C194" s="205" t="s">
        <v>573</v>
      </c>
      <c r="D194" s="205" t="s">
        <v>204</v>
      </c>
      <c r="E194" s="206" t="s">
        <v>2565</v>
      </c>
      <c r="F194" s="207" t="s">
        <v>2566</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750</v>
      </c>
    </row>
    <row r="195" spans="1:65" s="2" customFormat="1" ht="16.5" customHeight="1" x14ac:dyDescent="0.2">
      <c r="A195" s="34"/>
      <c r="B195" s="35"/>
      <c r="C195" s="205" t="s">
        <v>577</v>
      </c>
      <c r="D195" s="205" t="s">
        <v>204</v>
      </c>
      <c r="E195" s="206" t="s">
        <v>2567</v>
      </c>
      <c r="F195" s="207" t="s">
        <v>2568</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758</v>
      </c>
    </row>
    <row r="196" spans="1:65" s="2" customFormat="1" ht="16.5" customHeight="1" x14ac:dyDescent="0.2">
      <c r="A196" s="34"/>
      <c r="B196" s="35"/>
      <c r="C196" s="205" t="s">
        <v>581</v>
      </c>
      <c r="D196" s="205" t="s">
        <v>204</v>
      </c>
      <c r="E196" s="206" t="s">
        <v>2569</v>
      </c>
      <c r="F196" s="207" t="s">
        <v>2570</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768</v>
      </c>
    </row>
    <row r="197" spans="1:65" s="2" customFormat="1" ht="16.5" customHeight="1" x14ac:dyDescent="0.2">
      <c r="A197" s="34"/>
      <c r="B197" s="35"/>
      <c r="C197" s="205" t="s">
        <v>585</v>
      </c>
      <c r="D197" s="205" t="s">
        <v>204</v>
      </c>
      <c r="E197" s="206" t="s">
        <v>2571</v>
      </c>
      <c r="F197" s="207" t="s">
        <v>2572</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776</v>
      </c>
    </row>
    <row r="198" spans="1:65" s="2" customFormat="1" ht="16.5" customHeight="1" x14ac:dyDescent="0.2">
      <c r="A198" s="34"/>
      <c r="B198" s="35"/>
      <c r="C198" s="205" t="s">
        <v>592</v>
      </c>
      <c r="D198" s="205" t="s">
        <v>204</v>
      </c>
      <c r="E198" s="206" t="s">
        <v>2573</v>
      </c>
      <c r="F198" s="207" t="s">
        <v>2574</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784</v>
      </c>
    </row>
    <row r="199" spans="1:65" s="2" customFormat="1" ht="16.5" customHeight="1" x14ac:dyDescent="0.2">
      <c r="A199" s="34"/>
      <c r="B199" s="35"/>
      <c r="C199" s="205" t="s">
        <v>598</v>
      </c>
      <c r="D199" s="205" t="s">
        <v>204</v>
      </c>
      <c r="E199" s="206" t="s">
        <v>239</v>
      </c>
      <c r="F199" s="207" t="s">
        <v>2575</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793</v>
      </c>
    </row>
    <row r="200" spans="1:65" s="2" customFormat="1" ht="16.5" customHeight="1" x14ac:dyDescent="0.2">
      <c r="A200" s="34"/>
      <c r="B200" s="35"/>
      <c r="C200" s="205" t="s">
        <v>602</v>
      </c>
      <c r="D200" s="205" t="s">
        <v>204</v>
      </c>
      <c r="E200" s="206" t="s">
        <v>244</v>
      </c>
      <c r="F200" s="207" t="s">
        <v>2576</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804</v>
      </c>
    </row>
    <row r="201" spans="1:65" s="2" customFormat="1" ht="16.5" customHeight="1" x14ac:dyDescent="0.2">
      <c r="A201" s="34"/>
      <c r="B201" s="35"/>
      <c r="C201" s="205" t="s">
        <v>606</v>
      </c>
      <c r="D201" s="205" t="s">
        <v>204</v>
      </c>
      <c r="E201" s="206" t="s">
        <v>251</v>
      </c>
      <c r="F201" s="207" t="s">
        <v>2577</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813</v>
      </c>
    </row>
    <row r="202" spans="1:65" s="2" customFormat="1" ht="24" customHeight="1" x14ac:dyDescent="0.2">
      <c r="A202" s="34"/>
      <c r="B202" s="35"/>
      <c r="C202" s="205" t="s">
        <v>610</v>
      </c>
      <c r="D202" s="205" t="s">
        <v>204</v>
      </c>
      <c r="E202" s="206" t="s">
        <v>255</v>
      </c>
      <c r="F202" s="207" t="s">
        <v>2578</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823</v>
      </c>
    </row>
    <row r="203" spans="1:65" s="2" customFormat="1" ht="24" customHeight="1" x14ac:dyDescent="0.2">
      <c r="A203" s="34"/>
      <c r="B203" s="35"/>
      <c r="C203" s="205" t="s">
        <v>614</v>
      </c>
      <c r="D203" s="205" t="s">
        <v>204</v>
      </c>
      <c r="E203" s="206" t="s">
        <v>261</v>
      </c>
      <c r="F203" s="207" t="s">
        <v>2579</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835</v>
      </c>
    </row>
    <row r="204" spans="1:65" s="2" customFormat="1" ht="16.5" customHeight="1" x14ac:dyDescent="0.2">
      <c r="A204" s="34"/>
      <c r="B204" s="35"/>
      <c r="C204" s="205" t="s">
        <v>618</v>
      </c>
      <c r="D204" s="205" t="s">
        <v>204</v>
      </c>
      <c r="E204" s="206" t="s">
        <v>267</v>
      </c>
      <c r="F204" s="207" t="s">
        <v>2580</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847</v>
      </c>
    </row>
    <row r="205" spans="1:65" s="2" customFormat="1" ht="16.5" customHeight="1" x14ac:dyDescent="0.2">
      <c r="A205" s="34"/>
      <c r="B205" s="35"/>
      <c r="C205" s="205" t="s">
        <v>622</v>
      </c>
      <c r="D205" s="205" t="s">
        <v>204</v>
      </c>
      <c r="E205" s="206" t="s">
        <v>269</v>
      </c>
      <c r="F205" s="207" t="s">
        <v>2581</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857</v>
      </c>
    </row>
    <row r="206" spans="1:65" s="2" customFormat="1" ht="16.5" customHeight="1" x14ac:dyDescent="0.2">
      <c r="A206" s="34"/>
      <c r="B206" s="35"/>
      <c r="C206" s="205" t="s">
        <v>626</v>
      </c>
      <c r="D206" s="205" t="s">
        <v>204</v>
      </c>
      <c r="E206" s="206" t="s">
        <v>8</v>
      </c>
      <c r="F206" s="207" t="s">
        <v>2582</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870</v>
      </c>
    </row>
    <row r="207" spans="1:65" s="2" customFormat="1" ht="16.5" customHeight="1" x14ac:dyDescent="0.2">
      <c r="A207" s="34"/>
      <c r="B207" s="35"/>
      <c r="C207" s="205" t="s">
        <v>632</v>
      </c>
      <c r="D207" s="205" t="s">
        <v>204</v>
      </c>
      <c r="E207" s="206" t="s">
        <v>365</v>
      </c>
      <c r="F207" s="207" t="s">
        <v>2583</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881</v>
      </c>
    </row>
    <row r="208" spans="1:65" s="2" customFormat="1" ht="16.5" customHeight="1" x14ac:dyDescent="0.2">
      <c r="A208" s="34"/>
      <c r="B208" s="35"/>
      <c r="C208" s="205" t="s">
        <v>638</v>
      </c>
      <c r="D208" s="205" t="s">
        <v>204</v>
      </c>
      <c r="E208" s="206" t="s">
        <v>369</v>
      </c>
      <c r="F208" s="207" t="s">
        <v>2584</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893</v>
      </c>
    </row>
    <row r="209" spans="1:65" s="2" customFormat="1" ht="16.5" customHeight="1" x14ac:dyDescent="0.2">
      <c r="A209" s="34"/>
      <c r="B209" s="35"/>
      <c r="C209" s="205" t="s">
        <v>643</v>
      </c>
      <c r="D209" s="205" t="s">
        <v>204</v>
      </c>
      <c r="E209" s="206" t="s">
        <v>373</v>
      </c>
      <c r="F209" s="207" t="s">
        <v>2585</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904</v>
      </c>
    </row>
    <row r="210" spans="1:65" s="2" customFormat="1" ht="24" customHeight="1" x14ac:dyDescent="0.2">
      <c r="A210" s="34"/>
      <c r="B210" s="35"/>
      <c r="C210" s="205" t="s">
        <v>649</v>
      </c>
      <c r="D210" s="205" t="s">
        <v>204</v>
      </c>
      <c r="E210" s="206" t="s">
        <v>377</v>
      </c>
      <c r="F210" s="207" t="s">
        <v>2586</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913</v>
      </c>
    </row>
    <row r="211" spans="1:65" s="2" customFormat="1" ht="16.5" customHeight="1" x14ac:dyDescent="0.2">
      <c r="A211" s="34"/>
      <c r="B211" s="35"/>
      <c r="C211" s="205" t="s">
        <v>653</v>
      </c>
      <c r="D211" s="205" t="s">
        <v>204</v>
      </c>
      <c r="E211" s="206" t="s">
        <v>381</v>
      </c>
      <c r="F211" s="207" t="s">
        <v>2587</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921</v>
      </c>
    </row>
    <row r="212" spans="1:65" s="2" customFormat="1" ht="16.5" customHeight="1" x14ac:dyDescent="0.2">
      <c r="A212" s="34"/>
      <c r="B212" s="35"/>
      <c r="C212" s="205" t="s">
        <v>657</v>
      </c>
      <c r="D212" s="205" t="s">
        <v>204</v>
      </c>
      <c r="E212" s="206" t="s">
        <v>7</v>
      </c>
      <c r="F212" s="207" t="s">
        <v>2588</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930</v>
      </c>
    </row>
    <row r="213" spans="1:65" s="2" customFormat="1" ht="24" customHeight="1" x14ac:dyDescent="0.2">
      <c r="A213" s="34"/>
      <c r="B213" s="35"/>
      <c r="C213" s="205" t="s">
        <v>674</v>
      </c>
      <c r="D213" s="205" t="s">
        <v>204</v>
      </c>
      <c r="E213" s="206" t="s">
        <v>2589</v>
      </c>
      <c r="F213" s="207" t="s">
        <v>2590</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938</v>
      </c>
    </row>
    <row r="214" spans="1:65" s="2" customFormat="1" ht="24" customHeight="1" x14ac:dyDescent="0.2">
      <c r="A214" s="34"/>
      <c r="B214" s="35"/>
      <c r="C214" s="205" t="s">
        <v>687</v>
      </c>
      <c r="D214" s="205" t="s">
        <v>204</v>
      </c>
      <c r="E214" s="206" t="s">
        <v>2591</v>
      </c>
      <c r="F214" s="207" t="s">
        <v>2592</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946</v>
      </c>
    </row>
    <row r="215" spans="1:65" s="2" customFormat="1" ht="24" customHeight="1" x14ac:dyDescent="0.2">
      <c r="A215" s="34"/>
      <c r="B215" s="35"/>
      <c r="C215" s="205" t="s">
        <v>691</v>
      </c>
      <c r="D215" s="205" t="s">
        <v>204</v>
      </c>
      <c r="E215" s="206" t="s">
        <v>2593</v>
      </c>
      <c r="F215" s="207" t="s">
        <v>2594</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954</v>
      </c>
    </row>
    <row r="216" spans="1:65" s="2" customFormat="1" ht="24" customHeight="1" x14ac:dyDescent="0.2">
      <c r="A216" s="34"/>
      <c r="B216" s="35"/>
      <c r="C216" s="205" t="s">
        <v>695</v>
      </c>
      <c r="D216" s="205" t="s">
        <v>204</v>
      </c>
      <c r="E216" s="206" t="s">
        <v>2595</v>
      </c>
      <c r="F216" s="207" t="s">
        <v>2596</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959</v>
      </c>
    </row>
    <row r="217" spans="1:65" s="2" customFormat="1" ht="24" customHeight="1" x14ac:dyDescent="0.2">
      <c r="A217" s="34"/>
      <c r="B217" s="35"/>
      <c r="C217" s="205" t="s">
        <v>699</v>
      </c>
      <c r="D217" s="205" t="s">
        <v>204</v>
      </c>
      <c r="E217" s="206" t="s">
        <v>2597</v>
      </c>
      <c r="F217" s="207" t="s">
        <v>2598</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963</v>
      </c>
    </row>
    <row r="218" spans="1:65" s="2" customFormat="1" ht="24" customHeight="1" x14ac:dyDescent="0.2">
      <c r="A218" s="34"/>
      <c r="B218" s="35"/>
      <c r="C218" s="205" t="s">
        <v>703</v>
      </c>
      <c r="D218" s="205" t="s">
        <v>204</v>
      </c>
      <c r="E218" s="206" t="s">
        <v>2599</v>
      </c>
      <c r="F218" s="207" t="s">
        <v>2600</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971</v>
      </c>
    </row>
    <row r="219" spans="1:65" s="2" customFormat="1" ht="24" customHeight="1" x14ac:dyDescent="0.2">
      <c r="A219" s="34"/>
      <c r="B219" s="35"/>
      <c r="C219" s="205" t="s">
        <v>708</v>
      </c>
      <c r="D219" s="205" t="s">
        <v>204</v>
      </c>
      <c r="E219" s="206" t="s">
        <v>2601</v>
      </c>
      <c r="F219" s="207" t="s">
        <v>2602</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980</v>
      </c>
    </row>
    <row r="220" spans="1:65" s="12" customFormat="1" ht="25.9" customHeight="1" x14ac:dyDescent="0.2">
      <c r="B220" s="189"/>
      <c r="C220" s="190"/>
      <c r="D220" s="191" t="s">
        <v>73</v>
      </c>
      <c r="E220" s="192" t="s">
        <v>2603</v>
      </c>
      <c r="F220" s="192" t="s">
        <v>2604</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712</v>
      </c>
      <c r="D221" s="205" t="s">
        <v>204</v>
      </c>
      <c r="E221" s="206" t="s">
        <v>2605</v>
      </c>
      <c r="F221" s="207" t="s">
        <v>2606</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992</v>
      </c>
    </row>
    <row r="222" spans="1:65" s="12" customFormat="1" ht="25.9" customHeight="1" x14ac:dyDescent="0.2">
      <c r="B222" s="189"/>
      <c r="C222" s="190"/>
      <c r="D222" s="191" t="s">
        <v>73</v>
      </c>
      <c r="E222" s="192" t="s">
        <v>2607</v>
      </c>
      <c r="F222" s="192" t="s">
        <v>2608</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717</v>
      </c>
      <c r="D223" s="205" t="s">
        <v>204</v>
      </c>
      <c r="E223" s="206" t="s">
        <v>2609</v>
      </c>
      <c r="F223" s="207" t="s">
        <v>2610</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1002</v>
      </c>
    </row>
    <row r="224" spans="1:65" s="2" customFormat="1" ht="16.5" customHeight="1" x14ac:dyDescent="0.2">
      <c r="A224" s="34"/>
      <c r="B224" s="35"/>
      <c r="C224" s="205" t="s">
        <v>723</v>
      </c>
      <c r="D224" s="205" t="s">
        <v>204</v>
      </c>
      <c r="E224" s="206" t="s">
        <v>2611</v>
      </c>
      <c r="F224" s="207" t="s">
        <v>2612</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1016</v>
      </c>
    </row>
    <row r="225" spans="1:65" s="2" customFormat="1" ht="16.5" customHeight="1" x14ac:dyDescent="0.2">
      <c r="A225" s="34"/>
      <c r="B225" s="35"/>
      <c r="C225" s="205" t="s">
        <v>731</v>
      </c>
      <c r="D225" s="205" t="s">
        <v>204</v>
      </c>
      <c r="E225" s="206" t="s">
        <v>2613</v>
      </c>
      <c r="F225" s="207" t="s">
        <v>2614</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1028</v>
      </c>
    </row>
    <row r="226" spans="1:65" s="2" customFormat="1" ht="16.5" customHeight="1" x14ac:dyDescent="0.2">
      <c r="A226" s="34"/>
      <c r="B226" s="35"/>
      <c r="C226" s="205" t="s">
        <v>739</v>
      </c>
      <c r="D226" s="205" t="s">
        <v>204</v>
      </c>
      <c r="E226" s="206" t="s">
        <v>2615</v>
      </c>
      <c r="F226" s="207" t="s">
        <v>2616</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1036</v>
      </c>
    </row>
    <row r="227" spans="1:65" s="2" customFormat="1" ht="16.5" customHeight="1" x14ac:dyDescent="0.2">
      <c r="A227" s="34"/>
      <c r="B227" s="35"/>
      <c r="C227" s="205" t="s">
        <v>743</v>
      </c>
      <c r="D227" s="205" t="s">
        <v>204</v>
      </c>
      <c r="E227" s="206" t="s">
        <v>2617</v>
      </c>
      <c r="F227" s="207" t="s">
        <v>2618</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1052</v>
      </c>
    </row>
    <row r="228" spans="1:65" s="2" customFormat="1" ht="16.5" customHeight="1" x14ac:dyDescent="0.2">
      <c r="A228" s="34"/>
      <c r="B228" s="35"/>
      <c r="C228" s="205" t="s">
        <v>750</v>
      </c>
      <c r="D228" s="205" t="s">
        <v>204</v>
      </c>
      <c r="E228" s="206" t="s">
        <v>2619</v>
      </c>
      <c r="F228" s="207" t="s">
        <v>2620</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1061</v>
      </c>
    </row>
    <row r="229" spans="1:65" s="2" customFormat="1" ht="16.5" customHeight="1" x14ac:dyDescent="0.2">
      <c r="A229" s="34"/>
      <c r="B229" s="35"/>
      <c r="C229" s="205" t="s">
        <v>754</v>
      </c>
      <c r="D229" s="205" t="s">
        <v>204</v>
      </c>
      <c r="E229" s="206" t="s">
        <v>2621</v>
      </c>
      <c r="F229" s="207" t="s">
        <v>2622</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1072</v>
      </c>
    </row>
    <row r="230" spans="1:65" s="2" customFormat="1" ht="16.5" customHeight="1" x14ac:dyDescent="0.2">
      <c r="A230" s="34"/>
      <c r="B230" s="35"/>
      <c r="C230" s="205" t="s">
        <v>758</v>
      </c>
      <c r="D230" s="205" t="s">
        <v>204</v>
      </c>
      <c r="E230" s="206" t="s">
        <v>2623</v>
      </c>
      <c r="F230" s="207" t="s">
        <v>2624</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1081</v>
      </c>
    </row>
    <row r="231" spans="1:65" s="2" customFormat="1" ht="16.5" customHeight="1" x14ac:dyDescent="0.2">
      <c r="A231" s="34"/>
      <c r="B231" s="35"/>
      <c r="C231" s="205" t="s">
        <v>762</v>
      </c>
      <c r="D231" s="205" t="s">
        <v>204</v>
      </c>
      <c r="E231" s="206" t="s">
        <v>2625</v>
      </c>
      <c r="F231" s="207" t="s">
        <v>2626</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1094</v>
      </c>
    </row>
    <row r="232" spans="1:65" s="2" customFormat="1" ht="16.5" customHeight="1" x14ac:dyDescent="0.2">
      <c r="A232" s="34"/>
      <c r="B232" s="35"/>
      <c r="C232" s="205" t="s">
        <v>768</v>
      </c>
      <c r="D232" s="205" t="s">
        <v>204</v>
      </c>
      <c r="E232" s="206" t="s">
        <v>2627</v>
      </c>
      <c r="F232" s="207" t="s">
        <v>2628</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1106</v>
      </c>
    </row>
    <row r="233" spans="1:65" s="2" customFormat="1" ht="16.5" customHeight="1" x14ac:dyDescent="0.2">
      <c r="A233" s="34"/>
      <c r="B233" s="35"/>
      <c r="C233" s="205" t="s">
        <v>772</v>
      </c>
      <c r="D233" s="205" t="s">
        <v>204</v>
      </c>
      <c r="E233" s="206" t="s">
        <v>2629</v>
      </c>
      <c r="F233" s="207" t="s">
        <v>2630</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1115</v>
      </c>
    </row>
    <row r="234" spans="1:65" s="2" customFormat="1" ht="16.5" customHeight="1" x14ac:dyDescent="0.2">
      <c r="A234" s="34"/>
      <c r="B234" s="35"/>
      <c r="C234" s="205" t="s">
        <v>776</v>
      </c>
      <c r="D234" s="205" t="s">
        <v>204</v>
      </c>
      <c r="E234" s="206" t="s">
        <v>2631</v>
      </c>
      <c r="F234" s="207" t="s">
        <v>2632</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1123</v>
      </c>
    </row>
    <row r="235" spans="1:65" s="2" customFormat="1" ht="16.5" customHeight="1" x14ac:dyDescent="0.2">
      <c r="A235" s="34"/>
      <c r="B235" s="35"/>
      <c r="C235" s="205" t="s">
        <v>781</v>
      </c>
      <c r="D235" s="205" t="s">
        <v>204</v>
      </c>
      <c r="E235" s="206" t="s">
        <v>2633</v>
      </c>
      <c r="F235" s="207" t="s">
        <v>2634</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1132</v>
      </c>
    </row>
    <row r="236" spans="1:65" s="2" customFormat="1" ht="16.5" customHeight="1" x14ac:dyDescent="0.2">
      <c r="A236" s="34"/>
      <c r="B236" s="35"/>
      <c r="C236" s="205" t="s">
        <v>784</v>
      </c>
      <c r="D236" s="205" t="s">
        <v>204</v>
      </c>
      <c r="E236" s="206" t="s">
        <v>2635</v>
      </c>
      <c r="F236" s="207" t="s">
        <v>2636</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1143</v>
      </c>
    </row>
    <row r="237" spans="1:65" s="2" customFormat="1" ht="24" customHeight="1" x14ac:dyDescent="0.2">
      <c r="A237" s="34"/>
      <c r="B237" s="35"/>
      <c r="C237" s="205" t="s">
        <v>788</v>
      </c>
      <c r="D237" s="205" t="s">
        <v>204</v>
      </c>
      <c r="E237" s="206" t="s">
        <v>2637</v>
      </c>
      <c r="F237" s="207" t="s">
        <v>2638</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1151</v>
      </c>
    </row>
    <row r="238" spans="1:65" s="12" customFormat="1" ht="25.9" customHeight="1" x14ac:dyDescent="0.2">
      <c r="B238" s="189"/>
      <c r="C238" s="190"/>
      <c r="D238" s="191" t="s">
        <v>73</v>
      </c>
      <c r="E238" s="192" t="s">
        <v>2639</v>
      </c>
      <c r="F238" s="192" t="s">
        <v>2640</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793</v>
      </c>
      <c r="D239" s="205" t="s">
        <v>204</v>
      </c>
      <c r="E239" s="206" t="s">
        <v>2641</v>
      </c>
      <c r="F239" s="207" t="s">
        <v>2642</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1162</v>
      </c>
    </row>
    <row r="240" spans="1:65" s="2" customFormat="1" ht="16.5" customHeight="1" x14ac:dyDescent="0.2">
      <c r="A240" s="34"/>
      <c r="B240" s="35"/>
      <c r="C240" s="205" t="s">
        <v>800</v>
      </c>
      <c r="D240" s="205" t="s">
        <v>204</v>
      </c>
      <c r="E240" s="206" t="s">
        <v>2643</v>
      </c>
      <c r="F240" s="207" t="s">
        <v>2644</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1170</v>
      </c>
    </row>
    <row r="241" spans="1:65" s="2" customFormat="1" ht="16.5" customHeight="1" x14ac:dyDescent="0.2">
      <c r="A241" s="34"/>
      <c r="B241" s="35"/>
      <c r="C241" s="205" t="s">
        <v>804</v>
      </c>
      <c r="D241" s="205" t="s">
        <v>204</v>
      </c>
      <c r="E241" s="206" t="s">
        <v>2645</v>
      </c>
      <c r="F241" s="207" t="s">
        <v>2646</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1180</v>
      </c>
    </row>
    <row r="242" spans="1:65" s="2" customFormat="1" ht="16.5" customHeight="1" x14ac:dyDescent="0.2">
      <c r="A242" s="34"/>
      <c r="B242" s="35"/>
      <c r="C242" s="205" t="s">
        <v>808</v>
      </c>
      <c r="D242" s="205" t="s">
        <v>204</v>
      </c>
      <c r="E242" s="206" t="s">
        <v>2647</v>
      </c>
      <c r="F242" s="207" t="s">
        <v>2648</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1191</v>
      </c>
    </row>
    <row r="243" spans="1:65" s="12" customFormat="1" ht="25.9" customHeight="1" x14ac:dyDescent="0.2">
      <c r="B243" s="189"/>
      <c r="C243" s="190"/>
      <c r="D243" s="191" t="s">
        <v>73</v>
      </c>
      <c r="E243" s="192" t="s">
        <v>2649</v>
      </c>
      <c r="F243" s="192" t="s">
        <v>2650</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813</v>
      </c>
      <c r="D244" s="205" t="s">
        <v>204</v>
      </c>
      <c r="E244" s="206" t="s">
        <v>2651</v>
      </c>
      <c r="F244" s="207" t="s">
        <v>2652</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1202</v>
      </c>
    </row>
    <row r="245" spans="1:65" s="2" customFormat="1" ht="16.5" customHeight="1" x14ac:dyDescent="0.2">
      <c r="A245" s="34"/>
      <c r="B245" s="35"/>
      <c r="C245" s="205" t="s">
        <v>818</v>
      </c>
      <c r="D245" s="205" t="s">
        <v>204</v>
      </c>
      <c r="E245" s="206" t="s">
        <v>2653</v>
      </c>
      <c r="F245" s="207" t="s">
        <v>2652</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1210</v>
      </c>
    </row>
    <row r="246" spans="1:65" s="2" customFormat="1" ht="16.5" customHeight="1" x14ac:dyDescent="0.2">
      <c r="A246" s="34"/>
      <c r="B246" s="35"/>
      <c r="C246" s="205" t="s">
        <v>823</v>
      </c>
      <c r="D246" s="205" t="s">
        <v>204</v>
      </c>
      <c r="E246" s="206" t="s">
        <v>2654</v>
      </c>
      <c r="F246" s="207" t="s">
        <v>2655</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1220</v>
      </c>
    </row>
    <row r="247" spans="1:65" s="2" customFormat="1" ht="16.5" customHeight="1" x14ac:dyDescent="0.2">
      <c r="A247" s="34"/>
      <c r="B247" s="35"/>
      <c r="C247" s="205" t="s">
        <v>828</v>
      </c>
      <c r="D247" s="205" t="s">
        <v>204</v>
      </c>
      <c r="E247" s="206" t="s">
        <v>2656</v>
      </c>
      <c r="F247" s="207" t="s">
        <v>2657</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1228</v>
      </c>
    </row>
    <row r="248" spans="1:65" s="2" customFormat="1" ht="16.5" customHeight="1" x14ac:dyDescent="0.2">
      <c r="A248" s="34"/>
      <c r="B248" s="35"/>
      <c r="C248" s="205" t="s">
        <v>835</v>
      </c>
      <c r="D248" s="205" t="s">
        <v>204</v>
      </c>
      <c r="E248" s="206" t="s">
        <v>2658</v>
      </c>
      <c r="F248" s="207" t="s">
        <v>2659</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1236</v>
      </c>
    </row>
    <row r="249" spans="1:65" s="2" customFormat="1" ht="24" customHeight="1" x14ac:dyDescent="0.2">
      <c r="A249" s="34"/>
      <c r="B249" s="35"/>
      <c r="C249" s="205" t="s">
        <v>840</v>
      </c>
      <c r="D249" s="205" t="s">
        <v>204</v>
      </c>
      <c r="E249" s="206" t="s">
        <v>2660</v>
      </c>
      <c r="F249" s="207" t="s">
        <v>2661</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1245</v>
      </c>
    </row>
    <row r="250" spans="1:65" s="2" customFormat="1" ht="16.5" customHeight="1" x14ac:dyDescent="0.2">
      <c r="A250" s="34"/>
      <c r="B250" s="35"/>
      <c r="C250" s="205" t="s">
        <v>847</v>
      </c>
      <c r="D250" s="205" t="s">
        <v>204</v>
      </c>
      <c r="E250" s="206" t="s">
        <v>2662</v>
      </c>
      <c r="F250" s="207" t="s">
        <v>2663</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1253</v>
      </c>
    </row>
    <row r="251" spans="1:65" s="2" customFormat="1" ht="24" customHeight="1" x14ac:dyDescent="0.2">
      <c r="A251" s="34"/>
      <c r="B251" s="35"/>
      <c r="C251" s="205" t="s">
        <v>852</v>
      </c>
      <c r="D251" s="205" t="s">
        <v>204</v>
      </c>
      <c r="E251" s="206" t="s">
        <v>2664</v>
      </c>
      <c r="F251" s="207" t="s">
        <v>2665</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1261</v>
      </c>
    </row>
    <row r="252" spans="1:65" s="12" customFormat="1" ht="25.9" customHeight="1" x14ac:dyDescent="0.2">
      <c r="B252" s="189"/>
      <c r="C252" s="190"/>
      <c r="D252" s="191" t="s">
        <v>73</v>
      </c>
      <c r="E252" s="192" t="s">
        <v>2666</v>
      </c>
      <c r="F252" s="192" t="s">
        <v>2667</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857</v>
      </c>
      <c r="D253" s="205" t="s">
        <v>204</v>
      </c>
      <c r="E253" s="206" t="s">
        <v>2668</v>
      </c>
      <c r="F253" s="207" t="s">
        <v>2669</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1269</v>
      </c>
    </row>
    <row r="254" spans="1:65" s="12" customFormat="1" ht="25.9" customHeight="1" x14ac:dyDescent="0.2">
      <c r="B254" s="189"/>
      <c r="C254" s="190"/>
      <c r="D254" s="191" t="s">
        <v>73</v>
      </c>
      <c r="E254" s="192" t="s">
        <v>2670</v>
      </c>
      <c r="F254" s="192" t="s">
        <v>2671</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862</v>
      </c>
      <c r="D255" s="205" t="s">
        <v>204</v>
      </c>
      <c r="E255" s="206" t="s">
        <v>2672</v>
      </c>
      <c r="F255" s="207" t="s">
        <v>2673</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1278</v>
      </c>
    </row>
    <row r="256" spans="1:65" s="12" customFormat="1" ht="25.9" customHeight="1" x14ac:dyDescent="0.2">
      <c r="B256" s="189"/>
      <c r="C256" s="190"/>
      <c r="D256" s="191" t="s">
        <v>73</v>
      </c>
      <c r="E256" s="192" t="s">
        <v>2674</v>
      </c>
      <c r="F256" s="192" t="s">
        <v>2675</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870</v>
      </c>
      <c r="D257" s="205" t="s">
        <v>204</v>
      </c>
      <c r="E257" s="206" t="s">
        <v>2676</v>
      </c>
      <c r="F257" s="207" t="s">
        <v>2677</v>
      </c>
      <c r="G257" s="208" t="s">
        <v>2205</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1286</v>
      </c>
    </row>
    <row r="258" spans="1:65" s="2" customFormat="1" ht="16.5" customHeight="1" x14ac:dyDescent="0.2">
      <c r="A258" s="34"/>
      <c r="B258" s="35"/>
      <c r="C258" s="205" t="s">
        <v>874</v>
      </c>
      <c r="D258" s="205" t="s">
        <v>204</v>
      </c>
      <c r="E258" s="206" t="s">
        <v>2678</v>
      </c>
      <c r="F258" s="207" t="s">
        <v>2679</v>
      </c>
      <c r="G258" s="208" t="s">
        <v>2205</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1295</v>
      </c>
    </row>
    <row r="259" spans="1:65" s="2" customFormat="1" ht="16.5" customHeight="1" x14ac:dyDescent="0.2">
      <c r="A259" s="34"/>
      <c r="B259" s="35"/>
      <c r="C259" s="205" t="s">
        <v>881</v>
      </c>
      <c r="D259" s="205" t="s">
        <v>204</v>
      </c>
      <c r="E259" s="206" t="s">
        <v>2680</v>
      </c>
      <c r="F259" s="207" t="s">
        <v>2681</v>
      </c>
      <c r="G259" s="208" t="s">
        <v>2205</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1305</v>
      </c>
    </row>
    <row r="260" spans="1:65" s="2" customFormat="1" ht="16.5" customHeight="1" x14ac:dyDescent="0.2">
      <c r="A260" s="34"/>
      <c r="B260" s="35"/>
      <c r="C260" s="205" t="s">
        <v>887</v>
      </c>
      <c r="D260" s="205" t="s">
        <v>204</v>
      </c>
      <c r="E260" s="206" t="s">
        <v>2682</v>
      </c>
      <c r="F260" s="207" t="s">
        <v>2683</v>
      </c>
      <c r="G260" s="208" t="s">
        <v>2205</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1314</v>
      </c>
    </row>
    <row r="261" spans="1:65" s="2" customFormat="1" ht="16.5" customHeight="1" x14ac:dyDescent="0.2">
      <c r="A261" s="34"/>
      <c r="B261" s="35"/>
      <c r="C261" s="205" t="s">
        <v>893</v>
      </c>
      <c r="D261" s="205" t="s">
        <v>204</v>
      </c>
      <c r="E261" s="206" t="s">
        <v>2684</v>
      </c>
      <c r="F261" s="207" t="s">
        <v>2685</v>
      </c>
      <c r="G261" s="208" t="s">
        <v>2205</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1328</v>
      </c>
    </row>
    <row r="262" spans="1:65" s="2" customFormat="1" ht="16.5" customHeight="1" x14ac:dyDescent="0.2">
      <c r="A262" s="34"/>
      <c r="B262" s="35"/>
      <c r="C262" s="205" t="s">
        <v>900</v>
      </c>
      <c r="D262" s="205" t="s">
        <v>204</v>
      </c>
      <c r="E262" s="206" t="s">
        <v>2686</v>
      </c>
      <c r="F262" s="207" t="s">
        <v>2687</v>
      </c>
      <c r="G262" s="208" t="s">
        <v>2205</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1339</v>
      </c>
    </row>
    <row r="263" spans="1:65" s="2" customFormat="1" ht="78" x14ac:dyDescent="0.2">
      <c r="A263" s="34"/>
      <c r="B263" s="35"/>
      <c r="C263" s="36"/>
      <c r="D263" s="219" t="s">
        <v>210</v>
      </c>
      <c r="E263" s="36"/>
      <c r="F263" s="220" t="s">
        <v>2688</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2689</v>
      </c>
      <c r="F264" s="192" t="s">
        <v>2690</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904</v>
      </c>
      <c r="D265" s="205" t="s">
        <v>204</v>
      </c>
      <c r="E265" s="206" t="s">
        <v>2691</v>
      </c>
      <c r="F265" s="207" t="s">
        <v>2687</v>
      </c>
      <c r="G265" s="208" t="s">
        <v>2205</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1349</v>
      </c>
    </row>
    <row r="266" spans="1:65" s="2" customFormat="1" ht="78" x14ac:dyDescent="0.2">
      <c r="A266" s="34"/>
      <c r="B266" s="35"/>
      <c r="C266" s="36"/>
      <c r="D266" s="219" t="s">
        <v>210</v>
      </c>
      <c r="E266" s="36"/>
      <c r="F266" s="220" t="s">
        <v>2688</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2692</v>
      </c>
      <c r="F267" s="192" t="s">
        <v>2693</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909</v>
      </c>
      <c r="D268" s="205" t="s">
        <v>204</v>
      </c>
      <c r="E268" s="206" t="s">
        <v>2694</v>
      </c>
      <c r="F268" s="207" t="s">
        <v>2695</v>
      </c>
      <c r="G268" s="208" t="s">
        <v>2205</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1357</v>
      </c>
    </row>
    <row r="269" spans="1:65" s="12" customFormat="1" ht="25.9" customHeight="1" x14ac:dyDescent="0.2">
      <c r="B269" s="189"/>
      <c r="C269" s="190"/>
      <c r="D269" s="191" t="s">
        <v>73</v>
      </c>
      <c r="E269" s="192" t="s">
        <v>2696</v>
      </c>
      <c r="F269" s="192" t="s">
        <v>2697</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913</v>
      </c>
      <c r="D270" s="205" t="s">
        <v>204</v>
      </c>
      <c r="E270" s="206" t="s">
        <v>2698</v>
      </c>
      <c r="F270" s="207" t="s">
        <v>2699</v>
      </c>
      <c r="G270" s="208" t="s">
        <v>2205</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1366</v>
      </c>
    </row>
    <row r="271" spans="1:65" s="2" customFormat="1" ht="16.5" customHeight="1" x14ac:dyDescent="0.2">
      <c r="A271" s="34"/>
      <c r="B271" s="35"/>
      <c r="C271" s="205" t="s">
        <v>917</v>
      </c>
      <c r="D271" s="205" t="s">
        <v>204</v>
      </c>
      <c r="E271" s="206" t="s">
        <v>2700</v>
      </c>
      <c r="F271" s="207" t="s">
        <v>2701</v>
      </c>
      <c r="G271" s="208" t="s">
        <v>2205</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1376</v>
      </c>
    </row>
    <row r="272" spans="1:65" s="2" customFormat="1" ht="16.5" customHeight="1" x14ac:dyDescent="0.2">
      <c r="A272" s="34"/>
      <c r="B272" s="35"/>
      <c r="C272" s="205" t="s">
        <v>921</v>
      </c>
      <c r="D272" s="205" t="s">
        <v>204</v>
      </c>
      <c r="E272" s="206" t="s">
        <v>2702</v>
      </c>
      <c r="F272" s="207" t="s">
        <v>2703</v>
      </c>
      <c r="G272" s="208" t="s">
        <v>2205</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1385</v>
      </c>
    </row>
    <row r="273" spans="1:65" s="2" customFormat="1" ht="24" customHeight="1" x14ac:dyDescent="0.2">
      <c r="A273" s="34"/>
      <c r="B273" s="35"/>
      <c r="C273" s="205" t="s">
        <v>925</v>
      </c>
      <c r="D273" s="205" t="s">
        <v>204</v>
      </c>
      <c r="E273" s="206" t="s">
        <v>2704</v>
      </c>
      <c r="F273" s="207" t="s">
        <v>2705</v>
      </c>
      <c r="G273" s="208" t="s">
        <v>2263</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1394</v>
      </c>
    </row>
    <row r="274" spans="1:65" s="12" customFormat="1" ht="25.9" customHeight="1" x14ac:dyDescent="0.2">
      <c r="B274" s="189"/>
      <c r="C274" s="190"/>
      <c r="D274" s="191" t="s">
        <v>73</v>
      </c>
      <c r="E274" s="192" t="s">
        <v>2706</v>
      </c>
      <c r="F274" s="192" t="s">
        <v>2707</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930</v>
      </c>
      <c r="D275" s="205" t="s">
        <v>204</v>
      </c>
      <c r="E275" s="206" t="s">
        <v>2708</v>
      </c>
      <c r="F275" s="207" t="s">
        <v>2709</v>
      </c>
      <c r="G275" s="208" t="s">
        <v>2205</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1403</v>
      </c>
    </row>
    <row r="276" spans="1:65" s="2" customFormat="1" ht="24" customHeight="1" x14ac:dyDescent="0.2">
      <c r="A276" s="34"/>
      <c r="B276" s="35"/>
      <c r="C276" s="205" t="s">
        <v>934</v>
      </c>
      <c r="D276" s="205" t="s">
        <v>204</v>
      </c>
      <c r="E276" s="206" t="s">
        <v>2710</v>
      </c>
      <c r="F276" s="207" t="s">
        <v>2711</v>
      </c>
      <c r="G276" s="208" t="s">
        <v>2263</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1413</v>
      </c>
    </row>
    <row r="277" spans="1:65" s="12" customFormat="1" ht="25.9" customHeight="1" x14ac:dyDescent="0.2">
      <c r="B277" s="189"/>
      <c r="C277" s="190"/>
      <c r="D277" s="191" t="s">
        <v>73</v>
      </c>
      <c r="E277" s="192" t="s">
        <v>2712</v>
      </c>
      <c r="F277" s="192" t="s">
        <v>2713</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938</v>
      </c>
      <c r="D278" s="205" t="s">
        <v>204</v>
      </c>
      <c r="E278" s="206" t="s">
        <v>2714</v>
      </c>
      <c r="F278" s="207" t="s">
        <v>2715</v>
      </c>
      <c r="G278" s="208" t="s">
        <v>2205</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1422</v>
      </c>
    </row>
    <row r="279" spans="1:65" s="2" customFormat="1" ht="16.5" customHeight="1" x14ac:dyDescent="0.2">
      <c r="A279" s="34"/>
      <c r="B279" s="35"/>
      <c r="C279" s="205" t="s">
        <v>942</v>
      </c>
      <c r="D279" s="205" t="s">
        <v>204</v>
      </c>
      <c r="E279" s="206" t="s">
        <v>2716</v>
      </c>
      <c r="F279" s="207" t="s">
        <v>2717</v>
      </c>
      <c r="G279" s="208" t="s">
        <v>2205</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1431</v>
      </c>
    </row>
    <row r="280" spans="1:65" s="2" customFormat="1" ht="16.5" customHeight="1" x14ac:dyDescent="0.2">
      <c r="A280" s="34"/>
      <c r="B280" s="35"/>
      <c r="C280" s="205" t="s">
        <v>946</v>
      </c>
      <c r="D280" s="205" t="s">
        <v>204</v>
      </c>
      <c r="E280" s="206" t="s">
        <v>2718</v>
      </c>
      <c r="F280" s="207" t="s">
        <v>2719</v>
      </c>
      <c r="G280" s="208" t="s">
        <v>2205</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1441</v>
      </c>
    </row>
    <row r="281" spans="1:65" s="2" customFormat="1" ht="16.5" customHeight="1" x14ac:dyDescent="0.2">
      <c r="A281" s="34"/>
      <c r="B281" s="35"/>
      <c r="C281" s="205" t="s">
        <v>950</v>
      </c>
      <c r="D281" s="205" t="s">
        <v>204</v>
      </c>
      <c r="E281" s="206" t="s">
        <v>2720</v>
      </c>
      <c r="F281" s="207" t="s">
        <v>2721</v>
      </c>
      <c r="G281" s="208" t="s">
        <v>2205</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1450</v>
      </c>
    </row>
    <row r="282" spans="1:65" s="2" customFormat="1" ht="16.5" customHeight="1" x14ac:dyDescent="0.2">
      <c r="A282" s="34"/>
      <c r="B282" s="35"/>
      <c r="C282" s="205" t="s">
        <v>954</v>
      </c>
      <c r="D282" s="205" t="s">
        <v>204</v>
      </c>
      <c r="E282" s="206" t="s">
        <v>2722</v>
      </c>
      <c r="F282" s="207" t="s">
        <v>2723</v>
      </c>
      <c r="G282" s="208" t="s">
        <v>2205</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1457</v>
      </c>
    </row>
    <row r="283" spans="1:65" s="2" customFormat="1" ht="16.5" customHeight="1" x14ac:dyDescent="0.2">
      <c r="A283" s="34"/>
      <c r="B283" s="35"/>
      <c r="C283" s="205" t="s">
        <v>956</v>
      </c>
      <c r="D283" s="205" t="s">
        <v>204</v>
      </c>
      <c r="E283" s="206" t="s">
        <v>2724</v>
      </c>
      <c r="F283" s="207" t="s">
        <v>2725</v>
      </c>
      <c r="G283" s="208" t="s">
        <v>2205</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1465</v>
      </c>
    </row>
    <row r="284" spans="1:65" s="12" customFormat="1" ht="25.9" customHeight="1" x14ac:dyDescent="0.2">
      <c r="B284" s="189"/>
      <c r="C284" s="190"/>
      <c r="D284" s="191" t="s">
        <v>73</v>
      </c>
      <c r="E284" s="192" t="s">
        <v>2726</v>
      </c>
      <c r="F284" s="192" t="s">
        <v>2727</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959</v>
      </c>
      <c r="D285" s="205" t="s">
        <v>204</v>
      </c>
      <c r="E285" s="206" t="s">
        <v>2728</v>
      </c>
      <c r="F285" s="207" t="s">
        <v>2729</v>
      </c>
      <c r="G285" s="208" t="s">
        <v>2205</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1473</v>
      </c>
    </row>
    <row r="286" spans="1:65" s="2" customFormat="1" ht="16.5" customHeight="1" x14ac:dyDescent="0.2">
      <c r="A286" s="34"/>
      <c r="B286" s="35"/>
      <c r="C286" s="205" t="s">
        <v>961</v>
      </c>
      <c r="D286" s="205" t="s">
        <v>204</v>
      </c>
      <c r="E286" s="206" t="s">
        <v>2730</v>
      </c>
      <c r="F286" s="207" t="s">
        <v>2731</v>
      </c>
      <c r="G286" s="208" t="s">
        <v>2205</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1482</v>
      </c>
    </row>
    <row r="287" spans="1:65" s="2" customFormat="1" ht="16.5" customHeight="1" x14ac:dyDescent="0.2">
      <c r="A287" s="34"/>
      <c r="B287" s="35"/>
      <c r="C287" s="205" t="s">
        <v>963</v>
      </c>
      <c r="D287" s="205" t="s">
        <v>204</v>
      </c>
      <c r="E287" s="206" t="s">
        <v>2732</v>
      </c>
      <c r="F287" s="207" t="s">
        <v>2733</v>
      </c>
      <c r="G287" s="208" t="s">
        <v>2205</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1490</v>
      </c>
    </row>
    <row r="288" spans="1:65" s="2" customFormat="1" ht="16.5" customHeight="1" x14ac:dyDescent="0.2">
      <c r="A288" s="34"/>
      <c r="B288" s="35"/>
      <c r="C288" s="205" t="s">
        <v>967</v>
      </c>
      <c r="D288" s="205" t="s">
        <v>204</v>
      </c>
      <c r="E288" s="206" t="s">
        <v>2734</v>
      </c>
      <c r="F288" s="207" t="s">
        <v>2735</v>
      </c>
      <c r="G288" s="208" t="s">
        <v>2205</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1498</v>
      </c>
    </row>
    <row r="289" spans="1:65" s="2" customFormat="1" ht="16.5" customHeight="1" x14ac:dyDescent="0.2">
      <c r="A289" s="34"/>
      <c r="B289" s="35"/>
      <c r="C289" s="205" t="s">
        <v>971</v>
      </c>
      <c r="D289" s="205" t="s">
        <v>204</v>
      </c>
      <c r="E289" s="206" t="s">
        <v>2736</v>
      </c>
      <c r="F289" s="207" t="s">
        <v>2737</v>
      </c>
      <c r="G289" s="208" t="s">
        <v>2205</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1504</v>
      </c>
    </row>
    <row r="290" spans="1:65" s="2" customFormat="1" ht="16.5" customHeight="1" x14ac:dyDescent="0.2">
      <c r="A290" s="34"/>
      <c r="B290" s="35"/>
      <c r="C290" s="205" t="s">
        <v>976</v>
      </c>
      <c r="D290" s="205" t="s">
        <v>204</v>
      </c>
      <c r="E290" s="206" t="s">
        <v>2738</v>
      </c>
      <c r="F290" s="207" t="s">
        <v>2739</v>
      </c>
      <c r="G290" s="208" t="s">
        <v>2205</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1512</v>
      </c>
    </row>
    <row r="291" spans="1:65" s="2" customFormat="1" ht="16.5" customHeight="1" x14ac:dyDescent="0.2">
      <c r="A291" s="34"/>
      <c r="B291" s="35"/>
      <c r="C291" s="205" t="s">
        <v>980</v>
      </c>
      <c r="D291" s="205" t="s">
        <v>204</v>
      </c>
      <c r="E291" s="206" t="s">
        <v>2740</v>
      </c>
      <c r="F291" s="207" t="s">
        <v>2741</v>
      </c>
      <c r="G291" s="208" t="s">
        <v>2205</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1518</v>
      </c>
    </row>
    <row r="292" spans="1:65" s="2" customFormat="1" ht="24" customHeight="1" x14ac:dyDescent="0.2">
      <c r="A292" s="34"/>
      <c r="B292" s="35"/>
      <c r="C292" s="205" t="s">
        <v>988</v>
      </c>
      <c r="D292" s="205" t="s">
        <v>204</v>
      </c>
      <c r="E292" s="206" t="s">
        <v>2742</v>
      </c>
      <c r="F292" s="207" t="s">
        <v>2743</v>
      </c>
      <c r="G292" s="208" t="s">
        <v>2205</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1526</v>
      </c>
    </row>
    <row r="293" spans="1:65" s="12" customFormat="1" ht="25.9" customHeight="1" x14ac:dyDescent="0.2">
      <c r="B293" s="189"/>
      <c r="C293" s="190"/>
      <c r="D293" s="191" t="s">
        <v>73</v>
      </c>
      <c r="E293" s="192" t="s">
        <v>2744</v>
      </c>
      <c r="F293" s="192" t="s">
        <v>2745</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992</v>
      </c>
      <c r="D294" s="205" t="s">
        <v>204</v>
      </c>
      <c r="E294" s="206" t="s">
        <v>2746</v>
      </c>
      <c r="F294" s="207" t="s">
        <v>2747</v>
      </c>
      <c r="G294" s="208" t="s">
        <v>2205</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1533</v>
      </c>
    </row>
    <row r="295" spans="1:65" s="2" customFormat="1" ht="16.5" customHeight="1" x14ac:dyDescent="0.2">
      <c r="A295" s="34"/>
      <c r="B295" s="35"/>
      <c r="C295" s="205" t="s">
        <v>998</v>
      </c>
      <c r="D295" s="205" t="s">
        <v>204</v>
      </c>
      <c r="E295" s="206" t="s">
        <v>2748</v>
      </c>
      <c r="F295" s="207" t="s">
        <v>2749</v>
      </c>
      <c r="G295" s="208" t="s">
        <v>2205</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1539</v>
      </c>
    </row>
    <row r="296" spans="1:65" s="2" customFormat="1" ht="24" customHeight="1" x14ac:dyDescent="0.2">
      <c r="A296" s="34"/>
      <c r="B296" s="35"/>
      <c r="C296" s="205" t="s">
        <v>1002</v>
      </c>
      <c r="D296" s="205" t="s">
        <v>204</v>
      </c>
      <c r="E296" s="206" t="s">
        <v>2750</v>
      </c>
      <c r="F296" s="207" t="s">
        <v>2751</v>
      </c>
      <c r="G296" s="208" t="s">
        <v>2205</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1545</v>
      </c>
    </row>
    <row r="297" spans="1:65" s="12" customFormat="1" ht="25.9" customHeight="1" x14ac:dyDescent="0.2">
      <c r="B297" s="189"/>
      <c r="C297" s="190"/>
      <c r="D297" s="191" t="s">
        <v>73</v>
      </c>
      <c r="E297" s="192" t="s">
        <v>2752</v>
      </c>
      <c r="F297" s="192" t="s">
        <v>2753</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1008</v>
      </c>
      <c r="D298" s="205" t="s">
        <v>204</v>
      </c>
      <c r="E298" s="206" t="s">
        <v>2754</v>
      </c>
      <c r="F298" s="207" t="s">
        <v>2755</v>
      </c>
      <c r="G298" s="208" t="s">
        <v>2263</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1551</v>
      </c>
    </row>
    <row r="299" spans="1:65" s="2" customFormat="1" ht="24" customHeight="1" x14ac:dyDescent="0.2">
      <c r="A299" s="34"/>
      <c r="B299" s="35"/>
      <c r="C299" s="205" t="s">
        <v>1016</v>
      </c>
      <c r="D299" s="205" t="s">
        <v>204</v>
      </c>
      <c r="E299" s="206" t="s">
        <v>2756</v>
      </c>
      <c r="F299" s="207" t="s">
        <v>2757</v>
      </c>
      <c r="G299" s="208" t="s">
        <v>2263</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1557</v>
      </c>
    </row>
    <row r="300" spans="1:65" s="2" customFormat="1" ht="24" customHeight="1" x14ac:dyDescent="0.2">
      <c r="A300" s="34"/>
      <c r="B300" s="35"/>
      <c r="C300" s="205" t="s">
        <v>1023</v>
      </c>
      <c r="D300" s="205" t="s">
        <v>204</v>
      </c>
      <c r="E300" s="206" t="s">
        <v>2758</v>
      </c>
      <c r="F300" s="207" t="s">
        <v>2759</v>
      </c>
      <c r="G300" s="208" t="s">
        <v>2263</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1564</v>
      </c>
    </row>
    <row r="301" spans="1:65" s="2" customFormat="1" ht="24" customHeight="1" x14ac:dyDescent="0.2">
      <c r="A301" s="34"/>
      <c r="B301" s="35"/>
      <c r="C301" s="205" t="s">
        <v>1028</v>
      </c>
      <c r="D301" s="205" t="s">
        <v>204</v>
      </c>
      <c r="E301" s="206" t="s">
        <v>2760</v>
      </c>
      <c r="F301" s="207" t="s">
        <v>2761</v>
      </c>
      <c r="G301" s="208" t="s">
        <v>2263</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1571</v>
      </c>
    </row>
    <row r="302" spans="1:65" s="12" customFormat="1" ht="25.9" customHeight="1" x14ac:dyDescent="0.2">
      <c r="B302" s="189"/>
      <c r="C302" s="190"/>
      <c r="D302" s="191" t="s">
        <v>73</v>
      </c>
      <c r="E302" s="192" t="s">
        <v>2762</v>
      </c>
      <c r="F302" s="192" t="s">
        <v>2763</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1032</v>
      </c>
      <c r="D303" s="205" t="s">
        <v>204</v>
      </c>
      <c r="E303" s="206" t="s">
        <v>2764</v>
      </c>
      <c r="F303" s="207" t="s">
        <v>2765</v>
      </c>
      <c r="G303" s="208" t="s">
        <v>2263</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1578</v>
      </c>
    </row>
    <row r="304" spans="1:65" s="2" customFormat="1" ht="24" customHeight="1" x14ac:dyDescent="0.2">
      <c r="A304" s="34"/>
      <c r="B304" s="35"/>
      <c r="C304" s="205" t="s">
        <v>1036</v>
      </c>
      <c r="D304" s="205" t="s">
        <v>204</v>
      </c>
      <c r="E304" s="206" t="s">
        <v>2766</v>
      </c>
      <c r="F304" s="207" t="s">
        <v>2767</v>
      </c>
      <c r="G304" s="208" t="s">
        <v>2263</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1584</v>
      </c>
    </row>
    <row r="305" spans="1:65" s="12" customFormat="1" ht="25.9" customHeight="1" x14ac:dyDescent="0.2">
      <c r="B305" s="189"/>
      <c r="C305" s="190"/>
      <c r="D305" s="191" t="s">
        <v>73</v>
      </c>
      <c r="E305" s="192" t="s">
        <v>2768</v>
      </c>
      <c r="F305" s="192" t="s">
        <v>2769</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1043</v>
      </c>
      <c r="D306" s="205" t="s">
        <v>204</v>
      </c>
      <c r="E306" s="206" t="s">
        <v>2770</v>
      </c>
      <c r="F306" s="207" t="s">
        <v>2771</v>
      </c>
      <c r="G306" s="208" t="s">
        <v>2263</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1591</v>
      </c>
    </row>
    <row r="307" spans="1:65" s="12" customFormat="1" ht="25.9" customHeight="1" x14ac:dyDescent="0.2">
      <c r="B307" s="189"/>
      <c r="C307" s="190"/>
      <c r="D307" s="191" t="s">
        <v>73</v>
      </c>
      <c r="E307" s="192" t="s">
        <v>2772</v>
      </c>
      <c r="F307" s="192" t="s">
        <v>2773</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1052</v>
      </c>
      <c r="D308" s="205" t="s">
        <v>204</v>
      </c>
      <c r="E308" s="206" t="s">
        <v>2774</v>
      </c>
      <c r="F308" s="207" t="s">
        <v>2775</v>
      </c>
      <c r="G308" s="208" t="s">
        <v>2263</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1599</v>
      </c>
    </row>
    <row r="309" spans="1:65" s="2" customFormat="1" ht="16.5" customHeight="1" x14ac:dyDescent="0.2">
      <c r="A309" s="34"/>
      <c r="B309" s="35"/>
      <c r="C309" s="205" t="s">
        <v>1057</v>
      </c>
      <c r="D309" s="205" t="s">
        <v>204</v>
      </c>
      <c r="E309" s="206" t="s">
        <v>2776</v>
      </c>
      <c r="F309" s="207" t="s">
        <v>2777</v>
      </c>
      <c r="G309" s="208" t="s">
        <v>2263</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1606</v>
      </c>
    </row>
    <row r="310" spans="1:65" s="2" customFormat="1" ht="16.5" customHeight="1" x14ac:dyDescent="0.2">
      <c r="A310" s="34"/>
      <c r="B310" s="35"/>
      <c r="C310" s="205" t="s">
        <v>1061</v>
      </c>
      <c r="D310" s="205" t="s">
        <v>204</v>
      </c>
      <c r="E310" s="206" t="s">
        <v>2778</v>
      </c>
      <c r="F310" s="207" t="s">
        <v>2779</v>
      </c>
      <c r="G310" s="208" t="s">
        <v>2263</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1612</v>
      </c>
    </row>
    <row r="311" spans="1:65" s="2" customFormat="1" ht="16.5" customHeight="1" x14ac:dyDescent="0.2">
      <c r="A311" s="34"/>
      <c r="B311" s="35"/>
      <c r="C311" s="205" t="s">
        <v>1066</v>
      </c>
      <c r="D311" s="205" t="s">
        <v>204</v>
      </c>
      <c r="E311" s="206" t="s">
        <v>2780</v>
      </c>
      <c r="F311" s="207" t="s">
        <v>2452</v>
      </c>
      <c r="G311" s="208" t="s">
        <v>2263</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1619</v>
      </c>
    </row>
    <row r="312" spans="1:65" s="2" customFormat="1" ht="16.5" customHeight="1" x14ac:dyDescent="0.2">
      <c r="A312" s="34"/>
      <c r="B312" s="35"/>
      <c r="C312" s="284" t="s">
        <v>1072</v>
      </c>
      <c r="D312" s="284" t="s">
        <v>204</v>
      </c>
      <c r="E312" s="285" t="s">
        <v>2781</v>
      </c>
      <c r="F312" s="286" t="s">
        <v>2455</v>
      </c>
      <c r="G312" s="287" t="s">
        <v>2263</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2782</v>
      </c>
    </row>
    <row r="313" spans="1:65" s="2" customFormat="1" ht="16.5" customHeight="1" x14ac:dyDescent="0.2">
      <c r="A313" s="34"/>
      <c r="B313" s="35"/>
      <c r="C313" s="205" t="s">
        <v>1077</v>
      </c>
      <c r="D313" s="205" t="s">
        <v>204</v>
      </c>
      <c r="E313" s="206" t="s">
        <v>2783</v>
      </c>
      <c r="F313" s="207" t="s">
        <v>2784</v>
      </c>
      <c r="G313" s="208" t="s">
        <v>2263</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2785</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2786</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F1_D.550 - Vzduchotechnika a klimatizace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2787</v>
      </c>
      <c r="E99" s="166"/>
      <c r="F99" s="166"/>
      <c r="G99" s="166"/>
      <c r="H99" s="166"/>
      <c r="I99" s="167"/>
      <c r="J99" s="168">
        <f>J167</f>
        <v>0</v>
      </c>
      <c r="K99" s="164"/>
      <c r="L99" s="169"/>
    </row>
    <row r="100" spans="1:47" s="10" customFormat="1" ht="19.899999999999999" customHeight="1" x14ac:dyDescent="0.2">
      <c r="B100" s="170"/>
      <c r="C100" s="104"/>
      <c r="D100" s="171" t="s">
        <v>2788</v>
      </c>
      <c r="E100" s="172"/>
      <c r="F100" s="172"/>
      <c r="G100" s="172"/>
      <c r="H100" s="172"/>
      <c r="I100" s="173"/>
      <c r="J100" s="174">
        <f>J172</f>
        <v>0</v>
      </c>
      <c r="K100" s="104"/>
      <c r="L100" s="175"/>
    </row>
    <row r="101" spans="1:47" s="10" customFormat="1" ht="19.899999999999999" customHeight="1" x14ac:dyDescent="0.2">
      <c r="B101" s="170"/>
      <c r="C101" s="104"/>
      <c r="D101" s="171" t="s">
        <v>2789</v>
      </c>
      <c r="E101" s="172"/>
      <c r="F101" s="172"/>
      <c r="G101" s="172"/>
      <c r="H101" s="172"/>
      <c r="I101" s="173"/>
      <c r="J101" s="174">
        <f>J177</f>
        <v>0</v>
      </c>
      <c r="K101" s="104"/>
      <c r="L101" s="175"/>
    </row>
    <row r="102" spans="1:47" s="10" customFormat="1" ht="19.899999999999999" customHeight="1" x14ac:dyDescent="0.2">
      <c r="B102" s="170"/>
      <c r="C102" s="104"/>
      <c r="D102" s="171" t="s">
        <v>2790</v>
      </c>
      <c r="E102" s="172"/>
      <c r="F102" s="172"/>
      <c r="G102" s="172"/>
      <c r="H102" s="172"/>
      <c r="I102" s="173"/>
      <c r="J102" s="174">
        <f>J198</f>
        <v>0</v>
      </c>
      <c r="K102" s="104"/>
      <c r="L102" s="175"/>
    </row>
    <row r="103" spans="1:47" s="10" customFormat="1" ht="19.899999999999999" customHeight="1" x14ac:dyDescent="0.2">
      <c r="B103" s="170"/>
      <c r="C103" s="104"/>
      <c r="D103" s="171" t="s">
        <v>2791</v>
      </c>
      <c r="E103" s="172"/>
      <c r="F103" s="172"/>
      <c r="G103" s="172"/>
      <c r="H103" s="172"/>
      <c r="I103" s="173"/>
      <c r="J103" s="174">
        <f>J221</f>
        <v>0</v>
      </c>
      <c r="K103" s="104"/>
      <c r="L103" s="175"/>
    </row>
    <row r="104" spans="1:47" s="10" customFormat="1" ht="19.899999999999999" customHeight="1" x14ac:dyDescent="0.2">
      <c r="B104" s="170"/>
      <c r="C104" s="104"/>
      <c r="D104" s="171" t="s">
        <v>2792</v>
      </c>
      <c r="E104" s="172"/>
      <c r="F104" s="172"/>
      <c r="G104" s="172"/>
      <c r="H104" s="172"/>
      <c r="I104" s="173"/>
      <c r="J104" s="174">
        <f>J224</f>
        <v>0</v>
      </c>
      <c r="K104" s="104"/>
      <c r="L104" s="175"/>
    </row>
    <row r="105" spans="1:47" s="10" customFormat="1" ht="19.899999999999999" customHeight="1" x14ac:dyDescent="0.2">
      <c r="B105" s="170"/>
      <c r="C105" s="104"/>
      <c r="D105" s="171" t="s">
        <v>2793</v>
      </c>
      <c r="E105" s="172"/>
      <c r="F105" s="172"/>
      <c r="G105" s="172"/>
      <c r="H105" s="172"/>
      <c r="I105" s="173"/>
      <c r="J105" s="174">
        <f>J235</f>
        <v>0</v>
      </c>
      <c r="K105" s="104"/>
      <c r="L105" s="175"/>
    </row>
    <row r="106" spans="1:47" s="10" customFormat="1" ht="19.899999999999999" customHeight="1" x14ac:dyDescent="0.2">
      <c r="B106" s="170"/>
      <c r="C106" s="104"/>
      <c r="D106" s="171" t="s">
        <v>2794</v>
      </c>
      <c r="E106" s="172"/>
      <c r="F106" s="172"/>
      <c r="G106" s="172"/>
      <c r="H106" s="172"/>
      <c r="I106" s="173"/>
      <c r="J106" s="174">
        <f>J244</f>
        <v>0</v>
      </c>
      <c r="K106" s="104"/>
      <c r="L106" s="175"/>
    </row>
    <row r="107" spans="1:47" s="10" customFormat="1" ht="19.899999999999999" customHeight="1" x14ac:dyDescent="0.2">
      <c r="B107" s="170"/>
      <c r="C107" s="104"/>
      <c r="D107" s="171" t="s">
        <v>2795</v>
      </c>
      <c r="E107" s="172"/>
      <c r="F107" s="172"/>
      <c r="G107" s="172"/>
      <c r="H107" s="172"/>
      <c r="I107" s="173"/>
      <c r="J107" s="174">
        <f>J251</f>
        <v>0</v>
      </c>
      <c r="K107" s="104"/>
      <c r="L107" s="175"/>
    </row>
    <row r="108" spans="1:47" s="10" customFormat="1" ht="19.899999999999999" customHeight="1" x14ac:dyDescent="0.2">
      <c r="B108" s="170"/>
      <c r="C108" s="104"/>
      <c r="D108" s="171" t="s">
        <v>2789</v>
      </c>
      <c r="E108" s="172"/>
      <c r="F108" s="172"/>
      <c r="G108" s="172"/>
      <c r="H108" s="172"/>
      <c r="I108" s="173"/>
      <c r="J108" s="174">
        <f>J254</f>
        <v>0</v>
      </c>
      <c r="K108" s="104"/>
      <c r="L108" s="175"/>
    </row>
    <row r="109" spans="1:47" s="10" customFormat="1" ht="19.899999999999999" customHeight="1" x14ac:dyDescent="0.2">
      <c r="B109" s="170"/>
      <c r="C109" s="104"/>
      <c r="D109" s="171" t="s">
        <v>2796</v>
      </c>
      <c r="E109" s="172"/>
      <c r="F109" s="172"/>
      <c r="G109" s="172"/>
      <c r="H109" s="172"/>
      <c r="I109" s="173"/>
      <c r="J109" s="174">
        <f>J263</f>
        <v>0</v>
      </c>
      <c r="K109" s="104"/>
      <c r="L109" s="175"/>
    </row>
    <row r="110" spans="1:47" s="10" customFormat="1" ht="19.899999999999999" customHeight="1" x14ac:dyDescent="0.2">
      <c r="B110" s="170"/>
      <c r="C110" s="104"/>
      <c r="D110" s="171" t="s">
        <v>2797</v>
      </c>
      <c r="E110" s="172"/>
      <c r="F110" s="172"/>
      <c r="G110" s="172"/>
      <c r="H110" s="172"/>
      <c r="I110" s="173"/>
      <c r="J110" s="174">
        <f>J272</f>
        <v>0</v>
      </c>
      <c r="K110" s="104"/>
      <c r="L110" s="175"/>
    </row>
    <row r="111" spans="1:47" s="10" customFormat="1" ht="19.899999999999999" customHeight="1" x14ac:dyDescent="0.2">
      <c r="B111" s="170"/>
      <c r="C111" s="104"/>
      <c r="D111" s="171" t="s">
        <v>2798</v>
      </c>
      <c r="E111" s="172"/>
      <c r="F111" s="172"/>
      <c r="G111" s="172"/>
      <c r="H111" s="172"/>
      <c r="I111" s="173"/>
      <c r="J111" s="174">
        <f>J281</f>
        <v>0</v>
      </c>
      <c r="K111" s="104"/>
      <c r="L111" s="175"/>
    </row>
    <row r="112" spans="1:47" s="10" customFormat="1" ht="19.899999999999999" customHeight="1" x14ac:dyDescent="0.2">
      <c r="B112" s="170"/>
      <c r="C112" s="104"/>
      <c r="D112" s="171" t="s">
        <v>2799</v>
      </c>
      <c r="E112" s="172"/>
      <c r="F112" s="172"/>
      <c r="G112" s="172"/>
      <c r="H112" s="172"/>
      <c r="I112" s="173"/>
      <c r="J112" s="174">
        <f>J288</f>
        <v>0</v>
      </c>
      <c r="K112" s="104"/>
      <c r="L112" s="175"/>
    </row>
    <row r="113" spans="2:12" s="9" customFormat="1" ht="24.95" customHeight="1" x14ac:dyDescent="0.2">
      <c r="B113" s="163"/>
      <c r="C113" s="164"/>
      <c r="D113" s="165" t="s">
        <v>2800</v>
      </c>
      <c r="E113" s="166"/>
      <c r="F113" s="166"/>
      <c r="G113" s="166"/>
      <c r="H113" s="166"/>
      <c r="I113" s="167"/>
      <c r="J113" s="168">
        <f>J295</f>
        <v>0</v>
      </c>
      <c r="K113" s="164"/>
      <c r="L113" s="169"/>
    </row>
    <row r="114" spans="2:12" s="10" customFormat="1" ht="19.899999999999999" customHeight="1" x14ac:dyDescent="0.2">
      <c r="B114" s="170"/>
      <c r="C114" s="104"/>
      <c r="D114" s="171" t="s">
        <v>2801</v>
      </c>
      <c r="E114" s="172"/>
      <c r="F114" s="172"/>
      <c r="G114" s="172"/>
      <c r="H114" s="172"/>
      <c r="I114" s="173"/>
      <c r="J114" s="174">
        <f>J296</f>
        <v>0</v>
      </c>
      <c r="K114" s="104"/>
      <c r="L114" s="175"/>
    </row>
    <row r="115" spans="2:12" s="10" customFormat="1" ht="19.899999999999999" customHeight="1" x14ac:dyDescent="0.2">
      <c r="B115" s="170"/>
      <c r="C115" s="104"/>
      <c r="D115" s="171" t="s">
        <v>2802</v>
      </c>
      <c r="E115" s="172"/>
      <c r="F115" s="172"/>
      <c r="G115" s="172"/>
      <c r="H115" s="172"/>
      <c r="I115" s="173"/>
      <c r="J115" s="174">
        <f>J299</f>
        <v>0</v>
      </c>
      <c r="K115" s="104"/>
      <c r="L115" s="175"/>
    </row>
    <row r="116" spans="2:12" s="10" customFormat="1" ht="19.899999999999999" customHeight="1" x14ac:dyDescent="0.2">
      <c r="B116" s="170"/>
      <c r="C116" s="104"/>
      <c r="D116" s="171" t="s">
        <v>2803</v>
      </c>
      <c r="E116" s="172"/>
      <c r="F116" s="172"/>
      <c r="G116" s="172"/>
      <c r="H116" s="172"/>
      <c r="I116" s="173"/>
      <c r="J116" s="174">
        <f>J302</f>
        <v>0</v>
      </c>
      <c r="K116" s="104"/>
      <c r="L116" s="175"/>
    </row>
    <row r="117" spans="2:12" s="10" customFormat="1" ht="19.899999999999999" customHeight="1" x14ac:dyDescent="0.2">
      <c r="B117" s="170"/>
      <c r="C117" s="104"/>
      <c r="D117" s="171" t="s">
        <v>2804</v>
      </c>
      <c r="E117" s="172"/>
      <c r="F117" s="172"/>
      <c r="G117" s="172"/>
      <c r="H117" s="172"/>
      <c r="I117" s="173"/>
      <c r="J117" s="174">
        <f>J305</f>
        <v>0</v>
      </c>
      <c r="K117" s="104"/>
      <c r="L117" s="175"/>
    </row>
    <row r="118" spans="2:12" s="10" customFormat="1" ht="19.899999999999999" customHeight="1" x14ac:dyDescent="0.2">
      <c r="B118" s="170"/>
      <c r="C118" s="104"/>
      <c r="D118" s="171" t="s">
        <v>2805</v>
      </c>
      <c r="E118" s="172"/>
      <c r="F118" s="172"/>
      <c r="G118" s="172"/>
      <c r="H118" s="172"/>
      <c r="I118" s="173"/>
      <c r="J118" s="174">
        <f>J308</f>
        <v>0</v>
      </c>
      <c r="K118" s="104"/>
      <c r="L118" s="175"/>
    </row>
    <row r="119" spans="2:12" s="10" customFormat="1" ht="19.899999999999999" customHeight="1" x14ac:dyDescent="0.2">
      <c r="B119" s="170"/>
      <c r="C119" s="104"/>
      <c r="D119" s="171" t="s">
        <v>2806</v>
      </c>
      <c r="E119" s="172"/>
      <c r="F119" s="172"/>
      <c r="G119" s="172"/>
      <c r="H119" s="172"/>
      <c r="I119" s="173"/>
      <c r="J119" s="174">
        <f>J311</f>
        <v>0</v>
      </c>
      <c r="K119" s="104"/>
      <c r="L119" s="175"/>
    </row>
    <row r="120" spans="2:12" s="10" customFormat="1" ht="19.899999999999999" customHeight="1" x14ac:dyDescent="0.2">
      <c r="B120" s="170"/>
      <c r="C120" s="104"/>
      <c r="D120" s="171" t="s">
        <v>2795</v>
      </c>
      <c r="E120" s="172"/>
      <c r="F120" s="172"/>
      <c r="G120" s="172"/>
      <c r="H120" s="172"/>
      <c r="I120" s="173"/>
      <c r="J120" s="174">
        <f>J314</f>
        <v>0</v>
      </c>
      <c r="K120" s="104"/>
      <c r="L120" s="175"/>
    </row>
    <row r="121" spans="2:12" s="10" customFormat="1" ht="19.899999999999999" customHeight="1" x14ac:dyDescent="0.2">
      <c r="B121" s="170"/>
      <c r="C121" s="104"/>
      <c r="D121" s="171" t="s">
        <v>2797</v>
      </c>
      <c r="E121" s="172"/>
      <c r="F121" s="172"/>
      <c r="G121" s="172"/>
      <c r="H121" s="172"/>
      <c r="I121" s="173"/>
      <c r="J121" s="174">
        <f>J317</f>
        <v>0</v>
      </c>
      <c r="K121" s="104"/>
      <c r="L121" s="175"/>
    </row>
    <row r="122" spans="2:12" s="10" customFormat="1" ht="19.899999999999999" customHeight="1" x14ac:dyDescent="0.2">
      <c r="B122" s="170"/>
      <c r="C122" s="104"/>
      <c r="D122" s="171" t="s">
        <v>2798</v>
      </c>
      <c r="E122" s="172"/>
      <c r="F122" s="172"/>
      <c r="G122" s="172"/>
      <c r="H122" s="172"/>
      <c r="I122" s="173"/>
      <c r="J122" s="174">
        <f>J322</f>
        <v>0</v>
      </c>
      <c r="K122" s="104"/>
      <c r="L122" s="175"/>
    </row>
    <row r="123" spans="2:12" s="10" customFormat="1" ht="19.899999999999999" customHeight="1" x14ac:dyDescent="0.2">
      <c r="B123" s="170"/>
      <c r="C123" s="104"/>
      <c r="D123" s="171" t="s">
        <v>2799</v>
      </c>
      <c r="E123" s="172"/>
      <c r="F123" s="172"/>
      <c r="G123" s="172"/>
      <c r="H123" s="172"/>
      <c r="I123" s="173"/>
      <c r="J123" s="174">
        <f>J325</f>
        <v>0</v>
      </c>
      <c r="K123" s="104"/>
      <c r="L123" s="175"/>
    </row>
    <row r="124" spans="2:12" s="9" customFormat="1" ht="24.95" customHeight="1" x14ac:dyDescent="0.2">
      <c r="B124" s="163"/>
      <c r="C124" s="164"/>
      <c r="D124" s="165" t="s">
        <v>2807</v>
      </c>
      <c r="E124" s="166"/>
      <c r="F124" s="166"/>
      <c r="G124" s="166"/>
      <c r="H124" s="166"/>
      <c r="I124" s="167"/>
      <c r="J124" s="168">
        <f>J327</f>
        <v>0</v>
      </c>
      <c r="K124" s="164"/>
      <c r="L124" s="169"/>
    </row>
    <row r="125" spans="2:12" s="10" customFormat="1" ht="19.899999999999999" customHeight="1" x14ac:dyDescent="0.2">
      <c r="B125" s="170"/>
      <c r="C125" s="104"/>
      <c r="D125" s="171" t="s">
        <v>2808</v>
      </c>
      <c r="E125" s="172"/>
      <c r="F125" s="172"/>
      <c r="G125" s="172"/>
      <c r="H125" s="172"/>
      <c r="I125" s="173"/>
      <c r="J125" s="174">
        <f>J328</f>
        <v>0</v>
      </c>
      <c r="K125" s="104"/>
      <c r="L125" s="175"/>
    </row>
    <row r="126" spans="2:12" s="10" customFormat="1" ht="19.899999999999999" customHeight="1" x14ac:dyDescent="0.2">
      <c r="B126" s="170"/>
      <c r="C126" s="104"/>
      <c r="D126" s="171" t="s">
        <v>2803</v>
      </c>
      <c r="E126" s="172"/>
      <c r="F126" s="172"/>
      <c r="G126" s="172"/>
      <c r="H126" s="172"/>
      <c r="I126" s="173"/>
      <c r="J126" s="174">
        <f>J331</f>
        <v>0</v>
      </c>
      <c r="K126" s="104"/>
      <c r="L126" s="175"/>
    </row>
    <row r="127" spans="2:12" s="10" customFormat="1" ht="19.899999999999999" customHeight="1" x14ac:dyDescent="0.2">
      <c r="B127" s="170"/>
      <c r="C127" s="104"/>
      <c r="D127" s="171" t="s">
        <v>2806</v>
      </c>
      <c r="E127" s="172"/>
      <c r="F127" s="172"/>
      <c r="G127" s="172"/>
      <c r="H127" s="172"/>
      <c r="I127" s="173"/>
      <c r="J127" s="174">
        <f>J334</f>
        <v>0</v>
      </c>
      <c r="K127" s="104"/>
      <c r="L127" s="175"/>
    </row>
    <row r="128" spans="2:12" s="10" customFormat="1" ht="19.899999999999999" customHeight="1" x14ac:dyDescent="0.2">
      <c r="B128" s="170"/>
      <c r="C128" s="104"/>
      <c r="D128" s="171" t="s">
        <v>2789</v>
      </c>
      <c r="E128" s="172"/>
      <c r="F128" s="172"/>
      <c r="G128" s="172"/>
      <c r="H128" s="172"/>
      <c r="I128" s="173"/>
      <c r="J128" s="174">
        <f>J337</f>
        <v>0</v>
      </c>
      <c r="K128" s="104"/>
      <c r="L128" s="175"/>
    </row>
    <row r="129" spans="2:12" s="10" customFormat="1" ht="19.899999999999999" customHeight="1" x14ac:dyDescent="0.2">
      <c r="B129" s="170"/>
      <c r="C129" s="104"/>
      <c r="D129" s="171" t="s">
        <v>2793</v>
      </c>
      <c r="E129" s="172"/>
      <c r="F129" s="172"/>
      <c r="G129" s="172"/>
      <c r="H129" s="172"/>
      <c r="I129" s="173"/>
      <c r="J129" s="174">
        <f>J342</f>
        <v>0</v>
      </c>
      <c r="K129" s="104"/>
      <c r="L129" s="175"/>
    </row>
    <row r="130" spans="2:12" s="10" customFormat="1" ht="19.899999999999999" customHeight="1" x14ac:dyDescent="0.2">
      <c r="B130" s="170"/>
      <c r="C130" s="104"/>
      <c r="D130" s="171" t="s">
        <v>2797</v>
      </c>
      <c r="E130" s="172"/>
      <c r="F130" s="172"/>
      <c r="G130" s="172"/>
      <c r="H130" s="172"/>
      <c r="I130" s="173"/>
      <c r="J130" s="174">
        <f>J345</f>
        <v>0</v>
      </c>
      <c r="K130" s="104"/>
      <c r="L130" s="175"/>
    </row>
    <row r="131" spans="2:12" s="10" customFormat="1" ht="19.899999999999999" customHeight="1" x14ac:dyDescent="0.2">
      <c r="B131" s="170"/>
      <c r="C131" s="104"/>
      <c r="D131" s="171" t="s">
        <v>2798</v>
      </c>
      <c r="E131" s="172"/>
      <c r="F131" s="172"/>
      <c r="G131" s="172"/>
      <c r="H131" s="172"/>
      <c r="I131" s="173"/>
      <c r="J131" s="174">
        <f>J352</f>
        <v>0</v>
      </c>
      <c r="K131" s="104"/>
      <c r="L131" s="175"/>
    </row>
    <row r="132" spans="2:12" s="10" customFormat="1" ht="19.899999999999999" customHeight="1" x14ac:dyDescent="0.2">
      <c r="B132" s="170"/>
      <c r="C132" s="104"/>
      <c r="D132" s="171" t="s">
        <v>2799</v>
      </c>
      <c r="E132" s="172"/>
      <c r="F132" s="172"/>
      <c r="G132" s="172"/>
      <c r="H132" s="172"/>
      <c r="I132" s="173"/>
      <c r="J132" s="174">
        <f>J355</f>
        <v>0</v>
      </c>
      <c r="K132" s="104"/>
      <c r="L132" s="175"/>
    </row>
    <row r="133" spans="2:12" s="9" customFormat="1" ht="24.95" customHeight="1" x14ac:dyDescent="0.2">
      <c r="B133" s="163"/>
      <c r="C133" s="164"/>
      <c r="D133" s="165" t="s">
        <v>2809</v>
      </c>
      <c r="E133" s="166"/>
      <c r="F133" s="166"/>
      <c r="G133" s="166"/>
      <c r="H133" s="166"/>
      <c r="I133" s="167"/>
      <c r="J133" s="168">
        <f>J358</f>
        <v>0</v>
      </c>
      <c r="K133" s="164"/>
      <c r="L133" s="169"/>
    </row>
    <row r="134" spans="2:12" s="10" customFormat="1" ht="19.899999999999999" customHeight="1" x14ac:dyDescent="0.2">
      <c r="B134" s="170"/>
      <c r="C134" s="104"/>
      <c r="D134" s="171" t="s">
        <v>2801</v>
      </c>
      <c r="E134" s="172"/>
      <c r="F134" s="172"/>
      <c r="G134" s="172"/>
      <c r="H134" s="172"/>
      <c r="I134" s="173"/>
      <c r="J134" s="174">
        <f>J359</f>
        <v>0</v>
      </c>
      <c r="K134" s="104"/>
      <c r="L134" s="175"/>
    </row>
    <row r="135" spans="2:12" s="10" customFormat="1" ht="19.899999999999999" customHeight="1" x14ac:dyDescent="0.2">
      <c r="B135" s="170"/>
      <c r="C135" s="104"/>
      <c r="D135" s="171" t="s">
        <v>2810</v>
      </c>
      <c r="E135" s="172"/>
      <c r="F135" s="172"/>
      <c r="G135" s="172"/>
      <c r="H135" s="172"/>
      <c r="I135" s="173"/>
      <c r="J135" s="174">
        <f>J362</f>
        <v>0</v>
      </c>
      <c r="K135" s="104"/>
      <c r="L135" s="175"/>
    </row>
    <row r="136" spans="2:12" s="10" customFormat="1" ht="19.899999999999999" customHeight="1" x14ac:dyDescent="0.2">
      <c r="B136" s="170"/>
      <c r="C136" s="104"/>
      <c r="D136" s="171" t="s">
        <v>2805</v>
      </c>
      <c r="E136" s="172"/>
      <c r="F136" s="172"/>
      <c r="G136" s="172"/>
      <c r="H136" s="172"/>
      <c r="I136" s="173"/>
      <c r="J136" s="174">
        <f>J365</f>
        <v>0</v>
      </c>
      <c r="K136" s="104"/>
      <c r="L136" s="175"/>
    </row>
    <row r="137" spans="2:12" s="10" customFormat="1" ht="19.899999999999999" customHeight="1" x14ac:dyDescent="0.2">
      <c r="B137" s="170"/>
      <c r="C137" s="104"/>
      <c r="D137" s="171" t="s">
        <v>2806</v>
      </c>
      <c r="E137" s="172"/>
      <c r="F137" s="172"/>
      <c r="G137" s="172"/>
      <c r="H137" s="172"/>
      <c r="I137" s="173"/>
      <c r="J137" s="174">
        <f>J368</f>
        <v>0</v>
      </c>
      <c r="K137" s="104"/>
      <c r="L137" s="175"/>
    </row>
    <row r="138" spans="2:12" s="10" customFormat="1" ht="19.899999999999999" customHeight="1" x14ac:dyDescent="0.2">
      <c r="B138" s="170"/>
      <c r="C138" s="104"/>
      <c r="D138" s="171" t="s">
        <v>2811</v>
      </c>
      <c r="E138" s="172"/>
      <c r="F138" s="172"/>
      <c r="G138" s="172"/>
      <c r="H138" s="172"/>
      <c r="I138" s="173"/>
      <c r="J138" s="174">
        <f>J371</f>
        <v>0</v>
      </c>
      <c r="K138" s="104"/>
      <c r="L138" s="175"/>
    </row>
    <row r="139" spans="2:12" s="10" customFormat="1" ht="19.899999999999999" customHeight="1" x14ac:dyDescent="0.2">
      <c r="B139" s="170"/>
      <c r="C139" s="104"/>
      <c r="D139" s="171" t="s">
        <v>2812</v>
      </c>
      <c r="E139" s="172"/>
      <c r="F139" s="172"/>
      <c r="G139" s="172"/>
      <c r="H139" s="172"/>
      <c r="I139" s="173"/>
      <c r="J139" s="174">
        <f>J374</f>
        <v>0</v>
      </c>
      <c r="K139" s="104"/>
      <c r="L139" s="175"/>
    </row>
    <row r="140" spans="2:12" s="10" customFormat="1" ht="19.899999999999999" customHeight="1" x14ac:dyDescent="0.2">
      <c r="B140" s="170"/>
      <c r="C140" s="104"/>
      <c r="D140" s="171" t="s">
        <v>2798</v>
      </c>
      <c r="E140" s="172"/>
      <c r="F140" s="172"/>
      <c r="G140" s="172"/>
      <c r="H140" s="172"/>
      <c r="I140" s="173"/>
      <c r="J140" s="174">
        <f>J377</f>
        <v>0</v>
      </c>
      <c r="K140" s="104"/>
      <c r="L140" s="175"/>
    </row>
    <row r="141" spans="2:12" s="9" customFormat="1" ht="24.95" customHeight="1" x14ac:dyDescent="0.2">
      <c r="B141" s="163"/>
      <c r="C141" s="164"/>
      <c r="D141" s="165" t="s">
        <v>2813</v>
      </c>
      <c r="E141" s="166"/>
      <c r="F141" s="166"/>
      <c r="G141" s="166"/>
      <c r="H141" s="166"/>
      <c r="I141" s="167"/>
      <c r="J141" s="168">
        <f>J382</f>
        <v>0</v>
      </c>
      <c r="K141" s="164"/>
      <c r="L141" s="169"/>
    </row>
    <row r="142" spans="2:12" s="9" customFormat="1" ht="24.95" customHeight="1" x14ac:dyDescent="0.2">
      <c r="B142" s="163"/>
      <c r="C142" s="164"/>
      <c r="D142" s="165" t="s">
        <v>2814</v>
      </c>
      <c r="E142" s="166"/>
      <c r="F142" s="166"/>
      <c r="G142" s="166"/>
      <c r="H142" s="166"/>
      <c r="I142" s="167"/>
      <c r="J142" s="168">
        <f>J389</f>
        <v>0</v>
      </c>
      <c r="K142" s="164"/>
      <c r="L142" s="169"/>
    </row>
    <row r="143" spans="2:12" s="9" customFormat="1" ht="24.95" customHeight="1" x14ac:dyDescent="0.2">
      <c r="B143" s="163"/>
      <c r="C143" s="164"/>
      <c r="D143" s="165" t="s">
        <v>2815</v>
      </c>
      <c r="E143" s="166"/>
      <c r="F143" s="166"/>
      <c r="G143" s="166"/>
      <c r="H143" s="166"/>
      <c r="I143" s="167"/>
      <c r="J143" s="168">
        <f>J405</f>
        <v>0</v>
      </c>
      <c r="K143" s="164"/>
      <c r="L143" s="169"/>
    </row>
    <row r="144" spans="2:12" s="9" customFormat="1" ht="24.95" customHeight="1" x14ac:dyDescent="0.2">
      <c r="B144" s="163"/>
      <c r="C144" s="164"/>
      <c r="D144" s="165" t="s">
        <v>2816</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35" t="str">
        <f>E7</f>
        <v>Poliklinika Lanškroun</v>
      </c>
      <c r="F154" s="436"/>
      <c r="G154" s="436"/>
      <c r="H154" s="436"/>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35" t="s">
        <v>413</v>
      </c>
      <c r="F156" s="434"/>
      <c r="G156" s="434"/>
      <c r="H156" s="434"/>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406" t="str">
        <f>E11</f>
        <v>F1_D.550 - Vzduchotechnika a klimatizace</v>
      </c>
      <c r="F158" s="434"/>
      <c r="G158" s="434"/>
      <c r="H158" s="434"/>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43775</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2487</v>
      </c>
      <c r="F167" s="192" t="s">
        <v>2817</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2818</v>
      </c>
      <c r="F168" s="207" t="s">
        <v>2819</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2820</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2821</v>
      </c>
      <c r="F170" s="207" t="s">
        <v>2822</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2823</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2490</v>
      </c>
      <c r="F172" s="203" t="s">
        <v>2824</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2825</v>
      </c>
      <c r="F173" s="207" t="s">
        <v>2826</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2827</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2828</v>
      </c>
      <c r="F175" s="207" t="s">
        <v>2829</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2830</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2493</v>
      </c>
      <c r="F177" s="203" t="s">
        <v>2831</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2832</v>
      </c>
      <c r="F178" s="207" t="s">
        <v>2833</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2834</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2835</v>
      </c>
      <c r="F180" s="207" t="s">
        <v>2836</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2837</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2838</v>
      </c>
      <c r="F182" s="207" t="s">
        <v>2839</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2840</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2841</v>
      </c>
      <c r="F184" s="207" t="s">
        <v>2842</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2843</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2844</v>
      </c>
      <c r="F186" s="207" t="s">
        <v>2845</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2846</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2847</v>
      </c>
      <c r="F188" s="207" t="s">
        <v>2848</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2849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2850</v>
      </c>
      <c r="F190" s="207" t="s">
        <v>2851</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2852</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2853</v>
      </c>
      <c r="F192" s="207" t="s">
        <v>2854</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2855</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2856</v>
      </c>
      <c r="F194" s="207" t="s">
        <v>2857</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538</v>
      </c>
    </row>
    <row r="195" spans="1:65" s="2" customFormat="1" ht="19.5" x14ac:dyDescent="0.2">
      <c r="A195" s="34"/>
      <c r="B195" s="35"/>
      <c r="C195" s="36"/>
      <c r="D195" s="219" t="s">
        <v>210</v>
      </c>
      <c r="E195" s="36"/>
      <c r="F195" s="220" t="s">
        <v>2858</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2859</v>
      </c>
      <c r="F196" s="207" t="s">
        <v>2860</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546</v>
      </c>
    </row>
    <row r="197" spans="1:65" s="2" customFormat="1" ht="19.5" x14ac:dyDescent="0.2">
      <c r="A197" s="34"/>
      <c r="B197" s="35"/>
      <c r="C197" s="36"/>
      <c r="D197" s="219" t="s">
        <v>210</v>
      </c>
      <c r="E197" s="36"/>
      <c r="F197" s="220" t="s">
        <v>2861</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2497</v>
      </c>
      <c r="F198" s="203" t="s">
        <v>2862</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2863</v>
      </c>
      <c r="F199" s="207" t="s">
        <v>2864</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563</v>
      </c>
    </row>
    <row r="200" spans="1:65" s="2" customFormat="1" ht="19.5" x14ac:dyDescent="0.2">
      <c r="A200" s="34"/>
      <c r="B200" s="35"/>
      <c r="C200" s="36"/>
      <c r="D200" s="219" t="s">
        <v>210</v>
      </c>
      <c r="E200" s="36"/>
      <c r="F200" s="220" t="s">
        <v>2865</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2866</v>
      </c>
      <c r="F201" s="207" t="s">
        <v>2864</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573</v>
      </c>
    </row>
    <row r="202" spans="1:65" s="2" customFormat="1" ht="19.5" x14ac:dyDescent="0.2">
      <c r="A202" s="34"/>
      <c r="B202" s="35"/>
      <c r="C202" s="36"/>
      <c r="D202" s="219" t="s">
        <v>210</v>
      </c>
      <c r="E202" s="36"/>
      <c r="F202" s="220" t="s">
        <v>2865</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2867</v>
      </c>
      <c r="F203" s="207" t="s">
        <v>2833</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581</v>
      </c>
    </row>
    <row r="204" spans="1:65" s="2" customFormat="1" ht="19.5" x14ac:dyDescent="0.2">
      <c r="A204" s="34"/>
      <c r="B204" s="35"/>
      <c r="C204" s="36"/>
      <c r="D204" s="219" t="s">
        <v>210</v>
      </c>
      <c r="E204" s="36"/>
      <c r="F204" s="220" t="s">
        <v>2834</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2868</v>
      </c>
      <c r="F205" s="207" t="s">
        <v>2869</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592</v>
      </c>
    </row>
    <row r="206" spans="1:65" s="2" customFormat="1" ht="19.5" x14ac:dyDescent="0.2">
      <c r="A206" s="34"/>
      <c r="B206" s="35"/>
      <c r="C206" s="36"/>
      <c r="D206" s="219" t="s">
        <v>210</v>
      </c>
      <c r="E206" s="36"/>
      <c r="F206" s="220" t="s">
        <v>2870</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2871</v>
      </c>
      <c r="F207" s="207" t="s">
        <v>2833</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602</v>
      </c>
    </row>
    <row r="208" spans="1:65" s="2" customFormat="1" ht="19.5" x14ac:dyDescent="0.2">
      <c r="A208" s="34"/>
      <c r="B208" s="35"/>
      <c r="C208" s="36"/>
      <c r="D208" s="219" t="s">
        <v>210</v>
      </c>
      <c r="E208" s="36"/>
      <c r="F208" s="220" t="s">
        <v>2834</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2872</v>
      </c>
      <c r="F209" s="207" t="s">
        <v>2842</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610</v>
      </c>
    </row>
    <row r="210" spans="1:65" s="2" customFormat="1" ht="19.5" x14ac:dyDescent="0.2">
      <c r="A210" s="34"/>
      <c r="B210" s="35"/>
      <c r="C210" s="36"/>
      <c r="D210" s="219" t="s">
        <v>210</v>
      </c>
      <c r="E210" s="36"/>
      <c r="F210" s="220" t="s">
        <v>2843</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2873</v>
      </c>
      <c r="F211" s="207" t="s">
        <v>2874</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618</v>
      </c>
    </row>
    <row r="212" spans="1:65" s="2" customFormat="1" ht="19.5" x14ac:dyDescent="0.2">
      <c r="A212" s="34"/>
      <c r="B212" s="35"/>
      <c r="C212" s="36"/>
      <c r="D212" s="219" t="s">
        <v>210</v>
      </c>
      <c r="E212" s="36"/>
      <c r="F212" s="220" t="s">
        <v>2875</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2876</v>
      </c>
      <c r="F213" s="207" t="s">
        <v>2877</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626</v>
      </c>
    </row>
    <row r="214" spans="1:65" s="2" customFormat="1" ht="19.5" x14ac:dyDescent="0.2">
      <c r="A214" s="34"/>
      <c r="B214" s="35"/>
      <c r="C214" s="36"/>
      <c r="D214" s="219" t="s">
        <v>210</v>
      </c>
      <c r="E214" s="36"/>
      <c r="F214" s="220" t="s">
        <v>2878</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2879</v>
      </c>
      <c r="F215" s="207" t="s">
        <v>2874</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638</v>
      </c>
    </row>
    <row r="216" spans="1:65" s="2" customFormat="1" ht="19.5" x14ac:dyDescent="0.2">
      <c r="A216" s="34"/>
      <c r="B216" s="35"/>
      <c r="C216" s="36"/>
      <c r="D216" s="219" t="s">
        <v>210</v>
      </c>
      <c r="E216" s="36"/>
      <c r="F216" s="220" t="s">
        <v>2875</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2880</v>
      </c>
      <c r="F217" s="207" t="s">
        <v>2842</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649</v>
      </c>
    </row>
    <row r="218" spans="1:65" s="2" customFormat="1" ht="19.5" x14ac:dyDescent="0.2">
      <c r="A218" s="34"/>
      <c r="B218" s="35"/>
      <c r="C218" s="36"/>
      <c r="D218" s="219" t="s">
        <v>210</v>
      </c>
      <c r="E218" s="36"/>
      <c r="F218" s="220" t="s">
        <v>2843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2881</v>
      </c>
      <c r="F219" s="207" t="s">
        <v>2874</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657</v>
      </c>
    </row>
    <row r="220" spans="1:65" s="2" customFormat="1" ht="19.5" x14ac:dyDescent="0.2">
      <c r="A220" s="34"/>
      <c r="B220" s="35"/>
      <c r="C220" s="36"/>
      <c r="D220" s="219" t="s">
        <v>210</v>
      </c>
      <c r="E220" s="36"/>
      <c r="F220" s="220" t="s">
        <v>2875</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2510</v>
      </c>
      <c r="F221" s="203" t="s">
        <v>2882</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538</v>
      </c>
      <c r="D222" s="205" t="s">
        <v>204</v>
      </c>
      <c r="E222" s="206" t="s">
        <v>2883</v>
      </c>
      <c r="F222" s="207" t="s">
        <v>2884</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687</v>
      </c>
    </row>
    <row r="223" spans="1:65" s="2" customFormat="1" ht="19.5" x14ac:dyDescent="0.2">
      <c r="A223" s="34"/>
      <c r="B223" s="35"/>
      <c r="C223" s="36"/>
      <c r="D223" s="219" t="s">
        <v>210</v>
      </c>
      <c r="E223" s="36"/>
      <c r="F223" s="220" t="s">
        <v>2885</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2523</v>
      </c>
      <c r="F224" s="203" t="s">
        <v>2886</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542</v>
      </c>
      <c r="D225" s="205" t="s">
        <v>204</v>
      </c>
      <c r="E225" s="206" t="s">
        <v>2887</v>
      </c>
      <c r="F225" s="207" t="s">
        <v>2888</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695</v>
      </c>
    </row>
    <row r="226" spans="1:65" s="2" customFormat="1" ht="19.5" x14ac:dyDescent="0.2">
      <c r="A226" s="34"/>
      <c r="B226" s="35"/>
      <c r="C226" s="36"/>
      <c r="D226" s="219" t="s">
        <v>210</v>
      </c>
      <c r="E226" s="36"/>
      <c r="F226" s="220" t="s">
        <v>2889</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546</v>
      </c>
      <c r="D227" s="205" t="s">
        <v>204</v>
      </c>
      <c r="E227" s="206" t="s">
        <v>2890</v>
      </c>
      <c r="F227" s="207" t="s">
        <v>2891</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703</v>
      </c>
    </row>
    <row r="228" spans="1:65" s="2" customFormat="1" ht="19.5" x14ac:dyDescent="0.2">
      <c r="A228" s="34"/>
      <c r="B228" s="35"/>
      <c r="C228" s="36"/>
      <c r="D228" s="219" t="s">
        <v>210</v>
      </c>
      <c r="E228" s="36"/>
      <c r="F228" s="220" t="s">
        <v>2892</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555</v>
      </c>
      <c r="D229" s="205" t="s">
        <v>204</v>
      </c>
      <c r="E229" s="206" t="s">
        <v>2893</v>
      </c>
      <c r="F229" s="207" t="s">
        <v>2894</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712</v>
      </c>
    </row>
    <row r="230" spans="1:65" s="2" customFormat="1" ht="19.5" x14ac:dyDescent="0.2">
      <c r="A230" s="34"/>
      <c r="B230" s="35"/>
      <c r="C230" s="36"/>
      <c r="D230" s="219" t="s">
        <v>210</v>
      </c>
      <c r="E230" s="36"/>
      <c r="F230" s="220" t="s">
        <v>2895</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563</v>
      </c>
      <c r="D231" s="205" t="s">
        <v>204</v>
      </c>
      <c r="E231" s="206" t="s">
        <v>2896</v>
      </c>
      <c r="F231" s="207" t="s">
        <v>2897</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723</v>
      </c>
    </row>
    <row r="232" spans="1:65" s="2" customFormat="1" ht="19.5" x14ac:dyDescent="0.2">
      <c r="A232" s="34"/>
      <c r="B232" s="35"/>
      <c r="C232" s="36"/>
      <c r="D232" s="219" t="s">
        <v>210</v>
      </c>
      <c r="E232" s="36"/>
      <c r="F232" s="220" t="s">
        <v>2898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569</v>
      </c>
      <c r="D233" s="205" t="s">
        <v>204</v>
      </c>
      <c r="E233" s="206" t="s">
        <v>2899</v>
      </c>
      <c r="F233" s="207" t="s">
        <v>2900</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739</v>
      </c>
    </row>
    <row r="234" spans="1:65" s="2" customFormat="1" ht="19.5" x14ac:dyDescent="0.2">
      <c r="A234" s="34"/>
      <c r="B234" s="35"/>
      <c r="C234" s="36"/>
      <c r="D234" s="219" t="s">
        <v>210</v>
      </c>
      <c r="E234" s="36"/>
      <c r="F234" s="220" t="s">
        <v>2901</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2529</v>
      </c>
      <c r="F235" s="203" t="s">
        <v>2902</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573</v>
      </c>
      <c r="D236" s="205" t="s">
        <v>204</v>
      </c>
      <c r="E236" s="206" t="s">
        <v>2903</v>
      </c>
      <c r="F236" s="207" t="s">
        <v>2891</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750</v>
      </c>
    </row>
    <row r="237" spans="1:65" s="2" customFormat="1" ht="19.5" x14ac:dyDescent="0.2">
      <c r="A237" s="34"/>
      <c r="B237" s="35"/>
      <c r="C237" s="36"/>
      <c r="D237" s="219" t="s">
        <v>210</v>
      </c>
      <c r="E237" s="36"/>
      <c r="F237" s="220" t="s">
        <v>2892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577</v>
      </c>
      <c r="D238" s="205" t="s">
        <v>204</v>
      </c>
      <c r="E238" s="206" t="s">
        <v>2904</v>
      </c>
      <c r="F238" s="207" t="s">
        <v>2894</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758</v>
      </c>
    </row>
    <row r="239" spans="1:65" s="2" customFormat="1" ht="19.5" x14ac:dyDescent="0.2">
      <c r="A239" s="34"/>
      <c r="B239" s="35"/>
      <c r="C239" s="36"/>
      <c r="D239" s="219" t="s">
        <v>210</v>
      </c>
      <c r="E239" s="36"/>
      <c r="F239" s="220" t="s">
        <v>2895</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581</v>
      </c>
      <c r="D240" s="205" t="s">
        <v>204</v>
      </c>
      <c r="E240" s="206" t="s">
        <v>2905</v>
      </c>
      <c r="F240" s="207" t="s">
        <v>2906</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768</v>
      </c>
    </row>
    <row r="241" spans="1:65" s="2" customFormat="1" ht="19.5" x14ac:dyDescent="0.2">
      <c r="A241" s="34"/>
      <c r="B241" s="35"/>
      <c r="C241" s="36"/>
      <c r="D241" s="219" t="s">
        <v>210</v>
      </c>
      <c r="E241" s="36"/>
      <c r="F241" s="220" t="s">
        <v>2907</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585</v>
      </c>
      <c r="D242" s="205" t="s">
        <v>204</v>
      </c>
      <c r="E242" s="206" t="s">
        <v>2908</v>
      </c>
      <c r="F242" s="207" t="s">
        <v>2900</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776</v>
      </c>
    </row>
    <row r="243" spans="1:65" s="2" customFormat="1" ht="19.5" x14ac:dyDescent="0.2">
      <c r="A243" s="34"/>
      <c r="B243" s="35"/>
      <c r="C243" s="36"/>
      <c r="D243" s="219" t="s">
        <v>210</v>
      </c>
      <c r="E243" s="36"/>
      <c r="F243" s="220" t="s">
        <v>2901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2535</v>
      </c>
      <c r="F244" s="203" t="s">
        <v>2909</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592</v>
      </c>
      <c r="D245" s="205" t="s">
        <v>204</v>
      </c>
      <c r="E245" s="206" t="s">
        <v>2910</v>
      </c>
      <c r="F245" s="207" t="s">
        <v>2911</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784</v>
      </c>
    </row>
    <row r="246" spans="1:65" s="2" customFormat="1" ht="19.5" x14ac:dyDescent="0.2">
      <c r="A246" s="34"/>
      <c r="B246" s="35"/>
      <c r="C246" s="36"/>
      <c r="D246" s="219" t="s">
        <v>210</v>
      </c>
      <c r="E246" s="36"/>
      <c r="F246" s="220" t="s">
        <v>2912</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598</v>
      </c>
      <c r="D247" s="205" t="s">
        <v>204</v>
      </c>
      <c r="E247" s="206" t="s">
        <v>2913</v>
      </c>
      <c r="F247" s="207" t="s">
        <v>2914</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793</v>
      </c>
    </row>
    <row r="248" spans="1:65" s="2" customFormat="1" ht="19.5" x14ac:dyDescent="0.2">
      <c r="A248" s="34"/>
      <c r="B248" s="35"/>
      <c r="C248" s="36"/>
      <c r="D248" s="219" t="s">
        <v>210</v>
      </c>
      <c r="E248" s="36"/>
      <c r="F248" s="220" t="s">
        <v>2915</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602</v>
      </c>
      <c r="D249" s="205" t="s">
        <v>204</v>
      </c>
      <c r="E249" s="206" t="s">
        <v>2916</v>
      </c>
      <c r="F249" s="207" t="s">
        <v>2917</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804</v>
      </c>
    </row>
    <row r="250" spans="1:65" s="2" customFormat="1" ht="19.5" x14ac:dyDescent="0.2">
      <c r="A250" s="34"/>
      <c r="B250" s="35"/>
      <c r="C250" s="36"/>
      <c r="D250" s="219" t="s">
        <v>210</v>
      </c>
      <c r="E250" s="36"/>
      <c r="F250" s="220" t="s">
        <v>2918</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2919</v>
      </c>
      <c r="F251" s="203" t="s">
        <v>2920</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606</v>
      </c>
      <c r="D252" s="205" t="s">
        <v>204</v>
      </c>
      <c r="E252" s="206" t="s">
        <v>2921</v>
      </c>
      <c r="F252" s="207" t="s">
        <v>2922</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813</v>
      </c>
    </row>
    <row r="253" spans="1:65" s="2" customFormat="1" ht="19.5" x14ac:dyDescent="0.2">
      <c r="A253" s="34"/>
      <c r="B253" s="35"/>
      <c r="C253" s="36"/>
      <c r="D253" s="219" t="s">
        <v>210</v>
      </c>
      <c r="E253" s="36"/>
      <c r="F253" s="220" t="s">
        <v>2923</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2493</v>
      </c>
      <c r="F254" s="203" t="s">
        <v>2831</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610</v>
      </c>
      <c r="D255" s="205" t="s">
        <v>204</v>
      </c>
      <c r="E255" s="206" t="s">
        <v>2924</v>
      </c>
      <c r="F255" s="207" t="s">
        <v>2925</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823</v>
      </c>
    </row>
    <row r="256" spans="1:65" s="2" customFormat="1" ht="19.5" x14ac:dyDescent="0.2">
      <c r="A256" s="34"/>
      <c r="B256" s="35"/>
      <c r="C256" s="36"/>
      <c r="D256" s="219" t="s">
        <v>210</v>
      </c>
      <c r="E256" s="36"/>
      <c r="F256" s="220" t="s">
        <v>2926</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614</v>
      </c>
      <c r="D257" s="205" t="s">
        <v>204</v>
      </c>
      <c r="E257" s="206" t="s">
        <v>2927</v>
      </c>
      <c r="F257" s="207" t="s">
        <v>2928</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835</v>
      </c>
    </row>
    <row r="258" spans="1:65" s="2" customFormat="1" ht="19.5" x14ac:dyDescent="0.2">
      <c r="A258" s="34"/>
      <c r="B258" s="35"/>
      <c r="C258" s="36"/>
      <c r="D258" s="219" t="s">
        <v>210</v>
      </c>
      <c r="E258" s="36"/>
      <c r="F258" s="220" t="s">
        <v>2929</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618</v>
      </c>
      <c r="D259" s="205" t="s">
        <v>204</v>
      </c>
      <c r="E259" s="206" t="s">
        <v>2930</v>
      </c>
      <c r="F259" s="207" t="s">
        <v>2931</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847</v>
      </c>
    </row>
    <row r="260" spans="1:65" s="2" customFormat="1" ht="19.5" x14ac:dyDescent="0.2">
      <c r="A260" s="34"/>
      <c r="B260" s="35"/>
      <c r="C260" s="36"/>
      <c r="D260" s="219" t="s">
        <v>210</v>
      </c>
      <c r="E260" s="36"/>
      <c r="F260" s="220" t="s">
        <v>2912</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622</v>
      </c>
      <c r="D261" s="205" t="s">
        <v>204</v>
      </c>
      <c r="E261" s="206" t="s">
        <v>2932</v>
      </c>
      <c r="F261" s="207" t="s">
        <v>2933</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857</v>
      </c>
    </row>
    <row r="262" spans="1:65" s="2" customFormat="1" ht="19.5" x14ac:dyDescent="0.2">
      <c r="A262" s="34"/>
      <c r="B262" s="35"/>
      <c r="C262" s="36"/>
      <c r="D262" s="219" t="s">
        <v>210</v>
      </c>
      <c r="E262" s="36"/>
      <c r="F262" s="220" t="s">
        <v>2918</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2547</v>
      </c>
      <c r="F263" s="203" t="s">
        <v>2934</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626</v>
      </c>
      <c r="D264" s="205" t="s">
        <v>204</v>
      </c>
      <c r="E264" s="206" t="s">
        <v>2935</v>
      </c>
      <c r="F264" s="207" t="s">
        <v>2936</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870</v>
      </c>
    </row>
    <row r="265" spans="1:65" s="2" customFormat="1" ht="19.5" x14ac:dyDescent="0.2">
      <c r="A265" s="34"/>
      <c r="B265" s="35"/>
      <c r="C265" s="36"/>
      <c r="D265" s="219" t="s">
        <v>210</v>
      </c>
      <c r="E265" s="36"/>
      <c r="F265" s="220" t="s">
        <v>2937</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632</v>
      </c>
      <c r="D266" s="205" t="s">
        <v>204</v>
      </c>
      <c r="E266" s="206" t="s">
        <v>2938</v>
      </c>
      <c r="F266" s="207" t="s">
        <v>2931</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881</v>
      </c>
    </row>
    <row r="267" spans="1:65" s="2" customFormat="1" ht="19.5" x14ac:dyDescent="0.2">
      <c r="A267" s="34"/>
      <c r="B267" s="35"/>
      <c r="C267" s="36"/>
      <c r="D267" s="219" t="s">
        <v>210</v>
      </c>
      <c r="E267" s="36"/>
      <c r="F267" s="220" t="s">
        <v>2912</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638</v>
      </c>
      <c r="D268" s="205" t="s">
        <v>204</v>
      </c>
      <c r="E268" s="206" t="s">
        <v>2939</v>
      </c>
      <c r="F268" s="207" t="s">
        <v>2940</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893</v>
      </c>
    </row>
    <row r="269" spans="1:65" s="2" customFormat="1" ht="19.5" x14ac:dyDescent="0.2">
      <c r="A269" s="34"/>
      <c r="B269" s="35"/>
      <c r="C269" s="36"/>
      <c r="D269" s="219" t="s">
        <v>210</v>
      </c>
      <c r="E269" s="36"/>
      <c r="F269" s="220" t="s">
        <v>2915</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643</v>
      </c>
      <c r="D270" s="205" t="s">
        <v>204</v>
      </c>
      <c r="E270" s="206" t="s">
        <v>2941</v>
      </c>
      <c r="F270" s="207" t="s">
        <v>2933</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904</v>
      </c>
    </row>
    <row r="271" spans="1:65" s="2" customFormat="1" ht="19.5" x14ac:dyDescent="0.2">
      <c r="A271" s="34"/>
      <c r="B271" s="35"/>
      <c r="C271" s="36"/>
      <c r="D271" s="219" t="s">
        <v>210</v>
      </c>
      <c r="E271" s="36"/>
      <c r="F271" s="220" t="s">
        <v>2918</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2559</v>
      </c>
      <c r="F272" s="203" t="s">
        <v>2942</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649</v>
      </c>
      <c r="D273" s="205" t="s">
        <v>204</v>
      </c>
      <c r="E273" s="206" t="s">
        <v>2943</v>
      </c>
      <c r="F273" s="207" t="s">
        <v>2944</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913</v>
      </c>
    </row>
    <row r="274" spans="1:65" s="2" customFormat="1" ht="19.5" x14ac:dyDescent="0.2">
      <c r="A274" s="34"/>
      <c r="B274" s="35"/>
      <c r="C274" s="36"/>
      <c r="D274" s="219" t="s">
        <v>210</v>
      </c>
      <c r="E274" s="36"/>
      <c r="F274" s="220" t="s">
        <v>2945</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653</v>
      </c>
      <c r="D275" s="205" t="s">
        <v>204</v>
      </c>
      <c r="E275" s="206" t="s">
        <v>2946</v>
      </c>
      <c r="F275" s="207" t="s">
        <v>2947</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921</v>
      </c>
    </row>
    <row r="276" spans="1:65" s="2" customFormat="1" ht="19.5" x14ac:dyDescent="0.2">
      <c r="A276" s="34"/>
      <c r="B276" s="35"/>
      <c r="C276" s="36"/>
      <c r="D276" s="219" t="s">
        <v>210</v>
      </c>
      <c r="E276" s="36"/>
      <c r="F276" s="220" t="s">
        <v>2948</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657</v>
      </c>
      <c r="D277" s="205" t="s">
        <v>204</v>
      </c>
      <c r="E277" s="206" t="s">
        <v>2949</v>
      </c>
      <c r="F277" s="207" t="s">
        <v>2950</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930</v>
      </c>
    </row>
    <row r="278" spans="1:65" s="2" customFormat="1" ht="19.5" x14ac:dyDescent="0.2">
      <c r="A278" s="34"/>
      <c r="B278" s="35"/>
      <c r="C278" s="36"/>
      <c r="D278" s="219" t="s">
        <v>210</v>
      </c>
      <c r="E278" s="36"/>
      <c r="F278" s="220" t="s">
        <v>2951</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674</v>
      </c>
      <c r="D279" s="205" t="s">
        <v>204</v>
      </c>
      <c r="E279" s="206" t="s">
        <v>2952</v>
      </c>
      <c r="F279" s="207" t="s">
        <v>2953</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938</v>
      </c>
    </row>
    <row r="280" spans="1:65" s="2" customFormat="1" ht="19.5" x14ac:dyDescent="0.2">
      <c r="A280" s="34"/>
      <c r="B280" s="35"/>
      <c r="C280" s="36"/>
      <c r="D280" s="219" t="s">
        <v>210</v>
      </c>
      <c r="E280" s="36"/>
      <c r="F280" s="220" t="s">
        <v>2954</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2603</v>
      </c>
      <c r="F281" s="203" t="s">
        <v>2955</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687</v>
      </c>
      <c r="D282" s="205" t="s">
        <v>204</v>
      </c>
      <c r="E282" s="206" t="s">
        <v>2956</v>
      </c>
      <c r="F282" s="207" t="s">
        <v>2957</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946</v>
      </c>
    </row>
    <row r="283" spans="1:65" s="2" customFormat="1" ht="19.5" x14ac:dyDescent="0.2">
      <c r="A283" s="34"/>
      <c r="B283" s="35"/>
      <c r="C283" s="36"/>
      <c r="D283" s="219" t="s">
        <v>210</v>
      </c>
      <c r="E283" s="36"/>
      <c r="F283" s="220" t="s">
        <v>2958</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691</v>
      </c>
      <c r="D284" s="205" t="s">
        <v>204</v>
      </c>
      <c r="E284" s="206" t="s">
        <v>2959</v>
      </c>
      <c r="F284" s="207" t="s">
        <v>2960</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954</v>
      </c>
    </row>
    <row r="285" spans="1:65" s="2" customFormat="1" ht="19.5" x14ac:dyDescent="0.2">
      <c r="A285" s="34"/>
      <c r="B285" s="35"/>
      <c r="C285" s="36"/>
      <c r="D285" s="219" t="s">
        <v>210</v>
      </c>
      <c r="E285" s="36"/>
      <c r="F285" s="220" t="s">
        <v>2961</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695</v>
      </c>
      <c r="D286" s="205" t="s">
        <v>204</v>
      </c>
      <c r="E286" s="206" t="s">
        <v>2962</v>
      </c>
      <c r="F286" s="207" t="s">
        <v>2963</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959</v>
      </c>
    </row>
    <row r="287" spans="1:65" s="2" customFormat="1" ht="19.5" x14ac:dyDescent="0.2">
      <c r="A287" s="34"/>
      <c r="B287" s="35"/>
      <c r="C287" s="36"/>
      <c r="D287" s="219" t="s">
        <v>210</v>
      </c>
      <c r="E287" s="36"/>
      <c r="F287" s="220" t="s">
        <v>2964</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2607</v>
      </c>
      <c r="F288" s="203" t="s">
        <v>2965</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699</v>
      </c>
      <c r="D289" s="205" t="s">
        <v>204</v>
      </c>
      <c r="E289" s="206" t="s">
        <v>2966</v>
      </c>
      <c r="F289" s="207" t="s">
        <v>2967</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963</v>
      </c>
    </row>
    <row r="290" spans="1:65" s="2" customFormat="1" ht="19.5" x14ac:dyDescent="0.2">
      <c r="A290" s="34"/>
      <c r="B290" s="35"/>
      <c r="C290" s="36"/>
      <c r="D290" s="219" t="s">
        <v>210</v>
      </c>
      <c r="E290" s="36"/>
      <c r="F290" s="220" t="s">
        <v>2968</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703</v>
      </c>
      <c r="D291" s="205" t="s">
        <v>204</v>
      </c>
      <c r="E291" s="206" t="s">
        <v>2969</v>
      </c>
      <c r="F291" s="207" t="s">
        <v>2970</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971</v>
      </c>
    </row>
    <row r="292" spans="1:65" s="2" customFormat="1" ht="19.5" x14ac:dyDescent="0.2">
      <c r="A292" s="34"/>
      <c r="B292" s="35"/>
      <c r="C292" s="36"/>
      <c r="D292" s="219" t="s">
        <v>210</v>
      </c>
      <c r="E292" s="36"/>
      <c r="F292" s="220" t="s">
        <v>2971</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708</v>
      </c>
      <c r="D293" s="205" t="s">
        <v>204</v>
      </c>
      <c r="E293" s="206" t="s">
        <v>2972</v>
      </c>
      <c r="F293" s="207" t="s">
        <v>2973</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980</v>
      </c>
    </row>
    <row r="294" spans="1:65" s="2" customFormat="1" ht="19.5" x14ac:dyDescent="0.2">
      <c r="A294" s="34"/>
      <c r="B294" s="35"/>
      <c r="C294" s="36"/>
      <c r="D294" s="219" t="s">
        <v>210</v>
      </c>
      <c r="E294" s="36"/>
      <c r="F294" s="220" t="s">
        <v>2974</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2639</v>
      </c>
      <c r="F295" s="192" t="s">
        <v>2975</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2649</v>
      </c>
      <c r="F296" s="203" t="s">
        <v>2976</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712</v>
      </c>
      <c r="D297" s="205" t="s">
        <v>204</v>
      </c>
      <c r="E297" s="206" t="s">
        <v>2977</v>
      </c>
      <c r="F297" s="207" t="s">
        <v>2933</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992</v>
      </c>
    </row>
    <row r="298" spans="1:65" s="2" customFormat="1" ht="19.5" x14ac:dyDescent="0.2">
      <c r="A298" s="34"/>
      <c r="B298" s="35"/>
      <c r="C298" s="36"/>
      <c r="D298" s="219" t="s">
        <v>210</v>
      </c>
      <c r="E298" s="36"/>
      <c r="F298" s="220" t="s">
        <v>2918</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2666</v>
      </c>
      <c r="F299" s="203" t="s">
        <v>2978</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717</v>
      </c>
      <c r="D300" s="205" t="s">
        <v>204</v>
      </c>
      <c r="E300" s="206" t="s">
        <v>2979</v>
      </c>
      <c r="F300" s="207" t="s">
        <v>2980</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1002</v>
      </c>
    </row>
    <row r="301" spans="1:65" s="2" customFormat="1" ht="19.5" x14ac:dyDescent="0.2">
      <c r="A301" s="34"/>
      <c r="B301" s="35"/>
      <c r="C301" s="36"/>
      <c r="D301" s="219" t="s">
        <v>210</v>
      </c>
      <c r="E301" s="36"/>
      <c r="F301" s="220" t="s">
        <v>2981</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2670</v>
      </c>
      <c r="F302" s="203" t="s">
        <v>2982</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723</v>
      </c>
      <c r="D303" s="205" t="s">
        <v>204</v>
      </c>
      <c r="E303" s="206" t="s">
        <v>2983</v>
      </c>
      <c r="F303" s="207" t="s">
        <v>2933</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1016</v>
      </c>
    </row>
    <row r="304" spans="1:65" s="2" customFormat="1" ht="19.5" x14ac:dyDescent="0.2">
      <c r="A304" s="34"/>
      <c r="B304" s="35"/>
      <c r="C304" s="36"/>
      <c r="D304" s="219" t="s">
        <v>210</v>
      </c>
      <c r="E304" s="36"/>
      <c r="F304" s="220" t="s">
        <v>2918</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2674</v>
      </c>
      <c r="F305" s="203" t="s">
        <v>2984</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731</v>
      </c>
      <c r="D306" s="205" t="s">
        <v>204</v>
      </c>
      <c r="E306" s="206" t="s">
        <v>2985</v>
      </c>
      <c r="F306" s="207" t="s">
        <v>2933</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1028</v>
      </c>
    </row>
    <row r="307" spans="1:65" s="2" customFormat="1" ht="19.5" x14ac:dyDescent="0.2">
      <c r="A307" s="34"/>
      <c r="B307" s="35"/>
      <c r="C307" s="36"/>
      <c r="D307" s="219" t="s">
        <v>210</v>
      </c>
      <c r="E307" s="36"/>
      <c r="F307" s="220" t="s">
        <v>2918</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2689</v>
      </c>
      <c r="F308" s="203" t="s">
        <v>2986</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739</v>
      </c>
      <c r="D309" s="205" t="s">
        <v>204</v>
      </c>
      <c r="E309" s="206" t="s">
        <v>2987</v>
      </c>
      <c r="F309" s="207" t="s">
        <v>2933</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1036</v>
      </c>
    </row>
    <row r="310" spans="1:65" s="2" customFormat="1" ht="19.5" x14ac:dyDescent="0.2">
      <c r="A310" s="34"/>
      <c r="B310" s="35"/>
      <c r="C310" s="36"/>
      <c r="D310" s="219" t="s">
        <v>210</v>
      </c>
      <c r="E310" s="36"/>
      <c r="F310" s="220" t="s">
        <v>2918</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2692</v>
      </c>
      <c r="F311" s="203" t="s">
        <v>2988</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743</v>
      </c>
      <c r="D312" s="205" t="s">
        <v>204</v>
      </c>
      <c r="E312" s="206" t="s">
        <v>2989</v>
      </c>
      <c r="F312" s="207" t="s">
        <v>2990</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1052</v>
      </c>
    </row>
    <row r="313" spans="1:65" s="2" customFormat="1" ht="19.5" x14ac:dyDescent="0.2">
      <c r="A313" s="34"/>
      <c r="B313" s="35"/>
      <c r="C313" s="36"/>
      <c r="D313" s="219" t="s">
        <v>210</v>
      </c>
      <c r="E313" s="36"/>
      <c r="F313" s="220" t="s">
        <v>2991</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2919</v>
      </c>
      <c r="F314" s="203" t="s">
        <v>2920</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750</v>
      </c>
      <c r="D315" s="205" t="s">
        <v>204</v>
      </c>
      <c r="E315" s="206" t="s">
        <v>2992</v>
      </c>
      <c r="F315" s="207" t="s">
        <v>2857</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1061</v>
      </c>
    </row>
    <row r="316" spans="1:65" s="2" customFormat="1" ht="19.5" x14ac:dyDescent="0.2">
      <c r="A316" s="34"/>
      <c r="B316" s="35"/>
      <c r="C316" s="36"/>
      <c r="D316" s="219" t="s">
        <v>210</v>
      </c>
      <c r="E316" s="36"/>
      <c r="F316" s="220" t="s">
        <v>2858</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2559</v>
      </c>
      <c r="F317" s="203" t="s">
        <v>2942</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754</v>
      </c>
      <c r="D318" s="205" t="s">
        <v>204</v>
      </c>
      <c r="E318" s="206" t="s">
        <v>2993</v>
      </c>
      <c r="F318" s="207" t="s">
        <v>2950</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1072</v>
      </c>
    </row>
    <row r="319" spans="1:65" s="2" customFormat="1" ht="19.5" x14ac:dyDescent="0.2">
      <c r="A319" s="34"/>
      <c r="B319" s="35"/>
      <c r="C319" s="36"/>
      <c r="D319" s="219" t="s">
        <v>210</v>
      </c>
      <c r="E319" s="36"/>
      <c r="F319" s="220" t="s">
        <v>2951</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758</v>
      </c>
      <c r="D320" s="205" t="s">
        <v>204</v>
      </c>
      <c r="E320" s="206" t="s">
        <v>2994</v>
      </c>
      <c r="F320" s="207" t="s">
        <v>2953</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1081</v>
      </c>
    </row>
    <row r="321" spans="1:65" s="2" customFormat="1" ht="19.5" x14ac:dyDescent="0.2">
      <c r="A321" s="34"/>
      <c r="B321" s="35"/>
      <c r="C321" s="36"/>
      <c r="D321" s="219" t="s">
        <v>210</v>
      </c>
      <c r="E321" s="36"/>
      <c r="F321" s="220" t="s">
        <v>2954</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2603</v>
      </c>
      <c r="F322" s="203" t="s">
        <v>2955</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762</v>
      </c>
      <c r="D323" s="205" t="s">
        <v>204</v>
      </c>
      <c r="E323" s="206" t="s">
        <v>2995</v>
      </c>
      <c r="F323" s="207" t="s">
        <v>2996</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1094</v>
      </c>
    </row>
    <row r="324" spans="1:65" s="2" customFormat="1" ht="19.5" x14ac:dyDescent="0.2">
      <c r="A324" s="34"/>
      <c r="B324" s="35"/>
      <c r="C324" s="36"/>
      <c r="D324" s="219" t="s">
        <v>210</v>
      </c>
      <c r="E324" s="36"/>
      <c r="F324" s="220" t="s">
        <v>2997</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2607</v>
      </c>
      <c r="F325" s="203" t="s">
        <v>2965</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768</v>
      </c>
      <c r="D326" s="205" t="s">
        <v>204</v>
      </c>
      <c r="E326" s="206" t="s">
        <v>2998</v>
      </c>
      <c r="F326" s="207" t="s">
        <v>2999</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1106</v>
      </c>
    </row>
    <row r="327" spans="1:65" s="12" customFormat="1" ht="25.9" customHeight="1" x14ac:dyDescent="0.2">
      <c r="B327" s="189"/>
      <c r="C327" s="190"/>
      <c r="D327" s="191" t="s">
        <v>73</v>
      </c>
      <c r="E327" s="192" t="s">
        <v>2696</v>
      </c>
      <c r="F327" s="192" t="s">
        <v>3000</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2706</v>
      </c>
      <c r="F328" s="203" t="s">
        <v>3001</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772</v>
      </c>
      <c r="D329" s="205" t="s">
        <v>204</v>
      </c>
      <c r="E329" s="206" t="s">
        <v>3002</v>
      </c>
      <c r="F329" s="207" t="s">
        <v>3003</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1115</v>
      </c>
    </row>
    <row r="330" spans="1:65" s="2" customFormat="1" ht="19.5" x14ac:dyDescent="0.2">
      <c r="A330" s="34"/>
      <c r="B330" s="35"/>
      <c r="C330" s="36"/>
      <c r="D330" s="219" t="s">
        <v>210</v>
      </c>
      <c r="E330" s="36"/>
      <c r="F330" s="220" t="s">
        <v>3004</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2670</v>
      </c>
      <c r="F331" s="203" t="s">
        <v>2982</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776</v>
      </c>
      <c r="D332" s="205" t="s">
        <v>204</v>
      </c>
      <c r="E332" s="206" t="s">
        <v>3005</v>
      </c>
      <c r="F332" s="207" t="s">
        <v>3006</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1123</v>
      </c>
    </row>
    <row r="333" spans="1:65" s="2" customFormat="1" ht="19.5" x14ac:dyDescent="0.2">
      <c r="A333" s="34"/>
      <c r="B333" s="35"/>
      <c r="C333" s="36"/>
      <c r="D333" s="219" t="s">
        <v>210</v>
      </c>
      <c r="E333" s="36"/>
      <c r="F333" s="220" t="s">
        <v>3007</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2692</v>
      </c>
      <c r="F334" s="203" t="s">
        <v>2988</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781</v>
      </c>
      <c r="D335" s="205" t="s">
        <v>204</v>
      </c>
      <c r="E335" s="206" t="s">
        <v>3008</v>
      </c>
      <c r="F335" s="207" t="s">
        <v>3009</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1132</v>
      </c>
    </row>
    <row r="336" spans="1:65" s="2" customFormat="1" ht="19.5" x14ac:dyDescent="0.2">
      <c r="A336" s="34"/>
      <c r="B336" s="35"/>
      <c r="C336" s="36"/>
      <c r="D336" s="219" t="s">
        <v>210</v>
      </c>
      <c r="E336" s="36"/>
      <c r="F336" s="220" t="s">
        <v>3010</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2493</v>
      </c>
      <c r="F337" s="203" t="s">
        <v>2831</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784</v>
      </c>
      <c r="D338" s="205" t="s">
        <v>204</v>
      </c>
      <c r="E338" s="206" t="s">
        <v>3011</v>
      </c>
      <c r="F338" s="207" t="s">
        <v>3012</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1143</v>
      </c>
    </row>
    <row r="339" spans="1:65" s="2" customFormat="1" ht="19.5" x14ac:dyDescent="0.2">
      <c r="A339" s="34"/>
      <c r="B339" s="35"/>
      <c r="C339" s="36"/>
      <c r="D339" s="219" t="s">
        <v>210</v>
      </c>
      <c r="E339" s="36"/>
      <c r="F339" s="220" t="s">
        <v>3013</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788</v>
      </c>
      <c r="D340" s="205" t="s">
        <v>204</v>
      </c>
      <c r="E340" s="206" t="s">
        <v>3014</v>
      </c>
      <c r="F340" s="207" t="s">
        <v>2860</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1151</v>
      </c>
    </row>
    <row r="341" spans="1:65" s="2" customFormat="1" ht="19.5" x14ac:dyDescent="0.2">
      <c r="A341" s="34"/>
      <c r="B341" s="35"/>
      <c r="C341" s="36"/>
      <c r="D341" s="219" t="s">
        <v>210</v>
      </c>
      <c r="E341" s="36"/>
      <c r="F341" s="220" t="s">
        <v>2861</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2529</v>
      </c>
      <c r="F342" s="203" t="s">
        <v>2902</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793</v>
      </c>
      <c r="D343" s="205" t="s">
        <v>204</v>
      </c>
      <c r="E343" s="206" t="s">
        <v>3015</v>
      </c>
      <c r="F343" s="207" t="s">
        <v>3016</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1162</v>
      </c>
    </row>
    <row r="344" spans="1:65" s="2" customFormat="1" ht="19.5" x14ac:dyDescent="0.2">
      <c r="A344" s="34"/>
      <c r="B344" s="35"/>
      <c r="C344" s="36"/>
      <c r="D344" s="219" t="s">
        <v>210</v>
      </c>
      <c r="E344" s="36"/>
      <c r="F344" s="220" t="s">
        <v>2898</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2559</v>
      </c>
      <c r="F345" s="203" t="s">
        <v>2942</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800</v>
      </c>
      <c r="D346" s="205" t="s">
        <v>204</v>
      </c>
      <c r="E346" s="206" t="s">
        <v>3017</v>
      </c>
      <c r="F346" s="207" t="s">
        <v>2944</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1170</v>
      </c>
    </row>
    <row r="347" spans="1:65" s="2" customFormat="1" ht="19.5" x14ac:dyDescent="0.2">
      <c r="A347" s="34"/>
      <c r="B347" s="35"/>
      <c r="C347" s="36"/>
      <c r="D347" s="219" t="s">
        <v>210</v>
      </c>
      <c r="E347" s="36"/>
      <c r="F347" s="220" t="s">
        <v>2945</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804</v>
      </c>
      <c r="D348" s="205" t="s">
        <v>204</v>
      </c>
      <c r="E348" s="206" t="s">
        <v>3018</v>
      </c>
      <c r="F348" s="207" t="s">
        <v>2950</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1180</v>
      </c>
    </row>
    <row r="349" spans="1:65" s="2" customFormat="1" ht="19.5" x14ac:dyDescent="0.2">
      <c r="A349" s="34"/>
      <c r="B349" s="35"/>
      <c r="C349" s="36"/>
      <c r="D349" s="219" t="s">
        <v>210</v>
      </c>
      <c r="E349" s="36"/>
      <c r="F349" s="220" t="s">
        <v>2951</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808</v>
      </c>
      <c r="D350" s="205" t="s">
        <v>204</v>
      </c>
      <c r="E350" s="206" t="s">
        <v>3019</v>
      </c>
      <c r="F350" s="207" t="s">
        <v>2953</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1191</v>
      </c>
    </row>
    <row r="351" spans="1:65" s="2" customFormat="1" ht="19.5" x14ac:dyDescent="0.2">
      <c r="A351" s="34"/>
      <c r="B351" s="35"/>
      <c r="C351" s="36"/>
      <c r="D351" s="219" t="s">
        <v>210</v>
      </c>
      <c r="E351" s="36"/>
      <c r="F351" s="220" t="s">
        <v>2954</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2603</v>
      </c>
      <c r="F352" s="203" t="s">
        <v>2955</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813</v>
      </c>
      <c r="D353" s="205" t="s">
        <v>204</v>
      </c>
      <c r="E353" s="206" t="s">
        <v>3020</v>
      </c>
      <c r="F353" s="207" t="s">
        <v>3021</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1202</v>
      </c>
    </row>
    <row r="354" spans="1:65" s="2" customFormat="1" ht="19.5" x14ac:dyDescent="0.2">
      <c r="A354" s="34"/>
      <c r="B354" s="35"/>
      <c r="C354" s="36"/>
      <c r="D354" s="219" t="s">
        <v>210</v>
      </c>
      <c r="E354" s="36"/>
      <c r="F354" s="220" t="s">
        <v>3022</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2607</v>
      </c>
      <c r="F355" s="203" t="s">
        <v>2965</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818</v>
      </c>
      <c r="D356" s="205" t="s">
        <v>204</v>
      </c>
      <c r="E356" s="206" t="s">
        <v>3023</v>
      </c>
      <c r="F356" s="207" t="s">
        <v>2973</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1210</v>
      </c>
    </row>
    <row r="357" spans="1:65" s="2" customFormat="1" ht="19.5" x14ac:dyDescent="0.2">
      <c r="A357" s="34"/>
      <c r="B357" s="35"/>
      <c r="C357" s="36"/>
      <c r="D357" s="219" t="s">
        <v>210</v>
      </c>
      <c r="E357" s="36"/>
      <c r="F357" s="220" t="s">
        <v>2974</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2712</v>
      </c>
      <c r="F358" s="192" t="s">
        <v>3024</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2649</v>
      </c>
      <c r="F359" s="203" t="s">
        <v>2976</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823</v>
      </c>
      <c r="D360" s="205" t="s">
        <v>204</v>
      </c>
      <c r="E360" s="206" t="s">
        <v>3025</v>
      </c>
      <c r="F360" s="207" t="s">
        <v>2931</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1220</v>
      </c>
    </row>
    <row r="361" spans="1:65" s="2" customFormat="1" ht="19.5" x14ac:dyDescent="0.2">
      <c r="A361" s="34"/>
      <c r="B361" s="35"/>
      <c r="C361" s="36"/>
      <c r="D361" s="219" t="s">
        <v>210</v>
      </c>
      <c r="E361" s="36"/>
      <c r="F361" s="220" t="s">
        <v>2912</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2726</v>
      </c>
      <c r="F362" s="203" t="s">
        <v>3026</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828</v>
      </c>
      <c r="D363" s="205" t="s">
        <v>204</v>
      </c>
      <c r="E363" s="206" t="s">
        <v>3027</v>
      </c>
      <c r="F363" s="207" t="s">
        <v>2931</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1228</v>
      </c>
    </row>
    <row r="364" spans="1:65" s="2" customFormat="1" ht="19.5" x14ac:dyDescent="0.2">
      <c r="A364" s="34"/>
      <c r="B364" s="35"/>
      <c r="C364" s="36"/>
      <c r="D364" s="219" t="s">
        <v>210</v>
      </c>
      <c r="E364" s="36"/>
      <c r="F364" s="220" t="s">
        <v>2912</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2689</v>
      </c>
      <c r="F365" s="203" t="s">
        <v>2986</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835</v>
      </c>
      <c r="D366" s="205" t="s">
        <v>204</v>
      </c>
      <c r="E366" s="206" t="s">
        <v>3028</v>
      </c>
      <c r="F366" s="207" t="s">
        <v>2931</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1236</v>
      </c>
    </row>
    <row r="367" spans="1:65" s="2" customFormat="1" ht="19.5" x14ac:dyDescent="0.2">
      <c r="A367" s="34"/>
      <c r="B367" s="35"/>
      <c r="C367" s="36"/>
      <c r="D367" s="219" t="s">
        <v>210</v>
      </c>
      <c r="E367" s="36"/>
      <c r="F367" s="220" t="s">
        <v>2912</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2692</v>
      </c>
      <c r="F368" s="203" t="s">
        <v>2988</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840</v>
      </c>
      <c r="D369" s="205" t="s">
        <v>204</v>
      </c>
      <c r="E369" s="206" t="s">
        <v>3029</v>
      </c>
      <c r="F369" s="207" t="s">
        <v>3030</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1245</v>
      </c>
    </row>
    <row r="370" spans="1:65" s="2" customFormat="1" ht="19.5" x14ac:dyDescent="0.2">
      <c r="A370" s="34"/>
      <c r="B370" s="35"/>
      <c r="C370" s="36"/>
      <c r="D370" s="219" t="s">
        <v>210</v>
      </c>
      <c r="E370" s="36"/>
      <c r="F370" s="220" t="s">
        <v>3031</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2744</v>
      </c>
      <c r="F371" s="203" t="s">
        <v>3032</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847</v>
      </c>
      <c r="D372" s="205" t="s">
        <v>204</v>
      </c>
      <c r="E372" s="206" t="s">
        <v>3033</v>
      </c>
      <c r="F372" s="207" t="s">
        <v>2877</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1253</v>
      </c>
    </row>
    <row r="373" spans="1:65" s="2" customFormat="1" ht="19.5" x14ac:dyDescent="0.2">
      <c r="A373" s="34"/>
      <c r="B373" s="35"/>
      <c r="C373" s="36"/>
      <c r="D373" s="219" t="s">
        <v>210</v>
      </c>
      <c r="E373" s="36"/>
      <c r="F373" s="220" t="s">
        <v>2878</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2752</v>
      </c>
      <c r="F374" s="203" t="s">
        <v>3034</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852</v>
      </c>
      <c r="D375" s="205" t="s">
        <v>204</v>
      </c>
      <c r="E375" s="206" t="s">
        <v>3035</v>
      </c>
      <c r="F375" s="207" t="s">
        <v>2931</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1261</v>
      </c>
    </row>
    <row r="376" spans="1:65" s="2" customFormat="1" ht="19.5" x14ac:dyDescent="0.2">
      <c r="A376" s="34"/>
      <c r="B376" s="35"/>
      <c r="C376" s="36"/>
      <c r="D376" s="219" t="s">
        <v>210</v>
      </c>
      <c r="E376" s="36"/>
      <c r="F376" s="220" t="s">
        <v>2912</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2603</v>
      </c>
      <c r="F377" s="203" t="s">
        <v>2955</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857</v>
      </c>
      <c r="D378" s="205" t="s">
        <v>204</v>
      </c>
      <c r="E378" s="206" t="s">
        <v>3036</v>
      </c>
      <c r="F378" s="207" t="s">
        <v>3037</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1269</v>
      </c>
    </row>
    <row r="379" spans="1:65" s="2" customFormat="1" ht="19.5" x14ac:dyDescent="0.2">
      <c r="A379" s="34"/>
      <c r="B379" s="35"/>
      <c r="C379" s="36"/>
      <c r="D379" s="219" t="s">
        <v>210</v>
      </c>
      <c r="E379" s="36"/>
      <c r="F379" s="220" t="s">
        <v>3038</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862</v>
      </c>
      <c r="D380" s="205" t="s">
        <v>204</v>
      </c>
      <c r="E380" s="206" t="s">
        <v>3039</v>
      </c>
      <c r="F380" s="207" t="s">
        <v>2960</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1278</v>
      </c>
    </row>
    <row r="381" spans="1:65" s="2" customFormat="1" ht="19.5" x14ac:dyDescent="0.2">
      <c r="A381" s="34"/>
      <c r="B381" s="35"/>
      <c r="C381" s="36"/>
      <c r="D381" s="219" t="s">
        <v>210</v>
      </c>
      <c r="E381" s="36"/>
      <c r="F381" s="220" t="s">
        <v>2961</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2762</v>
      </c>
      <c r="F382" s="192" t="s">
        <v>3040</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870</v>
      </c>
      <c r="D383" s="205" t="s">
        <v>204</v>
      </c>
      <c r="E383" s="206" t="s">
        <v>3041</v>
      </c>
      <c r="F383" s="207" t="s">
        <v>3042</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1286</v>
      </c>
    </row>
    <row r="384" spans="1:65" s="2" customFormat="1" ht="48.75" x14ac:dyDescent="0.2">
      <c r="A384" s="34"/>
      <c r="B384" s="35"/>
      <c r="C384" s="36"/>
      <c r="D384" s="219" t="s">
        <v>210</v>
      </c>
      <c r="E384" s="36"/>
      <c r="F384" s="220" t="s">
        <v>3043</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874</v>
      </c>
      <c r="D385" s="205" t="s">
        <v>204</v>
      </c>
      <c r="E385" s="206" t="s">
        <v>3044</v>
      </c>
      <c r="F385" s="207" t="s">
        <v>3045</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1295</v>
      </c>
    </row>
    <row r="386" spans="1:65" s="2" customFormat="1" ht="29.25" x14ac:dyDescent="0.2">
      <c r="A386" s="34"/>
      <c r="B386" s="35"/>
      <c r="C386" s="36"/>
      <c r="D386" s="219" t="s">
        <v>210</v>
      </c>
      <c r="E386" s="36"/>
      <c r="F386" s="220" t="s">
        <v>3046</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881</v>
      </c>
      <c r="D387" s="205" t="s">
        <v>204</v>
      </c>
      <c r="E387" s="206" t="s">
        <v>3047</v>
      </c>
      <c r="F387" s="207" t="s">
        <v>3048</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1305</v>
      </c>
    </row>
    <row r="388" spans="1:65" s="2" customFormat="1" ht="29.25" x14ac:dyDescent="0.2">
      <c r="A388" s="34"/>
      <c r="B388" s="35"/>
      <c r="C388" s="36"/>
      <c r="D388" s="219" t="s">
        <v>210</v>
      </c>
      <c r="E388" s="36"/>
      <c r="F388" s="220" t="s">
        <v>3049</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2768</v>
      </c>
      <c r="F389" s="192" t="s">
        <v>3050</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887</v>
      </c>
      <c r="D390" s="205" t="s">
        <v>204</v>
      </c>
      <c r="E390" s="206" t="s">
        <v>3051</v>
      </c>
      <c r="F390" s="207" t="s">
        <v>3052</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1314</v>
      </c>
    </row>
    <row r="391" spans="1:65" s="2" customFormat="1" ht="68.25" x14ac:dyDescent="0.2">
      <c r="A391" s="34"/>
      <c r="B391" s="35"/>
      <c r="C391" s="36"/>
      <c r="D391" s="219" t="s">
        <v>210</v>
      </c>
      <c r="E391" s="36"/>
      <c r="F391" s="220" t="s">
        <v>3053</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893</v>
      </c>
      <c r="D392" s="205" t="s">
        <v>204</v>
      </c>
      <c r="E392" s="206" t="s">
        <v>3054</v>
      </c>
      <c r="F392" s="207" t="s">
        <v>3055</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1328</v>
      </c>
    </row>
    <row r="393" spans="1:65" s="2" customFormat="1" ht="48.75" x14ac:dyDescent="0.2">
      <c r="A393" s="34"/>
      <c r="B393" s="35"/>
      <c r="C393" s="36"/>
      <c r="D393" s="219" t="s">
        <v>210</v>
      </c>
      <c r="E393" s="36"/>
      <c r="F393" s="220" t="s">
        <v>3056</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900</v>
      </c>
      <c r="D394" s="205" t="s">
        <v>204</v>
      </c>
      <c r="E394" s="206" t="s">
        <v>3057</v>
      </c>
      <c r="F394" s="207" t="s">
        <v>3058</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1339</v>
      </c>
    </row>
    <row r="395" spans="1:65" s="2" customFormat="1" ht="48.75" x14ac:dyDescent="0.2">
      <c r="A395" s="34"/>
      <c r="B395" s="35"/>
      <c r="C395" s="36"/>
      <c r="D395" s="219" t="s">
        <v>210</v>
      </c>
      <c r="E395" s="36"/>
      <c r="F395" s="220" t="s">
        <v>3059</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904</v>
      </c>
      <c r="D396" s="205" t="s">
        <v>204</v>
      </c>
      <c r="E396" s="206" t="s">
        <v>3060</v>
      </c>
      <c r="F396" s="207" t="s">
        <v>3061</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1349</v>
      </c>
    </row>
    <row r="397" spans="1:65" s="2" customFormat="1" ht="48.75" x14ac:dyDescent="0.2">
      <c r="A397" s="34"/>
      <c r="B397" s="35"/>
      <c r="C397" s="36"/>
      <c r="D397" s="219" t="s">
        <v>210</v>
      </c>
      <c r="E397" s="36"/>
      <c r="F397" s="220" t="s">
        <v>3062</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909</v>
      </c>
      <c r="D398" s="205" t="s">
        <v>204</v>
      </c>
      <c r="E398" s="206" t="s">
        <v>3063</v>
      </c>
      <c r="F398" s="207" t="s">
        <v>3064</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1357</v>
      </c>
    </row>
    <row r="399" spans="1:65" s="2" customFormat="1" ht="48.75" x14ac:dyDescent="0.2">
      <c r="A399" s="34"/>
      <c r="B399" s="35"/>
      <c r="C399" s="36"/>
      <c r="D399" s="219" t="s">
        <v>210</v>
      </c>
      <c r="E399" s="36"/>
      <c r="F399" s="220" t="s">
        <v>3065</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913</v>
      </c>
      <c r="D400" s="205" t="s">
        <v>204</v>
      </c>
      <c r="E400" s="206" t="s">
        <v>3066</v>
      </c>
      <c r="F400" s="207" t="s">
        <v>3067</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1366</v>
      </c>
    </row>
    <row r="401" spans="1:65" s="2" customFormat="1" ht="48.75" x14ac:dyDescent="0.2">
      <c r="A401" s="34"/>
      <c r="B401" s="35"/>
      <c r="C401" s="36"/>
      <c r="D401" s="219" t="s">
        <v>210</v>
      </c>
      <c r="E401" s="36"/>
      <c r="F401" s="220" t="s">
        <v>3068</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917</v>
      </c>
      <c r="D402" s="205" t="s">
        <v>204</v>
      </c>
      <c r="E402" s="206" t="s">
        <v>3069</v>
      </c>
      <c r="F402" s="207" t="s">
        <v>3070</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1376</v>
      </c>
    </row>
    <row r="403" spans="1:65" s="2" customFormat="1" ht="24" customHeight="1" x14ac:dyDescent="0.2">
      <c r="A403" s="34"/>
      <c r="B403" s="35"/>
      <c r="C403" s="205" t="s">
        <v>921</v>
      </c>
      <c r="D403" s="205" t="s">
        <v>204</v>
      </c>
      <c r="E403" s="206" t="s">
        <v>3071</v>
      </c>
      <c r="F403" s="207" t="s">
        <v>3072</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1385</v>
      </c>
    </row>
    <row r="404" spans="1:65" s="2" customFormat="1" ht="16.5" customHeight="1" x14ac:dyDescent="0.2">
      <c r="A404" s="34"/>
      <c r="B404" s="35"/>
      <c r="C404" s="205" t="s">
        <v>925</v>
      </c>
      <c r="D404" s="205" t="s">
        <v>204</v>
      </c>
      <c r="E404" s="206" t="s">
        <v>3073</v>
      </c>
      <c r="F404" s="207" t="s">
        <v>3074</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1394</v>
      </c>
    </row>
    <row r="405" spans="1:65" s="12" customFormat="1" ht="25.9" customHeight="1" x14ac:dyDescent="0.2">
      <c r="B405" s="189"/>
      <c r="C405" s="190"/>
      <c r="D405" s="191" t="s">
        <v>73</v>
      </c>
      <c r="E405" s="192" t="s">
        <v>2772</v>
      </c>
      <c r="F405" s="192" t="s">
        <v>3075</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930</v>
      </c>
      <c r="D406" s="205" t="s">
        <v>204</v>
      </c>
      <c r="E406" s="206" t="s">
        <v>3071</v>
      </c>
      <c r="F406" s="207" t="s">
        <v>3072</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1403</v>
      </c>
    </row>
    <row r="407" spans="1:65" s="2" customFormat="1" ht="16.5" customHeight="1" x14ac:dyDescent="0.2">
      <c r="A407" s="34"/>
      <c r="B407" s="35"/>
      <c r="C407" s="205" t="s">
        <v>934</v>
      </c>
      <c r="D407" s="205" t="s">
        <v>204</v>
      </c>
      <c r="E407" s="206" t="s">
        <v>3073</v>
      </c>
      <c r="F407" s="207" t="s">
        <v>3074</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1413</v>
      </c>
    </row>
    <row r="408" spans="1:65" s="12" customFormat="1" ht="25.9" customHeight="1" x14ac:dyDescent="0.2">
      <c r="B408" s="189"/>
      <c r="C408" s="190"/>
      <c r="D408" s="191" t="s">
        <v>73</v>
      </c>
      <c r="E408" s="192" t="s">
        <v>3076</v>
      </c>
      <c r="F408" s="192" t="s">
        <v>3077</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938</v>
      </c>
      <c r="D409" s="205" t="s">
        <v>204</v>
      </c>
      <c r="E409" s="206" t="s">
        <v>3078</v>
      </c>
      <c r="F409" s="207" t="s">
        <v>3079</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1422</v>
      </c>
    </row>
    <row r="410" spans="1:65" s="2" customFormat="1" ht="29.25" x14ac:dyDescent="0.2">
      <c r="A410" s="34"/>
      <c r="B410" s="35"/>
      <c r="C410" s="36"/>
      <c r="D410" s="219" t="s">
        <v>210</v>
      </c>
      <c r="E410" s="36"/>
      <c r="F410" s="220" t="s">
        <v>3080</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942</v>
      </c>
      <c r="D411" s="284" t="s">
        <v>204</v>
      </c>
      <c r="E411" s="285" t="s">
        <v>3081</v>
      </c>
      <c r="F411" s="286" t="s">
        <v>5863</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1431</v>
      </c>
    </row>
    <row r="412" spans="1:65" s="2" customFormat="1" ht="16.5" customHeight="1" x14ac:dyDescent="0.2">
      <c r="A412" s="34"/>
      <c r="B412" s="35"/>
      <c r="C412" s="205" t="s">
        <v>946</v>
      </c>
      <c r="D412" s="205" t="s">
        <v>204</v>
      </c>
      <c r="E412" s="206" t="s">
        <v>3082</v>
      </c>
      <c r="F412" s="207" t="s">
        <v>3083</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1441</v>
      </c>
    </row>
    <row r="413" spans="1:65" s="2" customFormat="1" ht="16.5" customHeight="1" x14ac:dyDescent="0.2">
      <c r="A413" s="34"/>
      <c r="B413" s="35"/>
      <c r="C413" s="205" t="s">
        <v>950</v>
      </c>
      <c r="D413" s="205" t="s">
        <v>204</v>
      </c>
      <c r="E413" s="206" t="s">
        <v>3084</v>
      </c>
      <c r="F413" s="207" t="s">
        <v>2452</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1450</v>
      </c>
    </row>
    <row r="414" spans="1:65" s="2" customFormat="1" ht="16.5" customHeight="1" x14ac:dyDescent="0.2">
      <c r="A414" s="34"/>
      <c r="B414" s="35"/>
      <c r="C414" s="205" t="s">
        <v>954</v>
      </c>
      <c r="D414" s="205" t="s">
        <v>204</v>
      </c>
      <c r="E414" s="206" t="s">
        <v>3085</v>
      </c>
      <c r="F414" s="207" t="s">
        <v>3086</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1457</v>
      </c>
    </row>
    <row r="415" spans="1:65" s="2" customFormat="1" ht="24" customHeight="1" x14ac:dyDescent="0.2">
      <c r="A415" s="34"/>
      <c r="B415" s="35"/>
      <c r="C415" s="205" t="s">
        <v>956</v>
      </c>
      <c r="D415" s="205" t="s">
        <v>204</v>
      </c>
      <c r="E415" s="206" t="s">
        <v>3087</v>
      </c>
      <c r="F415" s="207" t="s">
        <v>3088</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1465</v>
      </c>
    </row>
    <row r="416" spans="1:65" s="2" customFormat="1" ht="16.5" customHeight="1" x14ac:dyDescent="0.2">
      <c r="A416" s="34"/>
      <c r="B416" s="35"/>
      <c r="C416" s="205" t="s">
        <v>959</v>
      </c>
      <c r="D416" s="205" t="s">
        <v>204</v>
      </c>
      <c r="E416" s="206" t="s">
        <v>3089</v>
      </c>
      <c r="F416" s="207" t="s">
        <v>3090</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1473</v>
      </c>
    </row>
    <row r="417" spans="1:65" s="2" customFormat="1" ht="19.5" x14ac:dyDescent="0.2">
      <c r="A417" s="34"/>
      <c r="B417" s="35"/>
      <c r="C417" s="36"/>
      <c r="D417" s="219" t="s">
        <v>210</v>
      </c>
      <c r="E417" s="36"/>
      <c r="F417" s="220" t="s">
        <v>3091</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961</v>
      </c>
      <c r="D418" s="205" t="s">
        <v>204</v>
      </c>
      <c r="E418" s="206" t="s">
        <v>3092</v>
      </c>
      <c r="F418" s="207" t="s">
        <v>3093</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1482</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3094</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F1_D.600 - Elektroinstalace silnoproud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3095</v>
      </c>
      <c r="E99" s="166"/>
      <c r="F99" s="166"/>
      <c r="G99" s="166"/>
      <c r="H99" s="166"/>
      <c r="I99" s="167"/>
      <c r="J99" s="168">
        <f>J138</f>
        <v>0</v>
      </c>
      <c r="K99" s="164"/>
      <c r="L99" s="169"/>
    </row>
    <row r="100" spans="1:47" s="9" customFormat="1" ht="24.95" customHeight="1" x14ac:dyDescent="0.2">
      <c r="B100" s="163"/>
      <c r="C100" s="164"/>
      <c r="D100" s="165" t="s">
        <v>3096</v>
      </c>
      <c r="E100" s="166"/>
      <c r="F100" s="166"/>
      <c r="G100" s="166"/>
      <c r="H100" s="166"/>
      <c r="I100" s="167"/>
      <c r="J100" s="168">
        <f>J173</f>
        <v>0</v>
      </c>
      <c r="K100" s="164"/>
      <c r="L100" s="169"/>
    </row>
    <row r="101" spans="1:47" s="9" customFormat="1" ht="24.95" customHeight="1" x14ac:dyDescent="0.2">
      <c r="B101" s="163"/>
      <c r="C101" s="164"/>
      <c r="D101" s="165" t="s">
        <v>3097</v>
      </c>
      <c r="E101" s="166"/>
      <c r="F101" s="166"/>
      <c r="G101" s="166"/>
      <c r="H101" s="166"/>
      <c r="I101" s="167"/>
      <c r="J101" s="168">
        <f>J199</f>
        <v>0</v>
      </c>
      <c r="K101" s="164"/>
      <c r="L101" s="169"/>
    </row>
    <row r="102" spans="1:47" s="9" customFormat="1" ht="24.95" customHeight="1" x14ac:dyDescent="0.2">
      <c r="B102" s="163"/>
      <c r="C102" s="164"/>
      <c r="D102" s="165" t="s">
        <v>3098</v>
      </c>
      <c r="E102" s="166"/>
      <c r="F102" s="166"/>
      <c r="G102" s="166"/>
      <c r="H102" s="166"/>
      <c r="I102" s="167"/>
      <c r="J102" s="168">
        <f>J222</f>
        <v>0</v>
      </c>
      <c r="K102" s="164"/>
      <c r="L102" s="169"/>
    </row>
    <row r="103" spans="1:47" s="9" customFormat="1" ht="24.95" customHeight="1" x14ac:dyDescent="0.2">
      <c r="B103" s="163"/>
      <c r="C103" s="164"/>
      <c r="D103" s="165" t="s">
        <v>3099</v>
      </c>
      <c r="E103" s="166"/>
      <c r="F103" s="166"/>
      <c r="G103" s="166"/>
      <c r="H103" s="166"/>
      <c r="I103" s="167"/>
      <c r="J103" s="168">
        <f>J259</f>
        <v>0</v>
      </c>
      <c r="K103" s="164"/>
      <c r="L103" s="169"/>
    </row>
    <row r="104" spans="1:47" s="9" customFormat="1" ht="24.95" customHeight="1" x14ac:dyDescent="0.2">
      <c r="B104" s="163"/>
      <c r="C104" s="164"/>
      <c r="D104" s="165" t="s">
        <v>3100</v>
      </c>
      <c r="E104" s="166"/>
      <c r="F104" s="166"/>
      <c r="G104" s="166"/>
      <c r="H104" s="166"/>
      <c r="I104" s="167"/>
      <c r="J104" s="168">
        <f>J321</f>
        <v>0</v>
      </c>
      <c r="K104" s="164"/>
      <c r="L104" s="169"/>
    </row>
    <row r="105" spans="1:47" s="9" customFormat="1" ht="24.95" customHeight="1" x14ac:dyDescent="0.2">
      <c r="B105" s="163"/>
      <c r="C105" s="164"/>
      <c r="D105" s="165" t="s">
        <v>3101</v>
      </c>
      <c r="E105" s="166"/>
      <c r="F105" s="166"/>
      <c r="G105" s="166"/>
      <c r="H105" s="166"/>
      <c r="I105" s="167"/>
      <c r="J105" s="168">
        <f>J341</f>
        <v>0</v>
      </c>
      <c r="K105" s="164"/>
      <c r="L105" s="169"/>
    </row>
    <row r="106" spans="1:47" s="9" customFormat="1" ht="24.95" customHeight="1" x14ac:dyDescent="0.2">
      <c r="B106" s="163"/>
      <c r="C106" s="164"/>
      <c r="D106" s="165" t="s">
        <v>3102</v>
      </c>
      <c r="E106" s="166"/>
      <c r="F106" s="166"/>
      <c r="G106" s="166"/>
      <c r="H106" s="166"/>
      <c r="I106" s="167"/>
      <c r="J106" s="168">
        <f>J357</f>
        <v>0</v>
      </c>
      <c r="K106" s="164"/>
      <c r="L106" s="169"/>
    </row>
    <row r="107" spans="1:47" s="9" customFormat="1" ht="24.95" customHeight="1" x14ac:dyDescent="0.2">
      <c r="B107" s="163"/>
      <c r="C107" s="164"/>
      <c r="D107" s="165" t="s">
        <v>3103</v>
      </c>
      <c r="E107" s="166"/>
      <c r="F107" s="166"/>
      <c r="G107" s="166"/>
      <c r="H107" s="166"/>
      <c r="I107" s="167"/>
      <c r="J107" s="168">
        <f>J364</f>
        <v>0</v>
      </c>
      <c r="K107" s="164"/>
      <c r="L107" s="169"/>
    </row>
    <row r="108" spans="1:47" s="9" customFormat="1" ht="24.95" customHeight="1" x14ac:dyDescent="0.2">
      <c r="B108" s="163"/>
      <c r="C108" s="164"/>
      <c r="D108" s="165" t="s">
        <v>3104</v>
      </c>
      <c r="E108" s="166"/>
      <c r="F108" s="166"/>
      <c r="G108" s="166"/>
      <c r="H108" s="166"/>
      <c r="I108" s="167"/>
      <c r="J108" s="168">
        <f>J409</f>
        <v>0</v>
      </c>
      <c r="K108" s="164"/>
      <c r="L108" s="169"/>
    </row>
    <row r="109" spans="1:47" s="9" customFormat="1" ht="24.95" customHeight="1" x14ac:dyDescent="0.2">
      <c r="B109" s="163"/>
      <c r="C109" s="164"/>
      <c r="D109" s="165" t="s">
        <v>3105</v>
      </c>
      <c r="E109" s="166"/>
      <c r="F109" s="166"/>
      <c r="G109" s="166"/>
      <c r="H109" s="166"/>
      <c r="I109" s="167"/>
      <c r="J109" s="168">
        <f>J411</f>
        <v>0</v>
      </c>
      <c r="K109" s="164"/>
      <c r="L109" s="169"/>
    </row>
    <row r="110" spans="1:47" s="9" customFormat="1" ht="24.95" customHeight="1" x14ac:dyDescent="0.2">
      <c r="B110" s="163"/>
      <c r="C110" s="164"/>
      <c r="D110" s="165" t="s">
        <v>3103</v>
      </c>
      <c r="E110" s="166"/>
      <c r="F110" s="166"/>
      <c r="G110" s="166"/>
      <c r="H110" s="166"/>
      <c r="I110" s="167"/>
      <c r="J110" s="168">
        <f>J421</f>
        <v>0</v>
      </c>
      <c r="K110" s="164"/>
      <c r="L110" s="169"/>
    </row>
    <row r="111" spans="1:47" s="9" customFormat="1" ht="24.95" customHeight="1" x14ac:dyDescent="0.2">
      <c r="B111" s="163"/>
      <c r="C111" s="164"/>
      <c r="D111" s="165" t="s">
        <v>3106</v>
      </c>
      <c r="E111" s="166"/>
      <c r="F111" s="166"/>
      <c r="G111" s="166"/>
      <c r="H111" s="166"/>
      <c r="I111" s="167"/>
      <c r="J111" s="168">
        <f>J468</f>
        <v>0</v>
      </c>
      <c r="K111" s="164"/>
      <c r="L111" s="169"/>
    </row>
    <row r="112" spans="1:47" s="9" customFormat="1" ht="24.95" customHeight="1" x14ac:dyDescent="0.2">
      <c r="B112" s="163"/>
      <c r="C112" s="164"/>
      <c r="D112" s="165" t="s">
        <v>3103</v>
      </c>
      <c r="E112" s="166"/>
      <c r="F112" s="166"/>
      <c r="G112" s="166"/>
      <c r="H112" s="166"/>
      <c r="I112" s="167"/>
      <c r="J112" s="168">
        <f>J478</f>
        <v>0</v>
      </c>
      <c r="K112" s="164"/>
      <c r="L112" s="169"/>
    </row>
    <row r="113" spans="1:31" s="9" customFormat="1" ht="24.95" customHeight="1" x14ac:dyDescent="0.2">
      <c r="B113" s="163"/>
      <c r="C113" s="164"/>
      <c r="D113" s="165" t="s">
        <v>3107</v>
      </c>
      <c r="E113" s="166"/>
      <c r="F113" s="166"/>
      <c r="G113" s="166"/>
      <c r="H113" s="166"/>
      <c r="I113" s="167"/>
      <c r="J113" s="168">
        <f>J522</f>
        <v>0</v>
      </c>
      <c r="K113" s="164"/>
      <c r="L113" s="169"/>
    </row>
    <row r="114" spans="1:31" s="9" customFormat="1" ht="24.95" customHeight="1" x14ac:dyDescent="0.2">
      <c r="B114" s="163"/>
      <c r="C114" s="164"/>
      <c r="D114" s="165" t="s">
        <v>3103</v>
      </c>
      <c r="E114" s="166"/>
      <c r="F114" s="166"/>
      <c r="G114" s="166"/>
      <c r="H114" s="166"/>
      <c r="I114" s="167"/>
      <c r="J114" s="168">
        <f>J524</f>
        <v>0</v>
      </c>
      <c r="K114" s="164"/>
      <c r="L114" s="169"/>
    </row>
    <row r="115" spans="1:31" s="9" customFormat="1" ht="24.95" customHeight="1" x14ac:dyDescent="0.2">
      <c r="B115" s="163"/>
      <c r="C115" s="164"/>
      <c r="D115" s="165" t="s">
        <v>3108</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35" t="str">
        <f>E7</f>
        <v>Poliklinika Lanškroun</v>
      </c>
      <c r="F125" s="436"/>
      <c r="G125" s="436"/>
      <c r="H125" s="436"/>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35" t="s">
        <v>413</v>
      </c>
      <c r="F127" s="434"/>
      <c r="G127" s="434"/>
      <c r="H127" s="434"/>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406" t="str">
        <f>E11</f>
        <v>F1_D.600 - Elektroinstalace silnoproud</v>
      </c>
      <c r="F129" s="434"/>
      <c r="G129" s="434"/>
      <c r="H129" s="434"/>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43775</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2512</v>
      </c>
      <c r="F138" s="192" t="s">
        <v>3109</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3110</v>
      </c>
      <c r="F139" s="207" t="s">
        <v>3111</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3112</v>
      </c>
      <c r="F140" s="207" t="s">
        <v>3113</v>
      </c>
      <c r="G140" s="208" t="s">
        <v>2205</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3114</v>
      </c>
      <c r="F141" s="207" t="s">
        <v>3115</v>
      </c>
      <c r="G141" s="208" t="s">
        <v>2205</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3116</v>
      </c>
      <c r="F142" s="207" t="s">
        <v>3117</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3118</v>
      </c>
      <c r="F143" s="207" t="s">
        <v>3119</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3120</v>
      </c>
      <c r="F144" s="207" t="s">
        <v>3121</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3122</v>
      </c>
      <c r="F145" s="207" t="s">
        <v>3123</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3124</v>
      </c>
      <c r="F146" s="207" t="s">
        <v>3125</v>
      </c>
      <c r="G146" s="208" t="s">
        <v>2205</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3116</v>
      </c>
      <c r="F147" s="207" t="s">
        <v>3117</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3126</v>
      </c>
      <c r="F148" s="207" t="s">
        <v>3127</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3128</v>
      </c>
      <c r="F149" s="207" t="s">
        <v>3129</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3130</v>
      </c>
      <c r="F150" s="207" t="s">
        <v>3131</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3132</v>
      </c>
      <c r="F151" s="207" t="s">
        <v>3133</v>
      </c>
      <c r="G151" s="208" t="s">
        <v>2205</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538</v>
      </c>
    </row>
    <row r="152" spans="1:65" s="2" customFormat="1" ht="24" customHeight="1" x14ac:dyDescent="0.2">
      <c r="A152" s="34"/>
      <c r="B152" s="35"/>
      <c r="C152" s="205" t="s">
        <v>269</v>
      </c>
      <c r="D152" s="205" t="s">
        <v>204</v>
      </c>
      <c r="E152" s="206" t="s">
        <v>3134</v>
      </c>
      <c r="F152" s="207" t="s">
        <v>3135</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546</v>
      </c>
    </row>
    <row r="153" spans="1:65" s="2" customFormat="1" ht="24" customHeight="1" x14ac:dyDescent="0.2">
      <c r="A153" s="34"/>
      <c r="B153" s="35"/>
      <c r="C153" s="205" t="s">
        <v>8</v>
      </c>
      <c r="D153" s="205" t="s">
        <v>204</v>
      </c>
      <c r="E153" s="206" t="s">
        <v>3136</v>
      </c>
      <c r="F153" s="207" t="s">
        <v>3137</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563</v>
      </c>
    </row>
    <row r="154" spans="1:65" s="2" customFormat="1" ht="24" customHeight="1" x14ac:dyDescent="0.2">
      <c r="A154" s="34"/>
      <c r="B154" s="35"/>
      <c r="C154" s="205" t="s">
        <v>365</v>
      </c>
      <c r="D154" s="205" t="s">
        <v>204</v>
      </c>
      <c r="E154" s="206" t="s">
        <v>3138</v>
      </c>
      <c r="F154" s="207" t="s">
        <v>3139</v>
      </c>
      <c r="G154" s="208" t="s">
        <v>2205</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573</v>
      </c>
    </row>
    <row r="155" spans="1:65" s="2" customFormat="1" ht="16.5" customHeight="1" x14ac:dyDescent="0.2">
      <c r="A155" s="34"/>
      <c r="B155" s="35"/>
      <c r="C155" s="205" t="s">
        <v>369</v>
      </c>
      <c r="D155" s="205" t="s">
        <v>204</v>
      </c>
      <c r="E155" s="206" t="s">
        <v>3140</v>
      </c>
      <c r="F155" s="207" t="s">
        <v>3141</v>
      </c>
      <c r="G155" s="208" t="s">
        <v>2205</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581</v>
      </c>
    </row>
    <row r="156" spans="1:65" s="2" customFormat="1" ht="16.5" customHeight="1" x14ac:dyDescent="0.2">
      <c r="A156" s="34"/>
      <c r="B156" s="35"/>
      <c r="C156" s="205" t="s">
        <v>373</v>
      </c>
      <c r="D156" s="205" t="s">
        <v>204</v>
      </c>
      <c r="E156" s="206" t="s">
        <v>3142</v>
      </c>
      <c r="F156" s="207" t="s">
        <v>3143</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592</v>
      </c>
    </row>
    <row r="157" spans="1:65" s="2" customFormat="1" ht="24" customHeight="1" x14ac:dyDescent="0.2">
      <c r="A157" s="34"/>
      <c r="B157" s="35"/>
      <c r="C157" s="205" t="s">
        <v>377</v>
      </c>
      <c r="D157" s="205" t="s">
        <v>204</v>
      </c>
      <c r="E157" s="206" t="s">
        <v>3144</v>
      </c>
      <c r="F157" s="207" t="s">
        <v>3145</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602</v>
      </c>
    </row>
    <row r="158" spans="1:65" s="2" customFormat="1" ht="24" customHeight="1" x14ac:dyDescent="0.2">
      <c r="A158" s="34"/>
      <c r="B158" s="35"/>
      <c r="C158" s="205" t="s">
        <v>381</v>
      </c>
      <c r="D158" s="205" t="s">
        <v>204</v>
      </c>
      <c r="E158" s="206" t="s">
        <v>3146</v>
      </c>
      <c r="F158" s="207" t="s">
        <v>3147</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610</v>
      </c>
    </row>
    <row r="159" spans="1:65" s="2" customFormat="1" ht="36" customHeight="1" x14ac:dyDescent="0.2">
      <c r="A159" s="34"/>
      <c r="B159" s="35"/>
      <c r="C159" s="205" t="s">
        <v>7</v>
      </c>
      <c r="D159" s="205" t="s">
        <v>204</v>
      </c>
      <c r="E159" s="206" t="s">
        <v>3148</v>
      </c>
      <c r="F159" s="207" t="s">
        <v>3149</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618</v>
      </c>
    </row>
    <row r="160" spans="1:65" s="2" customFormat="1" ht="60" customHeight="1" x14ac:dyDescent="0.2">
      <c r="A160" s="34"/>
      <c r="B160" s="35"/>
      <c r="C160" s="205" t="s">
        <v>388</v>
      </c>
      <c r="D160" s="205" t="s">
        <v>204</v>
      </c>
      <c r="E160" s="206" t="s">
        <v>3150</v>
      </c>
      <c r="F160" s="207" t="s">
        <v>3151</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626</v>
      </c>
    </row>
    <row r="161" spans="1:65" s="2" customFormat="1" ht="16.5" customHeight="1" x14ac:dyDescent="0.2">
      <c r="A161" s="34"/>
      <c r="B161" s="35"/>
      <c r="C161" s="205" t="s">
        <v>394</v>
      </c>
      <c r="D161" s="205" t="s">
        <v>204</v>
      </c>
      <c r="E161" s="206" t="s">
        <v>3152</v>
      </c>
      <c r="F161" s="207" t="s">
        <v>3153</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638</v>
      </c>
    </row>
    <row r="162" spans="1:65" s="2" customFormat="1" ht="16.5" customHeight="1" x14ac:dyDescent="0.2">
      <c r="A162" s="34"/>
      <c r="B162" s="35"/>
      <c r="C162" s="205" t="s">
        <v>402</v>
      </c>
      <c r="D162" s="205" t="s">
        <v>204</v>
      </c>
      <c r="E162" s="206" t="s">
        <v>3154</v>
      </c>
      <c r="F162" s="207" t="s">
        <v>3155</v>
      </c>
      <c r="G162" s="208" t="s">
        <v>2205</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649</v>
      </c>
    </row>
    <row r="163" spans="1:65" s="2" customFormat="1" ht="16.5" customHeight="1" x14ac:dyDescent="0.2">
      <c r="A163" s="34"/>
      <c r="B163" s="35"/>
      <c r="C163" s="205" t="s">
        <v>409</v>
      </c>
      <c r="D163" s="205" t="s">
        <v>204</v>
      </c>
      <c r="E163" s="206" t="s">
        <v>3156</v>
      </c>
      <c r="F163" s="207" t="s">
        <v>3157</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657</v>
      </c>
    </row>
    <row r="164" spans="1:65" s="2" customFormat="1" ht="16.5" customHeight="1" x14ac:dyDescent="0.2">
      <c r="A164" s="34"/>
      <c r="B164" s="35"/>
      <c r="C164" s="205" t="s">
        <v>538</v>
      </c>
      <c r="D164" s="205" t="s">
        <v>204</v>
      </c>
      <c r="E164" s="206" t="s">
        <v>3158</v>
      </c>
      <c r="F164" s="207" t="s">
        <v>3159</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687</v>
      </c>
    </row>
    <row r="165" spans="1:65" s="2" customFormat="1" ht="24" customHeight="1" x14ac:dyDescent="0.2">
      <c r="A165" s="34"/>
      <c r="B165" s="35"/>
      <c r="C165" s="205" t="s">
        <v>542</v>
      </c>
      <c r="D165" s="205" t="s">
        <v>204</v>
      </c>
      <c r="E165" s="206" t="s">
        <v>3160</v>
      </c>
      <c r="F165" s="207" t="s">
        <v>3161</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695</v>
      </c>
    </row>
    <row r="166" spans="1:65" s="2" customFormat="1" ht="16.5" customHeight="1" x14ac:dyDescent="0.2">
      <c r="A166" s="34"/>
      <c r="B166" s="35"/>
      <c r="C166" s="205" t="s">
        <v>546</v>
      </c>
      <c r="D166" s="205" t="s">
        <v>204</v>
      </c>
      <c r="E166" s="206" t="s">
        <v>3162</v>
      </c>
      <c r="F166" s="207" t="s">
        <v>3163</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703</v>
      </c>
    </row>
    <row r="167" spans="1:65" s="2" customFormat="1" ht="24" customHeight="1" x14ac:dyDescent="0.2">
      <c r="A167" s="34"/>
      <c r="B167" s="35"/>
      <c r="C167" s="205" t="s">
        <v>555</v>
      </c>
      <c r="D167" s="205" t="s">
        <v>204</v>
      </c>
      <c r="E167" s="206" t="s">
        <v>3164</v>
      </c>
      <c r="F167" s="207" t="s">
        <v>3165</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712</v>
      </c>
    </row>
    <row r="168" spans="1:65" s="2" customFormat="1" ht="24" customHeight="1" x14ac:dyDescent="0.2">
      <c r="A168" s="34"/>
      <c r="B168" s="35"/>
      <c r="C168" s="205" t="s">
        <v>563</v>
      </c>
      <c r="D168" s="205" t="s">
        <v>204</v>
      </c>
      <c r="E168" s="206" t="s">
        <v>3166</v>
      </c>
      <c r="F168" s="207" t="s">
        <v>3167</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723</v>
      </c>
    </row>
    <row r="169" spans="1:65" s="2" customFormat="1" ht="36" customHeight="1" x14ac:dyDescent="0.2">
      <c r="A169" s="34"/>
      <c r="B169" s="35"/>
      <c r="C169" s="205" t="s">
        <v>569</v>
      </c>
      <c r="D169" s="205" t="s">
        <v>204</v>
      </c>
      <c r="E169" s="206" t="s">
        <v>3168</v>
      </c>
      <c r="F169" s="207" t="s">
        <v>3169</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739</v>
      </c>
    </row>
    <row r="170" spans="1:65" s="2" customFormat="1" ht="36" customHeight="1" x14ac:dyDescent="0.2">
      <c r="A170" s="34"/>
      <c r="B170" s="35"/>
      <c r="C170" s="205" t="s">
        <v>573</v>
      </c>
      <c r="D170" s="205" t="s">
        <v>204</v>
      </c>
      <c r="E170" s="206" t="s">
        <v>3170</v>
      </c>
      <c r="F170" s="207" t="s">
        <v>3171</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750</v>
      </c>
    </row>
    <row r="171" spans="1:65" s="2" customFormat="1" ht="24" customHeight="1" x14ac:dyDescent="0.2">
      <c r="A171" s="34"/>
      <c r="B171" s="35"/>
      <c r="C171" s="205" t="s">
        <v>577</v>
      </c>
      <c r="D171" s="205" t="s">
        <v>204</v>
      </c>
      <c r="E171" s="206" t="s">
        <v>3172</v>
      </c>
      <c r="F171" s="207" t="s">
        <v>3173</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758</v>
      </c>
    </row>
    <row r="172" spans="1:65" s="2" customFormat="1" ht="24" customHeight="1" x14ac:dyDescent="0.2">
      <c r="A172" s="34"/>
      <c r="B172" s="35"/>
      <c r="C172" s="205" t="s">
        <v>581</v>
      </c>
      <c r="D172" s="205" t="s">
        <v>204</v>
      </c>
      <c r="E172" s="206" t="s">
        <v>3174</v>
      </c>
      <c r="F172" s="207" t="s">
        <v>3175</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768</v>
      </c>
    </row>
    <row r="173" spans="1:65" s="12" customFormat="1" ht="25.9" customHeight="1" x14ac:dyDescent="0.2">
      <c r="B173" s="189"/>
      <c r="C173" s="190"/>
      <c r="D173" s="191" t="s">
        <v>73</v>
      </c>
      <c r="E173" s="192" t="s">
        <v>2514</v>
      </c>
      <c r="F173" s="192" t="s">
        <v>3176</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585</v>
      </c>
      <c r="D174" s="205" t="s">
        <v>204</v>
      </c>
      <c r="E174" s="206" t="s">
        <v>3110</v>
      </c>
      <c r="F174" s="207" t="s">
        <v>3111</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776</v>
      </c>
    </row>
    <row r="175" spans="1:65" s="2" customFormat="1" ht="24" customHeight="1" x14ac:dyDescent="0.2">
      <c r="A175" s="34"/>
      <c r="B175" s="35"/>
      <c r="C175" s="205" t="s">
        <v>592</v>
      </c>
      <c r="D175" s="205" t="s">
        <v>204</v>
      </c>
      <c r="E175" s="206" t="s">
        <v>3177</v>
      </c>
      <c r="F175" s="207" t="s">
        <v>3178</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784</v>
      </c>
    </row>
    <row r="176" spans="1:65" s="2" customFormat="1" ht="36" customHeight="1" x14ac:dyDescent="0.2">
      <c r="A176" s="34"/>
      <c r="B176" s="35"/>
      <c r="C176" s="205" t="s">
        <v>598</v>
      </c>
      <c r="D176" s="205" t="s">
        <v>204</v>
      </c>
      <c r="E176" s="206" t="s">
        <v>3179</v>
      </c>
      <c r="F176" s="207" t="s">
        <v>3180</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793</v>
      </c>
    </row>
    <row r="177" spans="1:65" s="2" customFormat="1" ht="24" customHeight="1" x14ac:dyDescent="0.2">
      <c r="A177" s="34"/>
      <c r="B177" s="35"/>
      <c r="C177" s="205" t="s">
        <v>602</v>
      </c>
      <c r="D177" s="205" t="s">
        <v>204</v>
      </c>
      <c r="E177" s="206" t="s">
        <v>3181</v>
      </c>
      <c r="F177" s="207" t="s">
        <v>3182</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804</v>
      </c>
    </row>
    <row r="178" spans="1:65" s="2" customFormat="1" ht="24" customHeight="1" x14ac:dyDescent="0.2">
      <c r="A178" s="34"/>
      <c r="B178" s="35"/>
      <c r="C178" s="205" t="s">
        <v>606</v>
      </c>
      <c r="D178" s="205" t="s">
        <v>204</v>
      </c>
      <c r="E178" s="206" t="s">
        <v>3183</v>
      </c>
      <c r="F178" s="207" t="s">
        <v>3184</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813</v>
      </c>
    </row>
    <row r="179" spans="1:65" s="2" customFormat="1" ht="29.25" x14ac:dyDescent="0.2">
      <c r="A179" s="34"/>
      <c r="B179" s="35"/>
      <c r="C179" s="36"/>
      <c r="D179" s="219" t="s">
        <v>210</v>
      </c>
      <c r="E179" s="36"/>
      <c r="F179" s="220" t="s">
        <v>3185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610</v>
      </c>
      <c r="D180" s="205" t="s">
        <v>204</v>
      </c>
      <c r="E180" s="206" t="s">
        <v>3186</v>
      </c>
      <c r="F180" s="207" t="s">
        <v>3187</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823</v>
      </c>
    </row>
    <row r="181" spans="1:65" s="2" customFormat="1" ht="16.5" customHeight="1" x14ac:dyDescent="0.2">
      <c r="A181" s="34"/>
      <c r="B181" s="35"/>
      <c r="C181" s="205" t="s">
        <v>614</v>
      </c>
      <c r="D181" s="205" t="s">
        <v>204</v>
      </c>
      <c r="E181" s="206" t="s">
        <v>3188</v>
      </c>
      <c r="F181" s="207" t="s">
        <v>3189</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835</v>
      </c>
    </row>
    <row r="182" spans="1:65" s="2" customFormat="1" ht="39" x14ac:dyDescent="0.2">
      <c r="A182" s="34"/>
      <c r="B182" s="35"/>
      <c r="C182" s="36"/>
      <c r="D182" s="219" t="s">
        <v>210</v>
      </c>
      <c r="E182" s="36"/>
      <c r="F182" s="220" t="s">
        <v>3190</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618</v>
      </c>
      <c r="D183" s="205" t="s">
        <v>204</v>
      </c>
      <c r="E183" s="206" t="s">
        <v>3191</v>
      </c>
      <c r="F183" s="207" t="s">
        <v>3192</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847</v>
      </c>
    </row>
    <row r="184" spans="1:65" s="2" customFormat="1" ht="16.5" customHeight="1" x14ac:dyDescent="0.2">
      <c r="A184" s="34"/>
      <c r="B184" s="35"/>
      <c r="C184" s="205" t="s">
        <v>622</v>
      </c>
      <c r="D184" s="205" t="s">
        <v>204</v>
      </c>
      <c r="E184" s="206" t="s">
        <v>3193</v>
      </c>
      <c r="F184" s="207" t="s">
        <v>3194</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857</v>
      </c>
    </row>
    <row r="185" spans="1:65" s="2" customFormat="1" ht="16.5" customHeight="1" x14ac:dyDescent="0.2">
      <c r="A185" s="34"/>
      <c r="B185" s="35"/>
      <c r="C185" s="205" t="s">
        <v>626</v>
      </c>
      <c r="D185" s="205" t="s">
        <v>204</v>
      </c>
      <c r="E185" s="206" t="s">
        <v>3195</v>
      </c>
      <c r="F185" s="207" t="s">
        <v>3196</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870</v>
      </c>
    </row>
    <row r="186" spans="1:65" s="2" customFormat="1" ht="29.25" x14ac:dyDescent="0.2">
      <c r="A186" s="34"/>
      <c r="B186" s="35"/>
      <c r="C186" s="36"/>
      <c r="D186" s="219" t="s">
        <v>210</v>
      </c>
      <c r="E186" s="36"/>
      <c r="F186" s="220" t="s">
        <v>3197</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632</v>
      </c>
      <c r="D187" s="205" t="s">
        <v>204</v>
      </c>
      <c r="E187" s="206" t="s">
        <v>3198</v>
      </c>
      <c r="F187" s="207" t="s">
        <v>3199</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881</v>
      </c>
    </row>
    <row r="188" spans="1:65" s="2" customFormat="1" ht="24" customHeight="1" x14ac:dyDescent="0.2">
      <c r="A188" s="34"/>
      <c r="B188" s="35"/>
      <c r="C188" s="205" t="s">
        <v>638</v>
      </c>
      <c r="D188" s="205" t="s">
        <v>204</v>
      </c>
      <c r="E188" s="206" t="s">
        <v>3186</v>
      </c>
      <c r="F188" s="207" t="s">
        <v>3187</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893</v>
      </c>
    </row>
    <row r="189" spans="1:65" s="2" customFormat="1" ht="24" customHeight="1" x14ac:dyDescent="0.2">
      <c r="A189" s="34"/>
      <c r="B189" s="35"/>
      <c r="C189" s="205" t="s">
        <v>643</v>
      </c>
      <c r="D189" s="205" t="s">
        <v>204</v>
      </c>
      <c r="E189" s="206" t="s">
        <v>3191</v>
      </c>
      <c r="F189" s="207" t="s">
        <v>3192</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904</v>
      </c>
    </row>
    <row r="190" spans="1:65" s="2" customFormat="1" ht="16.5" customHeight="1" x14ac:dyDescent="0.2">
      <c r="A190" s="34"/>
      <c r="B190" s="35"/>
      <c r="C190" s="205" t="s">
        <v>649</v>
      </c>
      <c r="D190" s="205" t="s">
        <v>204</v>
      </c>
      <c r="E190" s="206" t="s">
        <v>3193</v>
      </c>
      <c r="F190" s="207" t="s">
        <v>3194</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913</v>
      </c>
    </row>
    <row r="191" spans="1:65" s="2" customFormat="1" ht="16.5" customHeight="1" x14ac:dyDescent="0.2">
      <c r="A191" s="34"/>
      <c r="B191" s="35"/>
      <c r="C191" s="205" t="s">
        <v>653</v>
      </c>
      <c r="D191" s="205" t="s">
        <v>204</v>
      </c>
      <c r="E191" s="206" t="s">
        <v>3200</v>
      </c>
      <c r="F191" s="207" t="s">
        <v>3201</v>
      </c>
      <c r="G191" s="208" t="s">
        <v>2205</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921</v>
      </c>
    </row>
    <row r="192" spans="1:65" s="2" customFormat="1" ht="24" customHeight="1" x14ac:dyDescent="0.2">
      <c r="A192" s="34"/>
      <c r="B192" s="35"/>
      <c r="C192" s="205" t="s">
        <v>657</v>
      </c>
      <c r="D192" s="205" t="s">
        <v>204</v>
      </c>
      <c r="E192" s="206" t="s">
        <v>3202</v>
      </c>
      <c r="F192" s="207" t="s">
        <v>3203</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930</v>
      </c>
    </row>
    <row r="193" spans="1:65" s="2" customFormat="1" ht="24" customHeight="1" x14ac:dyDescent="0.2">
      <c r="A193" s="34"/>
      <c r="B193" s="35"/>
      <c r="C193" s="205" t="s">
        <v>674</v>
      </c>
      <c r="D193" s="205" t="s">
        <v>204</v>
      </c>
      <c r="E193" s="206" t="s">
        <v>3204</v>
      </c>
      <c r="F193" s="207" t="s">
        <v>3205</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938</v>
      </c>
    </row>
    <row r="194" spans="1:65" s="2" customFormat="1" ht="24" customHeight="1" x14ac:dyDescent="0.2">
      <c r="A194" s="34"/>
      <c r="B194" s="35"/>
      <c r="C194" s="205" t="s">
        <v>687</v>
      </c>
      <c r="D194" s="205" t="s">
        <v>204</v>
      </c>
      <c r="E194" s="206" t="s">
        <v>3206</v>
      </c>
      <c r="F194" s="207" t="s">
        <v>3207</v>
      </c>
      <c r="G194" s="208" t="s">
        <v>2205</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946</v>
      </c>
    </row>
    <row r="195" spans="1:65" s="2" customFormat="1" ht="36" customHeight="1" x14ac:dyDescent="0.2">
      <c r="A195" s="34"/>
      <c r="B195" s="35"/>
      <c r="C195" s="205" t="s">
        <v>691</v>
      </c>
      <c r="D195" s="205" t="s">
        <v>204</v>
      </c>
      <c r="E195" s="206" t="s">
        <v>3208</v>
      </c>
      <c r="F195" s="207" t="s">
        <v>3209</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954</v>
      </c>
    </row>
    <row r="196" spans="1:65" s="2" customFormat="1" ht="36" customHeight="1" x14ac:dyDescent="0.2">
      <c r="A196" s="34"/>
      <c r="B196" s="35"/>
      <c r="C196" s="205" t="s">
        <v>695</v>
      </c>
      <c r="D196" s="205" t="s">
        <v>204</v>
      </c>
      <c r="E196" s="206" t="s">
        <v>3210</v>
      </c>
      <c r="F196" s="207" t="s">
        <v>3211</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959</v>
      </c>
    </row>
    <row r="197" spans="1:65" s="2" customFormat="1" ht="24" customHeight="1" x14ac:dyDescent="0.2">
      <c r="A197" s="34"/>
      <c r="B197" s="35"/>
      <c r="C197" s="205" t="s">
        <v>699</v>
      </c>
      <c r="D197" s="205" t="s">
        <v>204</v>
      </c>
      <c r="E197" s="206" t="s">
        <v>3212</v>
      </c>
      <c r="F197" s="207" t="s">
        <v>3213</v>
      </c>
      <c r="G197" s="208" t="s">
        <v>3214</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963</v>
      </c>
    </row>
    <row r="198" spans="1:65" s="2" customFormat="1" ht="24" customHeight="1" x14ac:dyDescent="0.2">
      <c r="A198" s="34"/>
      <c r="B198" s="35"/>
      <c r="C198" s="205" t="s">
        <v>703</v>
      </c>
      <c r="D198" s="205" t="s">
        <v>204</v>
      </c>
      <c r="E198" s="206" t="s">
        <v>3215</v>
      </c>
      <c r="F198" s="207" t="s">
        <v>3216</v>
      </c>
      <c r="G198" s="208" t="s">
        <v>3214</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971</v>
      </c>
    </row>
    <row r="199" spans="1:65" s="12" customFormat="1" ht="25.9" customHeight="1" x14ac:dyDescent="0.2">
      <c r="B199" s="189"/>
      <c r="C199" s="190"/>
      <c r="D199" s="191" t="s">
        <v>73</v>
      </c>
      <c r="E199" s="192" t="s">
        <v>2518</v>
      </c>
      <c r="F199" s="192" t="s">
        <v>3217</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708</v>
      </c>
      <c r="D200" s="205" t="s">
        <v>204</v>
      </c>
      <c r="E200" s="206" t="s">
        <v>3110</v>
      </c>
      <c r="F200" s="207" t="s">
        <v>3111</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980</v>
      </c>
    </row>
    <row r="201" spans="1:65" s="2" customFormat="1" ht="16.5" customHeight="1" x14ac:dyDescent="0.2">
      <c r="A201" s="34"/>
      <c r="B201" s="35"/>
      <c r="C201" s="205" t="s">
        <v>712</v>
      </c>
      <c r="D201" s="205" t="s">
        <v>204</v>
      </c>
      <c r="E201" s="206" t="s">
        <v>3218</v>
      </c>
      <c r="F201" s="207" t="s">
        <v>3219</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992</v>
      </c>
    </row>
    <row r="202" spans="1:65" s="2" customFormat="1" ht="68.25" x14ac:dyDescent="0.2">
      <c r="A202" s="34"/>
      <c r="B202" s="35"/>
      <c r="C202" s="36"/>
      <c r="D202" s="219" t="s">
        <v>210</v>
      </c>
      <c r="E202" s="36"/>
      <c r="F202" s="220" t="s">
        <v>3220</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717</v>
      </c>
      <c r="D203" s="205" t="s">
        <v>204</v>
      </c>
      <c r="E203" s="206" t="s">
        <v>3221</v>
      </c>
      <c r="F203" s="207" t="s">
        <v>3222</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1002</v>
      </c>
    </row>
    <row r="204" spans="1:65" s="2" customFormat="1" ht="68.25" x14ac:dyDescent="0.2">
      <c r="A204" s="34"/>
      <c r="B204" s="35"/>
      <c r="C204" s="36"/>
      <c r="D204" s="219" t="s">
        <v>210</v>
      </c>
      <c r="E204" s="36"/>
      <c r="F204" s="220" t="s">
        <v>3223</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723</v>
      </c>
      <c r="D205" s="205" t="s">
        <v>204</v>
      </c>
      <c r="E205" s="206" t="s">
        <v>3224</v>
      </c>
      <c r="F205" s="207" t="s">
        <v>3225</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1016</v>
      </c>
    </row>
    <row r="206" spans="1:65" s="2" customFormat="1" ht="58.5" x14ac:dyDescent="0.2">
      <c r="A206" s="34"/>
      <c r="B206" s="35"/>
      <c r="C206" s="36"/>
      <c r="D206" s="219" t="s">
        <v>210</v>
      </c>
      <c r="E206" s="36"/>
      <c r="F206" s="220" t="s">
        <v>3226</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731</v>
      </c>
      <c r="D207" s="205" t="s">
        <v>204</v>
      </c>
      <c r="E207" s="206" t="s">
        <v>3227</v>
      </c>
      <c r="F207" s="207" t="s">
        <v>3228</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1028</v>
      </c>
    </row>
    <row r="208" spans="1:65" s="2" customFormat="1" ht="24" customHeight="1" x14ac:dyDescent="0.2">
      <c r="A208" s="34"/>
      <c r="B208" s="35"/>
      <c r="C208" s="205" t="s">
        <v>739</v>
      </c>
      <c r="D208" s="205" t="s">
        <v>204</v>
      </c>
      <c r="E208" s="206" t="s">
        <v>3229</v>
      </c>
      <c r="F208" s="207" t="s">
        <v>3230</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1036</v>
      </c>
    </row>
    <row r="209" spans="1:65" s="2" customFormat="1" ht="24" customHeight="1" x14ac:dyDescent="0.2">
      <c r="A209" s="34"/>
      <c r="B209" s="35"/>
      <c r="C209" s="205" t="s">
        <v>743</v>
      </c>
      <c r="D209" s="205" t="s">
        <v>204</v>
      </c>
      <c r="E209" s="206" t="s">
        <v>3231</v>
      </c>
      <c r="F209" s="207" t="s">
        <v>3232</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1052</v>
      </c>
    </row>
    <row r="210" spans="1:65" s="2" customFormat="1" ht="16.5" customHeight="1" x14ac:dyDescent="0.2">
      <c r="A210" s="34"/>
      <c r="B210" s="35"/>
      <c r="C210" s="205" t="s">
        <v>750</v>
      </c>
      <c r="D210" s="205" t="s">
        <v>204</v>
      </c>
      <c r="E210" s="206" t="s">
        <v>3233</v>
      </c>
      <c r="F210" s="207" t="s">
        <v>3234</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1061</v>
      </c>
    </row>
    <row r="211" spans="1:65" s="2" customFormat="1" ht="24" customHeight="1" x14ac:dyDescent="0.2">
      <c r="A211" s="34"/>
      <c r="B211" s="35"/>
      <c r="C211" s="205" t="s">
        <v>754</v>
      </c>
      <c r="D211" s="205" t="s">
        <v>204</v>
      </c>
      <c r="E211" s="206" t="s">
        <v>3235</v>
      </c>
      <c r="F211" s="207" t="s">
        <v>3236</v>
      </c>
      <c r="G211" s="208" t="s">
        <v>2205</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1072</v>
      </c>
    </row>
    <row r="212" spans="1:65" s="2" customFormat="1" ht="29.25" x14ac:dyDescent="0.2">
      <c r="A212" s="34"/>
      <c r="B212" s="35"/>
      <c r="C212" s="36"/>
      <c r="D212" s="219" t="s">
        <v>210</v>
      </c>
      <c r="E212" s="36"/>
      <c r="F212" s="220" t="s">
        <v>3237</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758</v>
      </c>
      <c r="D213" s="205" t="s">
        <v>204</v>
      </c>
      <c r="E213" s="206" t="s">
        <v>3238</v>
      </c>
      <c r="F213" s="207" t="s">
        <v>3239</v>
      </c>
      <c r="G213" s="208" t="s">
        <v>2205</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1081</v>
      </c>
    </row>
    <row r="214" spans="1:65" s="2" customFormat="1" ht="29.25" x14ac:dyDescent="0.2">
      <c r="A214" s="34"/>
      <c r="B214" s="35"/>
      <c r="C214" s="36"/>
      <c r="D214" s="219" t="s">
        <v>210</v>
      </c>
      <c r="E214" s="36"/>
      <c r="F214" s="220" t="s">
        <v>3240</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762</v>
      </c>
      <c r="D215" s="205" t="s">
        <v>204</v>
      </c>
      <c r="E215" s="206" t="s">
        <v>3241</v>
      </c>
      <c r="F215" s="207" t="s">
        <v>3242</v>
      </c>
      <c r="G215" s="208" t="s">
        <v>2205</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1094</v>
      </c>
    </row>
    <row r="216" spans="1:65" s="2" customFormat="1" ht="29.25" x14ac:dyDescent="0.2">
      <c r="A216" s="34"/>
      <c r="B216" s="35"/>
      <c r="C216" s="36"/>
      <c r="D216" s="219" t="s">
        <v>210</v>
      </c>
      <c r="E216" s="36"/>
      <c r="F216" s="220" t="s">
        <v>3243</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768</v>
      </c>
      <c r="D217" s="205" t="s">
        <v>204</v>
      </c>
      <c r="E217" s="206" t="s">
        <v>3244</v>
      </c>
      <c r="F217" s="207" t="s">
        <v>3245</v>
      </c>
      <c r="G217" s="208" t="s">
        <v>2205</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1106</v>
      </c>
    </row>
    <row r="218" spans="1:65" s="2" customFormat="1" ht="16.5" customHeight="1" x14ac:dyDescent="0.2">
      <c r="A218" s="34"/>
      <c r="B218" s="35"/>
      <c r="C218" s="205" t="s">
        <v>772</v>
      </c>
      <c r="D218" s="205" t="s">
        <v>204</v>
      </c>
      <c r="E218" s="206" t="s">
        <v>3246</v>
      </c>
      <c r="F218" s="207" t="s">
        <v>3247</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1115</v>
      </c>
    </row>
    <row r="219" spans="1:65" s="2" customFormat="1" ht="24" customHeight="1" x14ac:dyDescent="0.2">
      <c r="A219" s="34"/>
      <c r="B219" s="35"/>
      <c r="C219" s="205" t="s">
        <v>776</v>
      </c>
      <c r="D219" s="205" t="s">
        <v>204</v>
      </c>
      <c r="E219" s="206" t="s">
        <v>3248</v>
      </c>
      <c r="F219" s="207" t="s">
        <v>3249</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1123</v>
      </c>
    </row>
    <row r="220" spans="1:65" s="2" customFormat="1" ht="16.5" customHeight="1" x14ac:dyDescent="0.2">
      <c r="A220" s="34"/>
      <c r="B220" s="35"/>
      <c r="C220" s="205" t="s">
        <v>781</v>
      </c>
      <c r="D220" s="205" t="s">
        <v>204</v>
      </c>
      <c r="E220" s="206" t="s">
        <v>3250</v>
      </c>
      <c r="F220" s="207" t="s">
        <v>3251</v>
      </c>
      <c r="G220" s="208" t="s">
        <v>2205</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1132</v>
      </c>
    </row>
    <row r="221" spans="1:65" s="2" customFormat="1" ht="36" customHeight="1" x14ac:dyDescent="0.2">
      <c r="A221" s="34"/>
      <c r="B221" s="35"/>
      <c r="C221" s="205" t="s">
        <v>784</v>
      </c>
      <c r="D221" s="205" t="s">
        <v>204</v>
      </c>
      <c r="E221" s="206" t="s">
        <v>3252</v>
      </c>
      <c r="F221" s="207" t="s">
        <v>3253</v>
      </c>
      <c r="G221" s="208" t="s">
        <v>3214</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1143</v>
      </c>
    </row>
    <row r="222" spans="1:65" s="12" customFormat="1" ht="25.9" customHeight="1" x14ac:dyDescent="0.2">
      <c r="B222" s="189"/>
      <c r="C222" s="190"/>
      <c r="D222" s="191" t="s">
        <v>73</v>
      </c>
      <c r="E222" s="192" t="s">
        <v>2543</v>
      </c>
      <c r="F222" s="192" t="s">
        <v>3254</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788</v>
      </c>
      <c r="D223" s="205" t="s">
        <v>204</v>
      </c>
      <c r="E223" s="206" t="s">
        <v>3110</v>
      </c>
      <c r="F223" s="207" t="s">
        <v>3111</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1151</v>
      </c>
    </row>
    <row r="224" spans="1:65" s="2" customFormat="1" ht="48" customHeight="1" x14ac:dyDescent="0.2">
      <c r="A224" s="34"/>
      <c r="B224" s="35"/>
      <c r="C224" s="205" t="s">
        <v>793</v>
      </c>
      <c r="D224" s="205" t="s">
        <v>204</v>
      </c>
      <c r="E224" s="206" t="s">
        <v>3255</v>
      </c>
      <c r="F224" s="207" t="s">
        <v>3256</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1162</v>
      </c>
    </row>
    <row r="225" spans="1:65" s="2" customFormat="1" ht="60" customHeight="1" x14ac:dyDescent="0.2">
      <c r="A225" s="34"/>
      <c r="B225" s="35"/>
      <c r="C225" s="205" t="s">
        <v>800</v>
      </c>
      <c r="D225" s="205" t="s">
        <v>204</v>
      </c>
      <c r="E225" s="206" t="s">
        <v>3257</v>
      </c>
      <c r="F225" s="207" t="s">
        <v>3258</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1170</v>
      </c>
    </row>
    <row r="226" spans="1:65" s="2" customFormat="1" ht="48" customHeight="1" x14ac:dyDescent="0.2">
      <c r="A226" s="34"/>
      <c r="B226" s="35"/>
      <c r="C226" s="205" t="s">
        <v>804</v>
      </c>
      <c r="D226" s="205" t="s">
        <v>204</v>
      </c>
      <c r="E226" s="206" t="s">
        <v>3259</v>
      </c>
      <c r="F226" s="207" t="s">
        <v>3260</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1180</v>
      </c>
    </row>
    <row r="227" spans="1:65" s="2" customFormat="1" ht="60" customHeight="1" x14ac:dyDescent="0.2">
      <c r="A227" s="34"/>
      <c r="B227" s="35"/>
      <c r="C227" s="205" t="s">
        <v>808</v>
      </c>
      <c r="D227" s="205" t="s">
        <v>204</v>
      </c>
      <c r="E227" s="206" t="s">
        <v>3261</v>
      </c>
      <c r="F227" s="207" t="s">
        <v>3262</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1191</v>
      </c>
    </row>
    <row r="228" spans="1:65" s="2" customFormat="1" ht="24" customHeight="1" x14ac:dyDescent="0.2">
      <c r="A228" s="34"/>
      <c r="B228" s="35"/>
      <c r="C228" s="205" t="s">
        <v>813</v>
      </c>
      <c r="D228" s="205" t="s">
        <v>204</v>
      </c>
      <c r="E228" s="206" t="s">
        <v>3263</v>
      </c>
      <c r="F228" s="207" t="s">
        <v>3264</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1202</v>
      </c>
    </row>
    <row r="229" spans="1:65" s="2" customFormat="1" ht="24" customHeight="1" x14ac:dyDescent="0.2">
      <c r="A229" s="34"/>
      <c r="B229" s="35"/>
      <c r="C229" s="205" t="s">
        <v>818</v>
      </c>
      <c r="D229" s="205" t="s">
        <v>204</v>
      </c>
      <c r="E229" s="206" t="s">
        <v>3265</v>
      </c>
      <c r="F229" s="207" t="s">
        <v>3266</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1210</v>
      </c>
    </row>
    <row r="230" spans="1:65" s="2" customFormat="1" ht="36" customHeight="1" x14ac:dyDescent="0.2">
      <c r="A230" s="34"/>
      <c r="B230" s="35"/>
      <c r="C230" s="205" t="s">
        <v>823</v>
      </c>
      <c r="D230" s="205" t="s">
        <v>204</v>
      </c>
      <c r="E230" s="206" t="s">
        <v>3267</v>
      </c>
      <c r="F230" s="207" t="s">
        <v>3268</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1220</v>
      </c>
    </row>
    <row r="231" spans="1:65" s="2" customFormat="1" ht="16.5" customHeight="1" x14ac:dyDescent="0.2">
      <c r="A231" s="34"/>
      <c r="B231" s="35"/>
      <c r="C231" s="205" t="s">
        <v>828</v>
      </c>
      <c r="D231" s="205" t="s">
        <v>204</v>
      </c>
      <c r="E231" s="206" t="s">
        <v>3269</v>
      </c>
      <c r="F231" s="207" t="s">
        <v>3270</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1228</v>
      </c>
    </row>
    <row r="232" spans="1:65" s="2" customFormat="1" ht="24" customHeight="1" x14ac:dyDescent="0.2">
      <c r="A232" s="34"/>
      <c r="B232" s="35"/>
      <c r="C232" s="205" t="s">
        <v>835</v>
      </c>
      <c r="D232" s="205" t="s">
        <v>204</v>
      </c>
      <c r="E232" s="206" t="s">
        <v>3271</v>
      </c>
      <c r="F232" s="207" t="s">
        <v>3272</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1245</v>
      </c>
    </row>
    <row r="233" spans="1:65" s="2" customFormat="1" ht="16.5" customHeight="1" x14ac:dyDescent="0.2">
      <c r="A233" s="34"/>
      <c r="B233" s="35"/>
      <c r="C233" s="205" t="s">
        <v>840</v>
      </c>
      <c r="D233" s="205" t="s">
        <v>204</v>
      </c>
      <c r="E233" s="206" t="s">
        <v>3273</v>
      </c>
      <c r="F233" s="207" t="s">
        <v>3274</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1253</v>
      </c>
    </row>
    <row r="234" spans="1:65" s="2" customFormat="1" ht="16.5" customHeight="1" x14ac:dyDescent="0.2">
      <c r="A234" s="34"/>
      <c r="B234" s="35"/>
      <c r="C234" s="205" t="s">
        <v>847</v>
      </c>
      <c r="D234" s="205" t="s">
        <v>204</v>
      </c>
      <c r="E234" s="206" t="s">
        <v>3275</v>
      </c>
      <c r="F234" s="207" t="s">
        <v>3276</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1261</v>
      </c>
    </row>
    <row r="235" spans="1:65" s="2" customFormat="1" ht="16.5" customHeight="1" x14ac:dyDescent="0.2">
      <c r="A235" s="34"/>
      <c r="B235" s="35"/>
      <c r="C235" s="205" t="s">
        <v>852</v>
      </c>
      <c r="D235" s="205" t="s">
        <v>204</v>
      </c>
      <c r="E235" s="206" t="s">
        <v>3277</v>
      </c>
      <c r="F235" s="207" t="s">
        <v>3278</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1269</v>
      </c>
    </row>
    <row r="236" spans="1:65" s="2" customFormat="1" ht="16.5" customHeight="1" x14ac:dyDescent="0.2">
      <c r="A236" s="34"/>
      <c r="B236" s="35"/>
      <c r="C236" s="205" t="s">
        <v>857</v>
      </c>
      <c r="D236" s="205" t="s">
        <v>204</v>
      </c>
      <c r="E236" s="206" t="s">
        <v>3279</v>
      </c>
      <c r="F236" s="207" t="s">
        <v>3280</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1278</v>
      </c>
    </row>
    <row r="237" spans="1:65" s="2" customFormat="1" ht="16.5" customHeight="1" x14ac:dyDescent="0.2">
      <c r="A237" s="34"/>
      <c r="B237" s="35"/>
      <c r="C237" s="205" t="s">
        <v>862</v>
      </c>
      <c r="D237" s="205" t="s">
        <v>204</v>
      </c>
      <c r="E237" s="206" t="s">
        <v>3281</v>
      </c>
      <c r="F237" s="207" t="s">
        <v>3282</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1286</v>
      </c>
    </row>
    <row r="238" spans="1:65" s="2" customFormat="1" ht="16.5" customHeight="1" x14ac:dyDescent="0.2">
      <c r="A238" s="34"/>
      <c r="B238" s="35"/>
      <c r="C238" s="205" t="s">
        <v>870</v>
      </c>
      <c r="D238" s="205" t="s">
        <v>204</v>
      </c>
      <c r="E238" s="206" t="s">
        <v>3283</v>
      </c>
      <c r="F238" s="207" t="s">
        <v>3284</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1295</v>
      </c>
    </row>
    <row r="239" spans="1:65" s="2" customFormat="1" ht="16.5" customHeight="1" x14ac:dyDescent="0.2">
      <c r="A239" s="34"/>
      <c r="B239" s="35"/>
      <c r="C239" s="205" t="s">
        <v>874</v>
      </c>
      <c r="D239" s="205" t="s">
        <v>204</v>
      </c>
      <c r="E239" s="206" t="s">
        <v>3285</v>
      </c>
      <c r="F239" s="207" t="s">
        <v>3286</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1305</v>
      </c>
    </row>
    <row r="240" spans="1:65" s="2" customFormat="1" ht="36" customHeight="1" x14ac:dyDescent="0.2">
      <c r="A240" s="34"/>
      <c r="B240" s="35"/>
      <c r="C240" s="205" t="s">
        <v>881</v>
      </c>
      <c r="D240" s="205" t="s">
        <v>204</v>
      </c>
      <c r="E240" s="206" t="s">
        <v>3287</v>
      </c>
      <c r="F240" s="207" t="s">
        <v>3288</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1314</v>
      </c>
    </row>
    <row r="241" spans="1:65" s="2" customFormat="1" ht="36" customHeight="1" x14ac:dyDescent="0.2">
      <c r="A241" s="34"/>
      <c r="B241" s="35"/>
      <c r="C241" s="205" t="s">
        <v>887</v>
      </c>
      <c r="D241" s="205" t="s">
        <v>204</v>
      </c>
      <c r="E241" s="206" t="s">
        <v>3289</v>
      </c>
      <c r="F241" s="207" t="s">
        <v>3290</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1328</v>
      </c>
    </row>
    <row r="242" spans="1:65" s="2" customFormat="1" ht="24" customHeight="1" x14ac:dyDescent="0.2">
      <c r="A242" s="34"/>
      <c r="B242" s="35"/>
      <c r="C242" s="205" t="s">
        <v>893</v>
      </c>
      <c r="D242" s="205" t="s">
        <v>204</v>
      </c>
      <c r="E242" s="206" t="s">
        <v>3291</v>
      </c>
      <c r="F242" s="207" t="s">
        <v>3292</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1339</v>
      </c>
    </row>
    <row r="243" spans="1:65" s="2" customFormat="1" ht="24" customHeight="1" x14ac:dyDescent="0.2">
      <c r="A243" s="34"/>
      <c r="B243" s="35"/>
      <c r="C243" s="205" t="s">
        <v>900</v>
      </c>
      <c r="D243" s="205" t="s">
        <v>204</v>
      </c>
      <c r="E243" s="206" t="s">
        <v>3293</v>
      </c>
      <c r="F243" s="207" t="s">
        <v>3294</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1349</v>
      </c>
    </row>
    <row r="244" spans="1:65" s="2" customFormat="1" ht="24" customHeight="1" x14ac:dyDescent="0.2">
      <c r="A244" s="34"/>
      <c r="B244" s="35"/>
      <c r="C244" s="205" t="s">
        <v>904</v>
      </c>
      <c r="D244" s="205" t="s">
        <v>204</v>
      </c>
      <c r="E244" s="206" t="s">
        <v>3295</v>
      </c>
      <c r="F244" s="207" t="s">
        <v>3296</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1357</v>
      </c>
    </row>
    <row r="245" spans="1:65" s="2" customFormat="1" ht="24" customHeight="1" x14ac:dyDescent="0.2">
      <c r="A245" s="34"/>
      <c r="B245" s="35"/>
      <c r="C245" s="205" t="s">
        <v>909</v>
      </c>
      <c r="D245" s="205" t="s">
        <v>204</v>
      </c>
      <c r="E245" s="206" t="s">
        <v>3297</v>
      </c>
      <c r="F245" s="207" t="s">
        <v>3298</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1366</v>
      </c>
    </row>
    <row r="246" spans="1:65" s="2" customFormat="1" ht="24" customHeight="1" x14ac:dyDescent="0.2">
      <c r="A246" s="34"/>
      <c r="B246" s="35"/>
      <c r="C246" s="205" t="s">
        <v>913</v>
      </c>
      <c r="D246" s="205" t="s">
        <v>204</v>
      </c>
      <c r="E246" s="206" t="s">
        <v>3299</v>
      </c>
      <c r="F246" s="207" t="s">
        <v>3300</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1376</v>
      </c>
    </row>
    <row r="247" spans="1:65" s="2" customFormat="1" ht="24" customHeight="1" x14ac:dyDescent="0.2">
      <c r="A247" s="34"/>
      <c r="B247" s="35"/>
      <c r="C247" s="205" t="s">
        <v>917</v>
      </c>
      <c r="D247" s="205" t="s">
        <v>204</v>
      </c>
      <c r="E247" s="206" t="s">
        <v>3301</v>
      </c>
      <c r="F247" s="207" t="s">
        <v>3302</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1385</v>
      </c>
    </row>
    <row r="248" spans="1:65" s="2" customFormat="1" ht="24" customHeight="1" x14ac:dyDescent="0.2">
      <c r="A248" s="34"/>
      <c r="B248" s="35"/>
      <c r="C248" s="205" t="s">
        <v>921</v>
      </c>
      <c r="D248" s="205" t="s">
        <v>204</v>
      </c>
      <c r="E248" s="206" t="s">
        <v>3303</v>
      </c>
      <c r="F248" s="207" t="s">
        <v>3304</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1394</v>
      </c>
    </row>
    <row r="249" spans="1:65" s="2" customFormat="1" ht="48" customHeight="1" x14ac:dyDescent="0.2">
      <c r="A249" s="34"/>
      <c r="B249" s="35"/>
      <c r="C249" s="205" t="s">
        <v>925</v>
      </c>
      <c r="D249" s="205" t="s">
        <v>204</v>
      </c>
      <c r="E249" s="206" t="s">
        <v>3305</v>
      </c>
      <c r="F249" s="207" t="s">
        <v>3306</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1403</v>
      </c>
    </row>
    <row r="250" spans="1:65" s="2" customFormat="1" ht="48" customHeight="1" x14ac:dyDescent="0.2">
      <c r="A250" s="34"/>
      <c r="B250" s="35"/>
      <c r="C250" s="205" t="s">
        <v>930</v>
      </c>
      <c r="D250" s="205" t="s">
        <v>204</v>
      </c>
      <c r="E250" s="206" t="s">
        <v>3307</v>
      </c>
      <c r="F250" s="207" t="s">
        <v>3308</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1413</v>
      </c>
    </row>
    <row r="251" spans="1:65" s="2" customFormat="1" ht="48" customHeight="1" x14ac:dyDescent="0.2">
      <c r="A251" s="34"/>
      <c r="B251" s="35"/>
      <c r="C251" s="205" t="s">
        <v>934</v>
      </c>
      <c r="D251" s="205" t="s">
        <v>204</v>
      </c>
      <c r="E251" s="206" t="s">
        <v>3309</v>
      </c>
      <c r="F251" s="207" t="s">
        <v>3310</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1422</v>
      </c>
    </row>
    <row r="252" spans="1:65" s="2" customFormat="1" ht="48" customHeight="1" x14ac:dyDescent="0.2">
      <c r="A252" s="34"/>
      <c r="B252" s="35"/>
      <c r="C252" s="205" t="s">
        <v>938</v>
      </c>
      <c r="D252" s="205" t="s">
        <v>204</v>
      </c>
      <c r="E252" s="206" t="s">
        <v>3311</v>
      </c>
      <c r="F252" s="207" t="s">
        <v>3312</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1431</v>
      </c>
    </row>
    <row r="253" spans="1:65" s="2" customFormat="1" ht="16.5" customHeight="1" x14ac:dyDescent="0.2">
      <c r="A253" s="34"/>
      <c r="B253" s="35"/>
      <c r="C253" s="205" t="s">
        <v>942</v>
      </c>
      <c r="D253" s="205" t="s">
        <v>204</v>
      </c>
      <c r="E253" s="206" t="s">
        <v>3313</v>
      </c>
      <c r="F253" s="207" t="s">
        <v>3314</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1441</v>
      </c>
    </row>
    <row r="254" spans="1:65" s="2" customFormat="1" ht="16.5" customHeight="1" x14ac:dyDescent="0.2">
      <c r="A254" s="34"/>
      <c r="B254" s="35"/>
      <c r="C254" s="205" t="s">
        <v>946</v>
      </c>
      <c r="D254" s="205" t="s">
        <v>204</v>
      </c>
      <c r="E254" s="206" t="s">
        <v>3315</v>
      </c>
      <c r="F254" s="207" t="s">
        <v>3316</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1450</v>
      </c>
    </row>
    <row r="255" spans="1:65" s="2" customFormat="1" ht="16.5" customHeight="1" x14ac:dyDescent="0.2">
      <c r="A255" s="34"/>
      <c r="B255" s="35"/>
      <c r="C255" s="205" t="s">
        <v>950</v>
      </c>
      <c r="D255" s="205" t="s">
        <v>204</v>
      </c>
      <c r="E255" s="206" t="s">
        <v>3317</v>
      </c>
      <c r="F255" s="207" t="s">
        <v>3318</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1457</v>
      </c>
    </row>
    <row r="256" spans="1:65" s="2" customFormat="1" ht="24" customHeight="1" x14ac:dyDescent="0.2">
      <c r="A256" s="34"/>
      <c r="B256" s="35"/>
      <c r="C256" s="205" t="s">
        <v>954</v>
      </c>
      <c r="D256" s="205" t="s">
        <v>204</v>
      </c>
      <c r="E256" s="206" t="s">
        <v>3319</v>
      </c>
      <c r="F256" s="207" t="s">
        <v>3320</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1465</v>
      </c>
    </row>
    <row r="257" spans="1:65" s="2" customFormat="1" ht="16.5" customHeight="1" x14ac:dyDescent="0.2">
      <c r="A257" s="34"/>
      <c r="B257" s="35"/>
      <c r="C257" s="205" t="s">
        <v>956</v>
      </c>
      <c r="D257" s="205" t="s">
        <v>204</v>
      </c>
      <c r="E257" s="206" t="s">
        <v>3321</v>
      </c>
      <c r="F257" s="207" t="s">
        <v>3322</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1473</v>
      </c>
    </row>
    <row r="258" spans="1:65" s="2" customFormat="1" ht="60" customHeight="1" x14ac:dyDescent="0.2">
      <c r="A258" s="34"/>
      <c r="B258" s="35"/>
      <c r="C258" s="205" t="s">
        <v>959</v>
      </c>
      <c r="D258" s="205" t="s">
        <v>204</v>
      </c>
      <c r="E258" s="206" t="s">
        <v>3323</v>
      </c>
      <c r="F258" s="207" t="s">
        <v>3324</v>
      </c>
      <c r="G258" s="208" t="s">
        <v>2205</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1482</v>
      </c>
    </row>
    <row r="259" spans="1:65" s="12" customFormat="1" ht="25.9" customHeight="1" x14ac:dyDescent="0.2">
      <c r="B259" s="189"/>
      <c r="C259" s="190"/>
      <c r="D259" s="191" t="s">
        <v>73</v>
      </c>
      <c r="E259" s="192" t="s">
        <v>2545</v>
      </c>
      <c r="F259" s="192" t="s">
        <v>3325</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961</v>
      </c>
      <c r="D260" s="205" t="s">
        <v>204</v>
      </c>
      <c r="E260" s="206" t="s">
        <v>3110</v>
      </c>
      <c r="F260" s="207" t="s">
        <v>3111</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1490</v>
      </c>
    </row>
    <row r="261" spans="1:65" s="2" customFormat="1" ht="36" customHeight="1" x14ac:dyDescent="0.2">
      <c r="A261" s="34"/>
      <c r="B261" s="35"/>
      <c r="C261" s="205" t="s">
        <v>963</v>
      </c>
      <c r="D261" s="205" t="s">
        <v>204</v>
      </c>
      <c r="E261" s="206" t="s">
        <v>3326</v>
      </c>
      <c r="F261" s="207" t="s">
        <v>3327</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1498</v>
      </c>
    </row>
    <row r="262" spans="1:65" s="2" customFormat="1" ht="24" customHeight="1" x14ac:dyDescent="0.2">
      <c r="A262" s="34"/>
      <c r="B262" s="35"/>
      <c r="C262" s="205" t="s">
        <v>967</v>
      </c>
      <c r="D262" s="205" t="s">
        <v>204</v>
      </c>
      <c r="E262" s="206" t="s">
        <v>3328</v>
      </c>
      <c r="F262" s="207" t="s">
        <v>3329</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1504</v>
      </c>
    </row>
    <row r="263" spans="1:65" s="2" customFormat="1" ht="24" customHeight="1" x14ac:dyDescent="0.2">
      <c r="A263" s="34"/>
      <c r="B263" s="35"/>
      <c r="C263" s="205" t="s">
        <v>971</v>
      </c>
      <c r="D263" s="205" t="s">
        <v>204</v>
      </c>
      <c r="E263" s="206" t="s">
        <v>3330</v>
      </c>
      <c r="F263" s="207" t="s">
        <v>3331</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1512</v>
      </c>
    </row>
    <row r="264" spans="1:65" s="2" customFormat="1" ht="16.5" customHeight="1" x14ac:dyDescent="0.2">
      <c r="A264" s="34"/>
      <c r="B264" s="35"/>
      <c r="C264" s="205" t="s">
        <v>976</v>
      </c>
      <c r="D264" s="205" t="s">
        <v>204</v>
      </c>
      <c r="E264" s="206" t="s">
        <v>3332</v>
      </c>
      <c r="F264" s="207" t="s">
        <v>3333</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1518</v>
      </c>
    </row>
    <row r="265" spans="1:65" s="2" customFormat="1" ht="24" customHeight="1" x14ac:dyDescent="0.2">
      <c r="A265" s="34"/>
      <c r="B265" s="35"/>
      <c r="C265" s="205" t="s">
        <v>980</v>
      </c>
      <c r="D265" s="205" t="s">
        <v>204</v>
      </c>
      <c r="E265" s="206" t="s">
        <v>3334</v>
      </c>
      <c r="F265" s="207" t="s">
        <v>3335</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1526</v>
      </c>
    </row>
    <row r="266" spans="1:65" s="2" customFormat="1" ht="24" customHeight="1" x14ac:dyDescent="0.2">
      <c r="A266" s="34"/>
      <c r="B266" s="35"/>
      <c r="C266" s="205" t="s">
        <v>988</v>
      </c>
      <c r="D266" s="205" t="s">
        <v>204</v>
      </c>
      <c r="E266" s="206" t="s">
        <v>3336</v>
      </c>
      <c r="F266" s="207" t="s">
        <v>3337</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1533</v>
      </c>
    </row>
    <row r="267" spans="1:65" s="2" customFormat="1" ht="24" customHeight="1" x14ac:dyDescent="0.2">
      <c r="A267" s="34"/>
      <c r="B267" s="35"/>
      <c r="C267" s="205" t="s">
        <v>992</v>
      </c>
      <c r="D267" s="205" t="s">
        <v>204</v>
      </c>
      <c r="E267" s="206" t="s">
        <v>3338</v>
      </c>
      <c r="F267" s="207" t="s">
        <v>3339</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1539</v>
      </c>
    </row>
    <row r="268" spans="1:65" s="2" customFormat="1" ht="16.5" customHeight="1" x14ac:dyDescent="0.2">
      <c r="A268" s="34"/>
      <c r="B268" s="35"/>
      <c r="C268" s="205" t="s">
        <v>998</v>
      </c>
      <c r="D268" s="205" t="s">
        <v>204</v>
      </c>
      <c r="E268" s="206" t="s">
        <v>3340</v>
      </c>
      <c r="F268" s="207" t="s">
        <v>3341</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1545</v>
      </c>
    </row>
    <row r="269" spans="1:65" s="2" customFormat="1" ht="16.5" customHeight="1" x14ac:dyDescent="0.2">
      <c r="A269" s="34"/>
      <c r="B269" s="35"/>
      <c r="C269" s="205" t="s">
        <v>1002</v>
      </c>
      <c r="D269" s="205" t="s">
        <v>204</v>
      </c>
      <c r="E269" s="206" t="s">
        <v>3342</v>
      </c>
      <c r="F269" s="207" t="s">
        <v>3343</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1551</v>
      </c>
    </row>
    <row r="270" spans="1:65" s="2" customFormat="1" ht="16.5" customHeight="1" x14ac:dyDescent="0.2">
      <c r="A270" s="34"/>
      <c r="B270" s="35"/>
      <c r="C270" s="205" t="s">
        <v>1008</v>
      </c>
      <c r="D270" s="205" t="s">
        <v>204</v>
      </c>
      <c r="E270" s="206" t="s">
        <v>3344</v>
      </c>
      <c r="F270" s="207" t="s">
        <v>3345</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1557</v>
      </c>
    </row>
    <row r="271" spans="1:65" s="2" customFormat="1" ht="16.5" customHeight="1" x14ac:dyDescent="0.2">
      <c r="A271" s="34"/>
      <c r="B271" s="35"/>
      <c r="C271" s="205" t="s">
        <v>1016</v>
      </c>
      <c r="D271" s="205" t="s">
        <v>204</v>
      </c>
      <c r="E271" s="206" t="s">
        <v>3346</v>
      </c>
      <c r="F271" s="207" t="s">
        <v>3347</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1564</v>
      </c>
    </row>
    <row r="272" spans="1:65" s="2" customFormat="1" ht="16.5" customHeight="1" x14ac:dyDescent="0.2">
      <c r="A272" s="34"/>
      <c r="B272" s="35"/>
      <c r="C272" s="205" t="s">
        <v>1023</v>
      </c>
      <c r="D272" s="205" t="s">
        <v>204</v>
      </c>
      <c r="E272" s="206" t="s">
        <v>3348</v>
      </c>
      <c r="F272" s="207" t="s">
        <v>3349</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1571</v>
      </c>
    </row>
    <row r="273" spans="1:65" s="2" customFormat="1" ht="16.5" customHeight="1" x14ac:dyDescent="0.2">
      <c r="A273" s="34"/>
      <c r="B273" s="35"/>
      <c r="C273" s="205" t="s">
        <v>1028</v>
      </c>
      <c r="D273" s="205" t="s">
        <v>204</v>
      </c>
      <c r="E273" s="206" t="s">
        <v>3350</v>
      </c>
      <c r="F273" s="207" t="s">
        <v>3351</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1578</v>
      </c>
    </row>
    <row r="274" spans="1:65" s="2" customFormat="1" ht="24" customHeight="1" x14ac:dyDescent="0.2">
      <c r="A274" s="34"/>
      <c r="B274" s="35"/>
      <c r="C274" s="205" t="s">
        <v>1032</v>
      </c>
      <c r="D274" s="205" t="s">
        <v>204</v>
      </c>
      <c r="E274" s="206" t="s">
        <v>3352</v>
      </c>
      <c r="F274" s="207" t="s">
        <v>3353</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1584</v>
      </c>
    </row>
    <row r="275" spans="1:65" s="2" customFormat="1" ht="16.5" customHeight="1" x14ac:dyDescent="0.2">
      <c r="A275" s="34"/>
      <c r="B275" s="35"/>
      <c r="C275" s="205" t="s">
        <v>1036</v>
      </c>
      <c r="D275" s="205" t="s">
        <v>204</v>
      </c>
      <c r="E275" s="206" t="s">
        <v>3354</v>
      </c>
      <c r="F275" s="207" t="s">
        <v>3355</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1591</v>
      </c>
    </row>
    <row r="276" spans="1:65" s="2" customFormat="1" ht="16.5" customHeight="1" x14ac:dyDescent="0.2">
      <c r="A276" s="34"/>
      <c r="B276" s="35"/>
      <c r="C276" s="205" t="s">
        <v>1043</v>
      </c>
      <c r="D276" s="205" t="s">
        <v>204</v>
      </c>
      <c r="E276" s="206" t="s">
        <v>3356</v>
      </c>
      <c r="F276" s="207" t="s">
        <v>3357</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1599</v>
      </c>
    </row>
    <row r="277" spans="1:65" s="2" customFormat="1" ht="16.5" customHeight="1" x14ac:dyDescent="0.2">
      <c r="A277" s="34"/>
      <c r="B277" s="35"/>
      <c r="C277" s="205" t="s">
        <v>1052</v>
      </c>
      <c r="D277" s="205" t="s">
        <v>204</v>
      </c>
      <c r="E277" s="206" t="s">
        <v>3358</v>
      </c>
      <c r="F277" s="207" t="s">
        <v>3359</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1606</v>
      </c>
    </row>
    <row r="278" spans="1:65" s="2" customFormat="1" ht="24" customHeight="1" x14ac:dyDescent="0.2">
      <c r="A278" s="34"/>
      <c r="B278" s="35"/>
      <c r="C278" s="205" t="s">
        <v>1057</v>
      </c>
      <c r="D278" s="205" t="s">
        <v>204</v>
      </c>
      <c r="E278" s="206" t="s">
        <v>3360</v>
      </c>
      <c r="F278" s="207" t="s">
        <v>3361</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1612</v>
      </c>
    </row>
    <row r="279" spans="1:65" s="2" customFormat="1" ht="36" customHeight="1" x14ac:dyDescent="0.2">
      <c r="A279" s="34"/>
      <c r="B279" s="35"/>
      <c r="C279" s="205" t="s">
        <v>1061</v>
      </c>
      <c r="D279" s="205" t="s">
        <v>204</v>
      </c>
      <c r="E279" s="206" t="s">
        <v>3362</v>
      </c>
      <c r="F279" s="207" t="s">
        <v>3363</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1619</v>
      </c>
    </row>
    <row r="280" spans="1:65" s="2" customFormat="1" ht="16.5" customHeight="1" x14ac:dyDescent="0.2">
      <c r="A280" s="34"/>
      <c r="B280" s="35"/>
      <c r="C280" s="205" t="s">
        <v>1066</v>
      </c>
      <c r="D280" s="205" t="s">
        <v>204</v>
      </c>
      <c r="E280" s="206" t="s">
        <v>3364</v>
      </c>
      <c r="F280" s="207" t="s">
        <v>3365</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1625</v>
      </c>
    </row>
    <row r="281" spans="1:65" s="2" customFormat="1" ht="24" customHeight="1" x14ac:dyDescent="0.2">
      <c r="A281" s="34"/>
      <c r="B281" s="35"/>
      <c r="C281" s="205" t="s">
        <v>1072</v>
      </c>
      <c r="D281" s="205" t="s">
        <v>204</v>
      </c>
      <c r="E281" s="206" t="s">
        <v>3366</v>
      </c>
      <c r="F281" s="207" t="s">
        <v>3367</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1631</v>
      </c>
    </row>
    <row r="282" spans="1:65" s="2" customFormat="1" ht="16.5" customHeight="1" x14ac:dyDescent="0.2">
      <c r="A282" s="34"/>
      <c r="B282" s="35"/>
      <c r="C282" s="205" t="s">
        <v>1077</v>
      </c>
      <c r="D282" s="205" t="s">
        <v>204</v>
      </c>
      <c r="E282" s="206" t="s">
        <v>3368</v>
      </c>
      <c r="F282" s="207" t="s">
        <v>3369</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1637</v>
      </c>
    </row>
    <row r="283" spans="1:65" s="2" customFormat="1" ht="16.5" customHeight="1" x14ac:dyDescent="0.2">
      <c r="A283" s="34"/>
      <c r="B283" s="35"/>
      <c r="C283" s="205" t="s">
        <v>1081</v>
      </c>
      <c r="D283" s="205" t="s">
        <v>204</v>
      </c>
      <c r="E283" s="206" t="s">
        <v>3370</v>
      </c>
      <c r="F283" s="207" t="s">
        <v>3371</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1644</v>
      </c>
    </row>
    <row r="284" spans="1:65" s="2" customFormat="1" ht="24" customHeight="1" x14ac:dyDescent="0.2">
      <c r="A284" s="34"/>
      <c r="B284" s="35"/>
      <c r="C284" s="205" t="s">
        <v>1090</v>
      </c>
      <c r="D284" s="205" t="s">
        <v>204</v>
      </c>
      <c r="E284" s="206" t="s">
        <v>3372</v>
      </c>
      <c r="F284" s="207" t="s">
        <v>3373</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1650</v>
      </c>
    </row>
    <row r="285" spans="1:65" s="2" customFormat="1" ht="16.5" customHeight="1" x14ac:dyDescent="0.2">
      <c r="A285" s="34"/>
      <c r="B285" s="35"/>
      <c r="C285" s="205" t="s">
        <v>1094</v>
      </c>
      <c r="D285" s="205" t="s">
        <v>204</v>
      </c>
      <c r="E285" s="206" t="s">
        <v>3374</v>
      </c>
      <c r="F285" s="207" t="s">
        <v>3375</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1656</v>
      </c>
    </row>
    <row r="286" spans="1:65" s="2" customFormat="1" ht="24" customHeight="1" x14ac:dyDescent="0.2">
      <c r="A286" s="34"/>
      <c r="B286" s="35"/>
      <c r="C286" s="205" t="s">
        <v>1100</v>
      </c>
      <c r="D286" s="205" t="s">
        <v>204</v>
      </c>
      <c r="E286" s="206" t="s">
        <v>3376</v>
      </c>
      <c r="F286" s="207" t="s">
        <v>3377</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1663</v>
      </c>
    </row>
    <row r="287" spans="1:65" s="2" customFormat="1" ht="16.5" customHeight="1" x14ac:dyDescent="0.2">
      <c r="A287" s="34"/>
      <c r="B287" s="35"/>
      <c r="C287" s="205" t="s">
        <v>1106</v>
      </c>
      <c r="D287" s="205" t="s">
        <v>204</v>
      </c>
      <c r="E287" s="206" t="s">
        <v>3378</v>
      </c>
      <c r="F287" s="207" t="s">
        <v>3379</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1669</v>
      </c>
    </row>
    <row r="288" spans="1:65" s="2" customFormat="1" ht="24" customHeight="1" x14ac:dyDescent="0.2">
      <c r="A288" s="34"/>
      <c r="B288" s="35"/>
      <c r="C288" s="205" t="s">
        <v>1110</v>
      </c>
      <c r="D288" s="205" t="s">
        <v>204</v>
      </c>
      <c r="E288" s="206" t="s">
        <v>3380</v>
      </c>
      <c r="F288" s="207" t="s">
        <v>3381</v>
      </c>
      <c r="G288" s="208" t="s">
        <v>2205</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1675</v>
      </c>
    </row>
    <row r="289" spans="1:65" s="2" customFormat="1" ht="24" customHeight="1" x14ac:dyDescent="0.2">
      <c r="A289" s="34"/>
      <c r="B289" s="35"/>
      <c r="C289" s="205" t="s">
        <v>1115</v>
      </c>
      <c r="D289" s="205" t="s">
        <v>204</v>
      </c>
      <c r="E289" s="206" t="s">
        <v>3382</v>
      </c>
      <c r="F289" s="207" t="s">
        <v>3383</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1681</v>
      </c>
    </row>
    <row r="290" spans="1:65" s="2" customFormat="1" ht="16.5" customHeight="1" x14ac:dyDescent="0.2">
      <c r="A290" s="34"/>
      <c r="B290" s="35"/>
      <c r="C290" s="205" t="s">
        <v>1119</v>
      </c>
      <c r="D290" s="205" t="s">
        <v>204</v>
      </c>
      <c r="E290" s="206" t="s">
        <v>3384</v>
      </c>
      <c r="F290" s="207" t="s">
        <v>3385</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1687</v>
      </c>
    </row>
    <row r="291" spans="1:65" s="2" customFormat="1" ht="24" customHeight="1" x14ac:dyDescent="0.2">
      <c r="A291" s="34"/>
      <c r="B291" s="35"/>
      <c r="C291" s="205" t="s">
        <v>1123</v>
      </c>
      <c r="D291" s="205" t="s">
        <v>204</v>
      </c>
      <c r="E291" s="206" t="s">
        <v>3386</v>
      </c>
      <c r="F291" s="207" t="s">
        <v>3387</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1693</v>
      </c>
    </row>
    <row r="292" spans="1:65" s="2" customFormat="1" ht="16.5" customHeight="1" x14ac:dyDescent="0.2">
      <c r="A292" s="34"/>
      <c r="B292" s="35"/>
      <c r="C292" s="205" t="s">
        <v>1127</v>
      </c>
      <c r="D292" s="205" t="s">
        <v>204</v>
      </c>
      <c r="E292" s="206" t="s">
        <v>3388</v>
      </c>
      <c r="F292" s="207" t="s">
        <v>3389</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1699</v>
      </c>
    </row>
    <row r="293" spans="1:65" s="2" customFormat="1" ht="24" customHeight="1" x14ac:dyDescent="0.2">
      <c r="A293" s="34"/>
      <c r="B293" s="35"/>
      <c r="C293" s="205" t="s">
        <v>1132</v>
      </c>
      <c r="D293" s="205" t="s">
        <v>204</v>
      </c>
      <c r="E293" s="206" t="s">
        <v>3390</v>
      </c>
      <c r="F293" s="207" t="s">
        <v>3391</v>
      </c>
      <c r="G293" s="208" t="s">
        <v>2205</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1705</v>
      </c>
    </row>
    <row r="294" spans="1:65" s="2" customFormat="1" ht="24" customHeight="1" x14ac:dyDescent="0.2">
      <c r="A294" s="34"/>
      <c r="B294" s="35"/>
      <c r="C294" s="205" t="s">
        <v>1136</v>
      </c>
      <c r="D294" s="205" t="s">
        <v>204</v>
      </c>
      <c r="E294" s="206" t="s">
        <v>3392</v>
      </c>
      <c r="F294" s="207" t="s">
        <v>3393</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1711</v>
      </c>
    </row>
    <row r="295" spans="1:65" s="2" customFormat="1" ht="19.5" x14ac:dyDescent="0.2">
      <c r="A295" s="34"/>
      <c r="B295" s="35"/>
      <c r="C295" s="36"/>
      <c r="D295" s="219" t="s">
        <v>210</v>
      </c>
      <c r="E295" s="36"/>
      <c r="F295" s="220" t="s">
        <v>3394</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1143</v>
      </c>
      <c r="D296" s="205" t="s">
        <v>204</v>
      </c>
      <c r="E296" s="206" t="s">
        <v>3395</v>
      </c>
      <c r="F296" s="207" t="s">
        <v>3396</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1717</v>
      </c>
    </row>
    <row r="297" spans="1:65" s="2" customFormat="1" ht="19.5" x14ac:dyDescent="0.2">
      <c r="A297" s="34"/>
      <c r="B297" s="35"/>
      <c r="C297" s="36"/>
      <c r="D297" s="219" t="s">
        <v>210</v>
      </c>
      <c r="E297" s="36"/>
      <c r="F297" s="220" t="s">
        <v>3394</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1147</v>
      </c>
      <c r="D298" s="205" t="s">
        <v>204</v>
      </c>
      <c r="E298" s="206" t="s">
        <v>3397</v>
      </c>
      <c r="F298" s="207" t="s">
        <v>3398</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1723</v>
      </c>
    </row>
    <row r="299" spans="1:65" s="2" customFormat="1" ht="19.5" x14ac:dyDescent="0.2">
      <c r="A299" s="34"/>
      <c r="B299" s="35"/>
      <c r="C299" s="36"/>
      <c r="D299" s="219" t="s">
        <v>210</v>
      </c>
      <c r="E299" s="36"/>
      <c r="F299" s="220" t="s">
        <v>3394</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1151</v>
      </c>
      <c r="D300" s="205" t="s">
        <v>204</v>
      </c>
      <c r="E300" s="206" t="s">
        <v>3399</v>
      </c>
      <c r="F300" s="207" t="s">
        <v>3400</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1735</v>
      </c>
    </row>
    <row r="301" spans="1:65" s="2" customFormat="1" ht="19.5" x14ac:dyDescent="0.2">
      <c r="A301" s="34"/>
      <c r="B301" s="35"/>
      <c r="C301" s="36"/>
      <c r="D301" s="219" t="s">
        <v>210</v>
      </c>
      <c r="E301" s="36"/>
      <c r="F301" s="220" t="s">
        <v>3394</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1156</v>
      </c>
      <c r="D302" s="205" t="s">
        <v>204</v>
      </c>
      <c r="E302" s="206" t="s">
        <v>3401</v>
      </c>
      <c r="F302" s="207" t="s">
        <v>3402</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1744</v>
      </c>
    </row>
    <row r="303" spans="1:65" s="2" customFormat="1" ht="19.5" x14ac:dyDescent="0.2">
      <c r="A303" s="34"/>
      <c r="B303" s="35"/>
      <c r="C303" s="36"/>
      <c r="D303" s="219" t="s">
        <v>210</v>
      </c>
      <c r="E303" s="36"/>
      <c r="F303" s="220" t="s">
        <v>3394</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1162</v>
      </c>
      <c r="D304" s="205" t="s">
        <v>204</v>
      </c>
      <c r="E304" s="206" t="s">
        <v>3403</v>
      </c>
      <c r="F304" s="207" t="s">
        <v>3404</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1752</v>
      </c>
    </row>
    <row r="305" spans="1:65" s="2" customFormat="1" ht="19.5" x14ac:dyDescent="0.2">
      <c r="A305" s="34"/>
      <c r="B305" s="35"/>
      <c r="C305" s="36"/>
      <c r="D305" s="219" t="s">
        <v>210</v>
      </c>
      <c r="E305" s="36"/>
      <c r="F305" s="220" t="s">
        <v>3394</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1166</v>
      </c>
      <c r="D306" s="205" t="s">
        <v>204</v>
      </c>
      <c r="E306" s="206" t="s">
        <v>3358</v>
      </c>
      <c r="F306" s="207" t="s">
        <v>3359</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1761</v>
      </c>
    </row>
    <row r="307" spans="1:65" s="2" customFormat="1" ht="16.5" customHeight="1" x14ac:dyDescent="0.2">
      <c r="A307" s="34"/>
      <c r="B307" s="35"/>
      <c r="C307" s="205" t="s">
        <v>1170</v>
      </c>
      <c r="D307" s="205" t="s">
        <v>204</v>
      </c>
      <c r="E307" s="206" t="s">
        <v>3405</v>
      </c>
      <c r="F307" s="207" t="s">
        <v>3406</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1769</v>
      </c>
    </row>
    <row r="308" spans="1:65" s="2" customFormat="1" ht="24" customHeight="1" x14ac:dyDescent="0.2">
      <c r="A308" s="34"/>
      <c r="B308" s="35"/>
      <c r="C308" s="205" t="s">
        <v>1174</v>
      </c>
      <c r="D308" s="205" t="s">
        <v>204</v>
      </c>
      <c r="E308" s="206" t="s">
        <v>3407</v>
      </c>
      <c r="F308" s="207" t="s">
        <v>3408</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1780</v>
      </c>
    </row>
    <row r="309" spans="1:65" s="2" customFormat="1" ht="24" customHeight="1" x14ac:dyDescent="0.2">
      <c r="A309" s="34"/>
      <c r="B309" s="35"/>
      <c r="C309" s="205" t="s">
        <v>1180</v>
      </c>
      <c r="D309" s="205" t="s">
        <v>204</v>
      </c>
      <c r="E309" s="206" t="s">
        <v>3409</v>
      </c>
      <c r="F309" s="207" t="s">
        <v>3410</v>
      </c>
      <c r="G309" s="208" t="s">
        <v>2205</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1789</v>
      </c>
    </row>
    <row r="310" spans="1:65" s="2" customFormat="1" ht="24" customHeight="1" x14ac:dyDescent="0.2">
      <c r="A310" s="34"/>
      <c r="B310" s="35"/>
      <c r="C310" s="205" t="s">
        <v>1184</v>
      </c>
      <c r="D310" s="205" t="s">
        <v>204</v>
      </c>
      <c r="E310" s="206" t="s">
        <v>3411</v>
      </c>
      <c r="F310" s="207" t="s">
        <v>3412</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1798</v>
      </c>
    </row>
    <row r="311" spans="1:65" s="2" customFormat="1" ht="24" customHeight="1" x14ac:dyDescent="0.2">
      <c r="A311" s="34"/>
      <c r="B311" s="35"/>
      <c r="C311" s="205" t="s">
        <v>1191</v>
      </c>
      <c r="D311" s="205" t="s">
        <v>204</v>
      </c>
      <c r="E311" s="206" t="s">
        <v>3413</v>
      </c>
      <c r="F311" s="207" t="s">
        <v>3414</v>
      </c>
      <c r="G311" s="208" t="s">
        <v>2205</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1807</v>
      </c>
    </row>
    <row r="312" spans="1:65" s="2" customFormat="1" ht="24" customHeight="1" x14ac:dyDescent="0.2">
      <c r="A312" s="34"/>
      <c r="B312" s="35"/>
      <c r="C312" s="205" t="s">
        <v>1198</v>
      </c>
      <c r="D312" s="205" t="s">
        <v>204</v>
      </c>
      <c r="E312" s="206" t="s">
        <v>3415</v>
      </c>
      <c r="F312" s="207" t="s">
        <v>3416</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1813</v>
      </c>
    </row>
    <row r="313" spans="1:65" s="2" customFormat="1" ht="24" customHeight="1" x14ac:dyDescent="0.2">
      <c r="A313" s="34"/>
      <c r="B313" s="35"/>
      <c r="C313" s="205" t="s">
        <v>1202</v>
      </c>
      <c r="D313" s="205" t="s">
        <v>204</v>
      </c>
      <c r="E313" s="206" t="s">
        <v>3417</v>
      </c>
      <c r="F313" s="207" t="s">
        <v>3418</v>
      </c>
      <c r="G313" s="208" t="s">
        <v>2205</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1823</v>
      </c>
    </row>
    <row r="314" spans="1:65" s="2" customFormat="1" ht="24" customHeight="1" x14ac:dyDescent="0.2">
      <c r="A314" s="34"/>
      <c r="B314" s="35"/>
      <c r="C314" s="205" t="s">
        <v>1206</v>
      </c>
      <c r="D314" s="205" t="s">
        <v>204</v>
      </c>
      <c r="E314" s="206" t="s">
        <v>3419</v>
      </c>
      <c r="F314" s="207" t="s">
        <v>3420</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1830</v>
      </c>
    </row>
    <row r="315" spans="1:65" s="2" customFormat="1" ht="24" customHeight="1" x14ac:dyDescent="0.2">
      <c r="A315" s="34"/>
      <c r="B315" s="35"/>
      <c r="C315" s="205" t="s">
        <v>1210</v>
      </c>
      <c r="D315" s="205" t="s">
        <v>204</v>
      </c>
      <c r="E315" s="206" t="s">
        <v>3421</v>
      </c>
      <c r="F315" s="207" t="s">
        <v>3422</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1837</v>
      </c>
    </row>
    <row r="316" spans="1:65" s="2" customFormat="1" ht="24" customHeight="1" x14ac:dyDescent="0.2">
      <c r="A316" s="34"/>
      <c r="B316" s="35"/>
      <c r="C316" s="205" t="s">
        <v>1214</v>
      </c>
      <c r="D316" s="205" t="s">
        <v>204</v>
      </c>
      <c r="E316" s="206" t="s">
        <v>3423</v>
      </c>
      <c r="F316" s="207" t="s">
        <v>3424</v>
      </c>
      <c r="G316" s="208" t="s">
        <v>2205</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1844</v>
      </c>
    </row>
    <row r="317" spans="1:65" s="2" customFormat="1" ht="24" customHeight="1" x14ac:dyDescent="0.2">
      <c r="A317" s="34"/>
      <c r="B317" s="35"/>
      <c r="C317" s="205" t="s">
        <v>1220</v>
      </c>
      <c r="D317" s="205" t="s">
        <v>204</v>
      </c>
      <c r="E317" s="206" t="s">
        <v>3425</v>
      </c>
      <c r="F317" s="207" t="s">
        <v>3426</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1852</v>
      </c>
    </row>
    <row r="318" spans="1:65" s="2" customFormat="1" ht="24" customHeight="1" x14ac:dyDescent="0.2">
      <c r="A318" s="34"/>
      <c r="B318" s="35"/>
      <c r="C318" s="205" t="s">
        <v>1224</v>
      </c>
      <c r="D318" s="205" t="s">
        <v>204</v>
      </c>
      <c r="E318" s="206" t="s">
        <v>3427</v>
      </c>
      <c r="F318" s="207" t="s">
        <v>3428</v>
      </c>
      <c r="G318" s="208" t="s">
        <v>2205</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1859</v>
      </c>
    </row>
    <row r="319" spans="1:65" s="2" customFormat="1" ht="24" customHeight="1" x14ac:dyDescent="0.2">
      <c r="A319" s="34"/>
      <c r="B319" s="35"/>
      <c r="C319" s="205" t="s">
        <v>1228</v>
      </c>
      <c r="D319" s="205" t="s">
        <v>204</v>
      </c>
      <c r="E319" s="206" t="s">
        <v>3429</v>
      </c>
      <c r="F319" s="207" t="s">
        <v>3430</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1867</v>
      </c>
    </row>
    <row r="320" spans="1:65" s="2" customFormat="1" ht="24" customHeight="1" x14ac:dyDescent="0.2">
      <c r="A320" s="34"/>
      <c r="B320" s="35"/>
      <c r="C320" s="205" t="s">
        <v>1232</v>
      </c>
      <c r="D320" s="205" t="s">
        <v>204</v>
      </c>
      <c r="E320" s="206" t="s">
        <v>3431</v>
      </c>
      <c r="F320" s="207" t="s">
        <v>3432</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1873</v>
      </c>
    </row>
    <row r="321" spans="1:65" s="12" customFormat="1" ht="25.9" customHeight="1" x14ac:dyDescent="0.2">
      <c r="B321" s="189"/>
      <c r="C321" s="190"/>
      <c r="D321" s="191" t="s">
        <v>73</v>
      </c>
      <c r="E321" s="192" t="s">
        <v>2569</v>
      </c>
      <c r="F321" s="192" t="s">
        <v>3433</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1236</v>
      </c>
      <c r="D322" s="205" t="s">
        <v>204</v>
      </c>
      <c r="E322" s="206" t="s">
        <v>3110</v>
      </c>
      <c r="F322" s="207" t="s">
        <v>3111</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1880</v>
      </c>
    </row>
    <row r="323" spans="1:65" s="2" customFormat="1" ht="36" customHeight="1" x14ac:dyDescent="0.2">
      <c r="A323" s="34"/>
      <c r="B323" s="35"/>
      <c r="C323" s="205" t="s">
        <v>1240</v>
      </c>
      <c r="D323" s="205" t="s">
        <v>204</v>
      </c>
      <c r="E323" s="206" t="s">
        <v>3434</v>
      </c>
      <c r="F323" s="207" t="s">
        <v>3435</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1888</v>
      </c>
    </row>
    <row r="324" spans="1:65" s="2" customFormat="1" ht="24" customHeight="1" x14ac:dyDescent="0.2">
      <c r="A324" s="34"/>
      <c r="B324" s="35"/>
      <c r="C324" s="205" t="s">
        <v>1245</v>
      </c>
      <c r="D324" s="205" t="s">
        <v>204</v>
      </c>
      <c r="E324" s="206" t="s">
        <v>3436</v>
      </c>
      <c r="F324" s="207" t="s">
        <v>3437</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1897</v>
      </c>
    </row>
    <row r="325" spans="1:65" s="2" customFormat="1" ht="36" customHeight="1" x14ac:dyDescent="0.2">
      <c r="A325" s="34"/>
      <c r="B325" s="35"/>
      <c r="C325" s="205" t="s">
        <v>1249</v>
      </c>
      <c r="D325" s="205" t="s">
        <v>204</v>
      </c>
      <c r="E325" s="206" t="s">
        <v>3438</v>
      </c>
      <c r="F325" s="207" t="s">
        <v>3439</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1906</v>
      </c>
    </row>
    <row r="326" spans="1:65" s="2" customFormat="1" ht="36" customHeight="1" x14ac:dyDescent="0.2">
      <c r="A326" s="34"/>
      <c r="B326" s="35"/>
      <c r="C326" s="205" t="s">
        <v>1253</v>
      </c>
      <c r="D326" s="205" t="s">
        <v>204</v>
      </c>
      <c r="E326" s="206" t="s">
        <v>3440</v>
      </c>
      <c r="F326" s="207" t="s">
        <v>3441</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1914</v>
      </c>
    </row>
    <row r="327" spans="1:65" s="2" customFormat="1" ht="24" customHeight="1" x14ac:dyDescent="0.2">
      <c r="A327" s="34"/>
      <c r="B327" s="35"/>
      <c r="C327" s="205" t="s">
        <v>1257</v>
      </c>
      <c r="D327" s="205" t="s">
        <v>204</v>
      </c>
      <c r="E327" s="206" t="s">
        <v>3442</v>
      </c>
      <c r="F327" s="207" t="s">
        <v>3443</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1922</v>
      </c>
    </row>
    <row r="328" spans="1:65" s="2" customFormat="1" ht="24" customHeight="1" x14ac:dyDescent="0.2">
      <c r="A328" s="34"/>
      <c r="B328" s="35"/>
      <c r="C328" s="205" t="s">
        <v>1261</v>
      </c>
      <c r="D328" s="205" t="s">
        <v>204</v>
      </c>
      <c r="E328" s="206" t="s">
        <v>3444</v>
      </c>
      <c r="F328" s="207" t="s">
        <v>3445</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1930</v>
      </c>
    </row>
    <row r="329" spans="1:65" s="2" customFormat="1" ht="24" customHeight="1" x14ac:dyDescent="0.2">
      <c r="A329" s="34"/>
      <c r="B329" s="35"/>
      <c r="C329" s="205" t="s">
        <v>1265</v>
      </c>
      <c r="D329" s="205" t="s">
        <v>204</v>
      </c>
      <c r="E329" s="206" t="s">
        <v>3446</v>
      </c>
      <c r="F329" s="207" t="s">
        <v>3447</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1938</v>
      </c>
    </row>
    <row r="330" spans="1:65" s="2" customFormat="1" ht="16.5" customHeight="1" x14ac:dyDescent="0.2">
      <c r="A330" s="34"/>
      <c r="B330" s="35"/>
      <c r="C330" s="205" t="s">
        <v>1269</v>
      </c>
      <c r="D330" s="205" t="s">
        <v>204</v>
      </c>
      <c r="E330" s="206" t="s">
        <v>3358</v>
      </c>
      <c r="F330" s="207" t="s">
        <v>3359</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1948</v>
      </c>
    </row>
    <row r="331" spans="1:65" s="2" customFormat="1" ht="24" customHeight="1" x14ac:dyDescent="0.2">
      <c r="A331" s="34"/>
      <c r="B331" s="35"/>
      <c r="C331" s="205" t="s">
        <v>1274</v>
      </c>
      <c r="D331" s="205" t="s">
        <v>204</v>
      </c>
      <c r="E331" s="206" t="s">
        <v>3448</v>
      </c>
      <c r="F331" s="207" t="s">
        <v>3449</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1956</v>
      </c>
    </row>
    <row r="332" spans="1:65" s="2" customFormat="1" ht="16.5" customHeight="1" x14ac:dyDescent="0.2">
      <c r="A332" s="34"/>
      <c r="B332" s="35"/>
      <c r="C332" s="205" t="s">
        <v>1278</v>
      </c>
      <c r="D332" s="205" t="s">
        <v>204</v>
      </c>
      <c r="E332" s="206" t="s">
        <v>3450</v>
      </c>
      <c r="F332" s="207" t="s">
        <v>3451</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1964</v>
      </c>
    </row>
    <row r="333" spans="1:65" s="2" customFormat="1" ht="16.5" customHeight="1" x14ac:dyDescent="0.2">
      <c r="A333" s="34"/>
      <c r="B333" s="35"/>
      <c r="C333" s="205" t="s">
        <v>1282</v>
      </c>
      <c r="D333" s="205" t="s">
        <v>204</v>
      </c>
      <c r="E333" s="206" t="s">
        <v>3452</v>
      </c>
      <c r="F333" s="207" t="s">
        <v>3453</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1972</v>
      </c>
    </row>
    <row r="334" spans="1:65" s="2" customFormat="1" ht="16.5" customHeight="1" x14ac:dyDescent="0.2">
      <c r="A334" s="34"/>
      <c r="B334" s="35"/>
      <c r="C334" s="205" t="s">
        <v>1286</v>
      </c>
      <c r="D334" s="205" t="s">
        <v>204</v>
      </c>
      <c r="E334" s="206" t="s">
        <v>3454</v>
      </c>
      <c r="F334" s="207" t="s">
        <v>3455</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1983</v>
      </c>
    </row>
    <row r="335" spans="1:65" s="2" customFormat="1" ht="16.5" customHeight="1" x14ac:dyDescent="0.2">
      <c r="A335" s="34"/>
      <c r="B335" s="35"/>
      <c r="C335" s="205" t="s">
        <v>1291</v>
      </c>
      <c r="D335" s="205" t="s">
        <v>204</v>
      </c>
      <c r="E335" s="206" t="s">
        <v>3456</v>
      </c>
      <c r="F335" s="207" t="s">
        <v>3457</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1995</v>
      </c>
    </row>
    <row r="336" spans="1:65" s="2" customFormat="1" ht="60" customHeight="1" x14ac:dyDescent="0.2">
      <c r="A336" s="34"/>
      <c r="B336" s="35"/>
      <c r="C336" s="205" t="s">
        <v>1295</v>
      </c>
      <c r="D336" s="205" t="s">
        <v>204</v>
      </c>
      <c r="E336" s="206" t="s">
        <v>3458</v>
      </c>
      <c r="F336" s="207" t="s">
        <v>3459</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2006</v>
      </c>
    </row>
    <row r="337" spans="1:65" s="2" customFormat="1" ht="24" customHeight="1" x14ac:dyDescent="0.2">
      <c r="A337" s="34"/>
      <c r="B337" s="35"/>
      <c r="C337" s="205" t="s">
        <v>1299</v>
      </c>
      <c r="D337" s="205" t="s">
        <v>204</v>
      </c>
      <c r="E337" s="206" t="s">
        <v>3460</v>
      </c>
      <c r="F337" s="207" t="s">
        <v>3461</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2029</v>
      </c>
    </row>
    <row r="338" spans="1:65" s="2" customFormat="1" ht="24" customHeight="1" x14ac:dyDescent="0.2">
      <c r="A338" s="34"/>
      <c r="B338" s="35"/>
      <c r="C338" s="205" t="s">
        <v>1305</v>
      </c>
      <c r="D338" s="205" t="s">
        <v>204</v>
      </c>
      <c r="E338" s="206" t="s">
        <v>3462</v>
      </c>
      <c r="F338" s="207" t="s">
        <v>3463</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2040</v>
      </c>
    </row>
    <row r="339" spans="1:65" s="2" customFormat="1" ht="16.5" customHeight="1" x14ac:dyDescent="0.2">
      <c r="A339" s="34"/>
      <c r="B339" s="35"/>
      <c r="C339" s="205" t="s">
        <v>1309</v>
      </c>
      <c r="D339" s="205" t="s">
        <v>204</v>
      </c>
      <c r="E339" s="206" t="s">
        <v>3464</v>
      </c>
      <c r="F339" s="207" t="s">
        <v>3465</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2050</v>
      </c>
    </row>
    <row r="340" spans="1:65" s="2" customFormat="1" ht="24" customHeight="1" x14ac:dyDescent="0.2">
      <c r="A340" s="34"/>
      <c r="B340" s="35"/>
      <c r="C340" s="205" t="s">
        <v>1314</v>
      </c>
      <c r="D340" s="205" t="s">
        <v>204</v>
      </c>
      <c r="E340" s="206" t="s">
        <v>3466</v>
      </c>
      <c r="F340" s="207" t="s">
        <v>3467</v>
      </c>
      <c r="G340" s="208" t="s">
        <v>2205</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2060</v>
      </c>
    </row>
    <row r="341" spans="1:65" s="12" customFormat="1" ht="25.9" customHeight="1" x14ac:dyDescent="0.2">
      <c r="B341" s="189"/>
      <c r="C341" s="190"/>
      <c r="D341" s="191" t="s">
        <v>73</v>
      </c>
      <c r="E341" s="192" t="s">
        <v>2597</v>
      </c>
      <c r="F341" s="192" t="s">
        <v>3468</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1319</v>
      </c>
      <c r="D342" s="205" t="s">
        <v>204</v>
      </c>
      <c r="E342" s="206" t="s">
        <v>3110</v>
      </c>
      <c r="F342" s="207" t="s">
        <v>3111</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2068</v>
      </c>
    </row>
    <row r="343" spans="1:65" s="2" customFormat="1" ht="36" customHeight="1" x14ac:dyDescent="0.2">
      <c r="A343" s="34"/>
      <c r="B343" s="35"/>
      <c r="C343" s="205" t="s">
        <v>1328</v>
      </c>
      <c r="D343" s="205" t="s">
        <v>204</v>
      </c>
      <c r="E343" s="206" t="s">
        <v>3434</v>
      </c>
      <c r="F343" s="207" t="s">
        <v>3435</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2078</v>
      </c>
    </row>
    <row r="344" spans="1:65" s="2" customFormat="1" ht="36" customHeight="1" x14ac:dyDescent="0.2">
      <c r="A344" s="34"/>
      <c r="B344" s="35"/>
      <c r="C344" s="205" t="s">
        <v>1334</v>
      </c>
      <c r="D344" s="205" t="s">
        <v>204</v>
      </c>
      <c r="E344" s="206" t="s">
        <v>3469</v>
      </c>
      <c r="F344" s="207" t="s">
        <v>3470</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2090</v>
      </c>
    </row>
    <row r="345" spans="1:65" s="2" customFormat="1" ht="24" customHeight="1" x14ac:dyDescent="0.2">
      <c r="A345" s="34"/>
      <c r="B345" s="35"/>
      <c r="C345" s="205" t="s">
        <v>1339</v>
      </c>
      <c r="D345" s="205" t="s">
        <v>204</v>
      </c>
      <c r="E345" s="206" t="s">
        <v>3436</v>
      </c>
      <c r="F345" s="207" t="s">
        <v>3437</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2100</v>
      </c>
    </row>
    <row r="346" spans="1:65" s="2" customFormat="1" ht="36" customHeight="1" x14ac:dyDescent="0.2">
      <c r="A346" s="34"/>
      <c r="B346" s="35"/>
      <c r="C346" s="205" t="s">
        <v>1344</v>
      </c>
      <c r="D346" s="205" t="s">
        <v>204</v>
      </c>
      <c r="E346" s="206" t="s">
        <v>3438</v>
      </c>
      <c r="F346" s="207" t="s">
        <v>3439</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2110</v>
      </c>
    </row>
    <row r="347" spans="1:65" s="2" customFormat="1" ht="24" customHeight="1" x14ac:dyDescent="0.2">
      <c r="A347" s="34"/>
      <c r="B347" s="35"/>
      <c r="C347" s="205" t="s">
        <v>1349</v>
      </c>
      <c r="D347" s="205" t="s">
        <v>204</v>
      </c>
      <c r="E347" s="206" t="s">
        <v>3471</v>
      </c>
      <c r="F347" s="207" t="s">
        <v>3472</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2119</v>
      </c>
    </row>
    <row r="348" spans="1:65" s="2" customFormat="1" ht="36" customHeight="1" x14ac:dyDescent="0.2">
      <c r="A348" s="34"/>
      <c r="B348" s="35"/>
      <c r="C348" s="205" t="s">
        <v>1352</v>
      </c>
      <c r="D348" s="205" t="s">
        <v>204</v>
      </c>
      <c r="E348" s="206" t="s">
        <v>3473</v>
      </c>
      <c r="F348" s="207" t="s">
        <v>3474</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2130</v>
      </c>
    </row>
    <row r="349" spans="1:65" s="2" customFormat="1" ht="16.5" customHeight="1" x14ac:dyDescent="0.2">
      <c r="A349" s="34"/>
      <c r="B349" s="35"/>
      <c r="C349" s="205" t="s">
        <v>1357</v>
      </c>
      <c r="D349" s="205" t="s">
        <v>204</v>
      </c>
      <c r="E349" s="206" t="s">
        <v>3358</v>
      </c>
      <c r="F349" s="207" t="s">
        <v>3359</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2139</v>
      </c>
    </row>
    <row r="350" spans="1:65" s="2" customFormat="1" ht="24" customHeight="1" x14ac:dyDescent="0.2">
      <c r="A350" s="34"/>
      <c r="B350" s="35"/>
      <c r="C350" s="205" t="s">
        <v>1361</v>
      </c>
      <c r="D350" s="205" t="s">
        <v>204</v>
      </c>
      <c r="E350" s="206" t="s">
        <v>3448</v>
      </c>
      <c r="F350" s="207" t="s">
        <v>3449</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2149</v>
      </c>
    </row>
    <row r="351" spans="1:65" s="2" customFormat="1" ht="16.5" customHeight="1" x14ac:dyDescent="0.2">
      <c r="A351" s="34"/>
      <c r="B351" s="35"/>
      <c r="C351" s="205" t="s">
        <v>1366</v>
      </c>
      <c r="D351" s="205" t="s">
        <v>204</v>
      </c>
      <c r="E351" s="206" t="s">
        <v>3450</v>
      </c>
      <c r="F351" s="207" t="s">
        <v>3451</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2156</v>
      </c>
    </row>
    <row r="352" spans="1:65" s="2" customFormat="1" ht="24" customHeight="1" x14ac:dyDescent="0.2">
      <c r="A352" s="34"/>
      <c r="B352" s="35"/>
      <c r="C352" s="205" t="s">
        <v>1371</v>
      </c>
      <c r="D352" s="205" t="s">
        <v>204</v>
      </c>
      <c r="E352" s="206" t="s">
        <v>3475</v>
      </c>
      <c r="F352" s="207" t="s">
        <v>3476</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2178</v>
      </c>
    </row>
    <row r="353" spans="1:65" s="2" customFormat="1" ht="24" customHeight="1" x14ac:dyDescent="0.2">
      <c r="A353" s="34"/>
      <c r="B353" s="35"/>
      <c r="C353" s="205" t="s">
        <v>1376</v>
      </c>
      <c r="D353" s="205" t="s">
        <v>204</v>
      </c>
      <c r="E353" s="206" t="s">
        <v>3477</v>
      </c>
      <c r="F353" s="207" t="s">
        <v>3463</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2190</v>
      </c>
    </row>
    <row r="354" spans="1:65" s="2" customFormat="1" ht="24" customHeight="1" x14ac:dyDescent="0.2">
      <c r="A354" s="34"/>
      <c r="B354" s="35"/>
      <c r="C354" s="205" t="s">
        <v>1380</v>
      </c>
      <c r="D354" s="205" t="s">
        <v>204</v>
      </c>
      <c r="E354" s="206" t="s">
        <v>3478</v>
      </c>
      <c r="F354" s="207" t="s">
        <v>3479</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3480</v>
      </c>
    </row>
    <row r="355" spans="1:65" s="2" customFormat="1" ht="24" customHeight="1" x14ac:dyDescent="0.2">
      <c r="A355" s="34"/>
      <c r="B355" s="35"/>
      <c r="C355" s="205" t="s">
        <v>1385</v>
      </c>
      <c r="D355" s="205" t="s">
        <v>204</v>
      </c>
      <c r="E355" s="206" t="s">
        <v>3481</v>
      </c>
      <c r="F355" s="207" t="s">
        <v>3482</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3483</v>
      </c>
    </row>
    <row r="356" spans="1:65" s="2" customFormat="1" ht="24" customHeight="1" x14ac:dyDescent="0.2">
      <c r="A356" s="34"/>
      <c r="B356" s="35"/>
      <c r="C356" s="205" t="s">
        <v>1390</v>
      </c>
      <c r="D356" s="205" t="s">
        <v>204</v>
      </c>
      <c r="E356" s="206" t="s">
        <v>3484</v>
      </c>
      <c r="F356" s="207" t="s">
        <v>3467</v>
      </c>
      <c r="G356" s="208" t="s">
        <v>2205</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3485</v>
      </c>
    </row>
    <row r="357" spans="1:65" s="12" customFormat="1" ht="25.9" customHeight="1" x14ac:dyDescent="0.2">
      <c r="B357" s="189"/>
      <c r="C357" s="190"/>
      <c r="D357" s="191" t="s">
        <v>73</v>
      </c>
      <c r="E357" s="192" t="s">
        <v>2571</v>
      </c>
      <c r="F357" s="192" t="s">
        <v>3486</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1394</v>
      </c>
      <c r="D358" s="205" t="s">
        <v>204</v>
      </c>
      <c r="E358" s="206" t="s">
        <v>3110</v>
      </c>
      <c r="F358" s="207" t="s">
        <v>3111</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3487</v>
      </c>
    </row>
    <row r="359" spans="1:65" s="2" customFormat="1" ht="48" customHeight="1" x14ac:dyDescent="0.2">
      <c r="A359" s="34"/>
      <c r="B359" s="35"/>
      <c r="C359" s="205" t="s">
        <v>1398</v>
      </c>
      <c r="D359" s="205" t="s">
        <v>204</v>
      </c>
      <c r="E359" s="206" t="s">
        <v>3488</v>
      </c>
      <c r="F359" s="207" t="s">
        <v>3489</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3490</v>
      </c>
    </row>
    <row r="360" spans="1:65" s="2" customFormat="1" ht="48" customHeight="1" x14ac:dyDescent="0.2">
      <c r="A360" s="34"/>
      <c r="B360" s="35"/>
      <c r="C360" s="205" t="s">
        <v>1403</v>
      </c>
      <c r="D360" s="205" t="s">
        <v>204</v>
      </c>
      <c r="E360" s="206" t="s">
        <v>3491</v>
      </c>
      <c r="F360" s="207" t="s">
        <v>3492</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3493</v>
      </c>
    </row>
    <row r="361" spans="1:65" s="2" customFormat="1" ht="48" customHeight="1" x14ac:dyDescent="0.2">
      <c r="A361" s="34"/>
      <c r="B361" s="35"/>
      <c r="C361" s="205" t="s">
        <v>1409</v>
      </c>
      <c r="D361" s="205" t="s">
        <v>204</v>
      </c>
      <c r="E361" s="206" t="s">
        <v>3494</v>
      </c>
      <c r="F361" s="207" t="s">
        <v>3495</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3496</v>
      </c>
    </row>
    <row r="362" spans="1:65" s="2" customFormat="1" ht="24" customHeight="1" x14ac:dyDescent="0.2">
      <c r="A362" s="34"/>
      <c r="B362" s="35"/>
      <c r="C362" s="205" t="s">
        <v>1413</v>
      </c>
      <c r="D362" s="205" t="s">
        <v>204</v>
      </c>
      <c r="E362" s="206" t="s">
        <v>3497</v>
      </c>
      <c r="F362" s="207" t="s">
        <v>3498</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3499</v>
      </c>
    </row>
    <row r="363" spans="1:65" s="2" customFormat="1" ht="24" customHeight="1" x14ac:dyDescent="0.2">
      <c r="A363" s="34"/>
      <c r="B363" s="35"/>
      <c r="C363" s="205" t="s">
        <v>1418</v>
      </c>
      <c r="D363" s="205" t="s">
        <v>204</v>
      </c>
      <c r="E363" s="206" t="s">
        <v>3500</v>
      </c>
      <c r="F363" s="207" t="s">
        <v>3501</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3502</v>
      </c>
    </row>
    <row r="364" spans="1:65" s="12" customFormat="1" ht="25.9" customHeight="1" x14ac:dyDescent="0.2">
      <c r="B364" s="189"/>
      <c r="C364" s="190"/>
      <c r="D364" s="191" t="s">
        <v>73</v>
      </c>
      <c r="E364" s="192" t="s">
        <v>2487</v>
      </c>
      <c r="F364" s="192" t="s">
        <v>3503</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1422</v>
      </c>
      <c r="D365" s="205" t="s">
        <v>204</v>
      </c>
      <c r="E365" s="206" t="s">
        <v>3326</v>
      </c>
      <c r="F365" s="207" t="s">
        <v>3327</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3504</v>
      </c>
    </row>
    <row r="366" spans="1:65" s="2" customFormat="1" ht="48" customHeight="1" x14ac:dyDescent="0.2">
      <c r="A366" s="34"/>
      <c r="B366" s="35"/>
      <c r="C366" s="205" t="s">
        <v>1427</v>
      </c>
      <c r="D366" s="205" t="s">
        <v>204</v>
      </c>
      <c r="E366" s="206" t="s">
        <v>3505</v>
      </c>
      <c r="F366" s="207" t="s">
        <v>3506</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3507</v>
      </c>
    </row>
    <row r="367" spans="1:65" s="2" customFormat="1" ht="24" customHeight="1" x14ac:dyDescent="0.2">
      <c r="A367" s="34"/>
      <c r="B367" s="35"/>
      <c r="C367" s="205" t="s">
        <v>1431</v>
      </c>
      <c r="D367" s="205" t="s">
        <v>204</v>
      </c>
      <c r="E367" s="206" t="s">
        <v>3508</v>
      </c>
      <c r="F367" s="207" t="s">
        <v>3509</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3510</v>
      </c>
    </row>
    <row r="368" spans="1:65" s="2" customFormat="1" ht="48" customHeight="1" x14ac:dyDescent="0.2">
      <c r="A368" s="34"/>
      <c r="B368" s="35"/>
      <c r="C368" s="205" t="s">
        <v>1436</v>
      </c>
      <c r="D368" s="205" t="s">
        <v>204</v>
      </c>
      <c r="E368" s="206" t="s">
        <v>3511</v>
      </c>
      <c r="F368" s="207" t="s">
        <v>3512</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3513</v>
      </c>
    </row>
    <row r="369" spans="1:65" s="2" customFormat="1" ht="24" customHeight="1" x14ac:dyDescent="0.2">
      <c r="A369" s="34"/>
      <c r="B369" s="35"/>
      <c r="C369" s="205" t="s">
        <v>1441</v>
      </c>
      <c r="D369" s="205" t="s">
        <v>204</v>
      </c>
      <c r="E369" s="206" t="s">
        <v>3514</v>
      </c>
      <c r="F369" s="207" t="s">
        <v>3515</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3516</v>
      </c>
    </row>
    <row r="370" spans="1:65" s="2" customFormat="1" ht="48" customHeight="1" x14ac:dyDescent="0.2">
      <c r="A370" s="34"/>
      <c r="B370" s="35"/>
      <c r="C370" s="205" t="s">
        <v>1445</v>
      </c>
      <c r="D370" s="205" t="s">
        <v>204</v>
      </c>
      <c r="E370" s="206" t="s">
        <v>3517</v>
      </c>
      <c r="F370" s="207" t="s">
        <v>3518</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3519</v>
      </c>
    </row>
    <row r="371" spans="1:65" s="2" customFormat="1" ht="36" customHeight="1" x14ac:dyDescent="0.2">
      <c r="A371" s="34"/>
      <c r="B371" s="35"/>
      <c r="C371" s="205" t="s">
        <v>1450</v>
      </c>
      <c r="D371" s="205" t="s">
        <v>204</v>
      </c>
      <c r="E371" s="206" t="s">
        <v>3520</v>
      </c>
      <c r="F371" s="207" t="s">
        <v>3521</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3522</v>
      </c>
    </row>
    <row r="372" spans="1:65" s="2" customFormat="1" ht="48" customHeight="1" x14ac:dyDescent="0.2">
      <c r="A372" s="34"/>
      <c r="B372" s="35"/>
      <c r="C372" s="205" t="s">
        <v>1454</v>
      </c>
      <c r="D372" s="205" t="s">
        <v>204</v>
      </c>
      <c r="E372" s="206" t="s">
        <v>3523</v>
      </c>
      <c r="F372" s="207" t="s">
        <v>3524</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3525</v>
      </c>
    </row>
    <row r="373" spans="1:65" s="2" customFormat="1" ht="36" customHeight="1" x14ac:dyDescent="0.2">
      <c r="A373" s="34"/>
      <c r="B373" s="35"/>
      <c r="C373" s="205" t="s">
        <v>1457</v>
      </c>
      <c r="D373" s="205" t="s">
        <v>204</v>
      </c>
      <c r="E373" s="206" t="s">
        <v>3526</v>
      </c>
      <c r="F373" s="207" t="s">
        <v>3527</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3528</v>
      </c>
    </row>
    <row r="374" spans="1:65" s="2" customFormat="1" ht="36" customHeight="1" x14ac:dyDescent="0.2">
      <c r="A374" s="34"/>
      <c r="B374" s="35"/>
      <c r="C374" s="205" t="s">
        <v>1461</v>
      </c>
      <c r="D374" s="205" t="s">
        <v>204</v>
      </c>
      <c r="E374" s="206" t="s">
        <v>3529</v>
      </c>
      <c r="F374" s="207" t="s">
        <v>3530</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3531</v>
      </c>
    </row>
    <row r="375" spans="1:65" s="2" customFormat="1" ht="48" customHeight="1" x14ac:dyDescent="0.2">
      <c r="A375" s="34"/>
      <c r="B375" s="35"/>
      <c r="C375" s="284" t="s">
        <v>1465</v>
      </c>
      <c r="D375" s="284" t="s">
        <v>204</v>
      </c>
      <c r="E375" s="285" t="s">
        <v>3532</v>
      </c>
      <c r="F375" s="286" t="s">
        <v>3533</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3534</v>
      </c>
    </row>
    <row r="376" spans="1:65" s="2" customFormat="1" ht="48" customHeight="1" x14ac:dyDescent="0.2">
      <c r="A376" s="34"/>
      <c r="B376" s="35"/>
      <c r="C376" s="205" t="s">
        <v>1469</v>
      </c>
      <c r="D376" s="205" t="s">
        <v>204</v>
      </c>
      <c r="E376" s="206" t="s">
        <v>3535</v>
      </c>
      <c r="F376" s="207" t="s">
        <v>3536</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3537</v>
      </c>
    </row>
    <row r="377" spans="1:65" s="2" customFormat="1" ht="16.5" customHeight="1" x14ac:dyDescent="0.2">
      <c r="A377" s="34"/>
      <c r="B377" s="35"/>
      <c r="C377" s="205" t="s">
        <v>1473</v>
      </c>
      <c r="D377" s="205" t="s">
        <v>204</v>
      </c>
      <c r="E377" s="206" t="s">
        <v>3340</v>
      </c>
      <c r="F377" s="207" t="s">
        <v>3341</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3538</v>
      </c>
    </row>
    <row r="378" spans="1:65" s="2" customFormat="1" ht="16.5" customHeight="1" x14ac:dyDescent="0.2">
      <c r="A378" s="34"/>
      <c r="B378" s="35"/>
      <c r="C378" s="205" t="s">
        <v>1478</v>
      </c>
      <c r="D378" s="205" t="s">
        <v>204</v>
      </c>
      <c r="E378" s="206" t="s">
        <v>3342</v>
      </c>
      <c r="F378" s="207" t="s">
        <v>3343</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3539</v>
      </c>
    </row>
    <row r="379" spans="1:65" s="2" customFormat="1" ht="16.5" customHeight="1" x14ac:dyDescent="0.2">
      <c r="A379" s="34"/>
      <c r="B379" s="35"/>
      <c r="C379" s="205" t="s">
        <v>1482</v>
      </c>
      <c r="D379" s="205" t="s">
        <v>204</v>
      </c>
      <c r="E379" s="206" t="s">
        <v>3348</v>
      </c>
      <c r="F379" s="207" t="s">
        <v>3349</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3540</v>
      </c>
    </row>
    <row r="380" spans="1:65" s="2" customFormat="1" ht="16.5" customHeight="1" x14ac:dyDescent="0.2">
      <c r="A380" s="34"/>
      <c r="B380" s="35"/>
      <c r="C380" s="205" t="s">
        <v>1487</v>
      </c>
      <c r="D380" s="205" t="s">
        <v>204</v>
      </c>
      <c r="E380" s="206" t="s">
        <v>3541</v>
      </c>
      <c r="F380" s="207" t="s">
        <v>3542</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3543</v>
      </c>
    </row>
    <row r="381" spans="1:65" s="2" customFormat="1" ht="16.5" customHeight="1" x14ac:dyDescent="0.2">
      <c r="A381" s="34"/>
      <c r="B381" s="35"/>
      <c r="C381" s="205" t="s">
        <v>1490</v>
      </c>
      <c r="D381" s="205" t="s">
        <v>204</v>
      </c>
      <c r="E381" s="206" t="s">
        <v>3350</v>
      </c>
      <c r="F381" s="207" t="s">
        <v>3351</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3544</v>
      </c>
    </row>
    <row r="382" spans="1:65" s="2" customFormat="1" ht="16.5" customHeight="1" x14ac:dyDescent="0.2">
      <c r="A382" s="34"/>
      <c r="B382" s="35"/>
      <c r="C382" s="205" t="s">
        <v>1494</v>
      </c>
      <c r="D382" s="205" t="s">
        <v>204</v>
      </c>
      <c r="E382" s="206" t="s">
        <v>3545</v>
      </c>
      <c r="F382" s="207" t="s">
        <v>3546</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3547</v>
      </c>
    </row>
    <row r="383" spans="1:65" s="2" customFormat="1" ht="16.5" customHeight="1" x14ac:dyDescent="0.2">
      <c r="A383" s="34"/>
      <c r="B383" s="35"/>
      <c r="C383" s="205" t="s">
        <v>1498</v>
      </c>
      <c r="D383" s="205" t="s">
        <v>204</v>
      </c>
      <c r="E383" s="206" t="s">
        <v>3548</v>
      </c>
      <c r="F383" s="207" t="s">
        <v>3549</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3550</v>
      </c>
    </row>
    <row r="384" spans="1:65" s="2" customFormat="1" ht="24" customHeight="1" x14ac:dyDescent="0.2">
      <c r="A384" s="34"/>
      <c r="B384" s="35"/>
      <c r="C384" s="205" t="s">
        <v>1501</v>
      </c>
      <c r="D384" s="205" t="s">
        <v>204</v>
      </c>
      <c r="E384" s="206" t="s">
        <v>3551</v>
      </c>
      <c r="F384" s="207" t="s">
        <v>3552</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3553</v>
      </c>
    </row>
    <row r="385" spans="1:65" s="2" customFormat="1" ht="16.5" customHeight="1" x14ac:dyDescent="0.2">
      <c r="A385" s="34"/>
      <c r="B385" s="35"/>
      <c r="C385" s="205" t="s">
        <v>1504</v>
      </c>
      <c r="D385" s="205" t="s">
        <v>204</v>
      </c>
      <c r="E385" s="206" t="s">
        <v>3554</v>
      </c>
      <c r="F385" s="207" t="s">
        <v>3555</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3556</v>
      </c>
    </row>
    <row r="386" spans="1:65" s="2" customFormat="1" ht="16.5" customHeight="1" x14ac:dyDescent="0.2">
      <c r="A386" s="34"/>
      <c r="B386" s="35"/>
      <c r="C386" s="205" t="s">
        <v>1507</v>
      </c>
      <c r="D386" s="205" t="s">
        <v>204</v>
      </c>
      <c r="E386" s="206" t="s">
        <v>3557</v>
      </c>
      <c r="F386" s="207" t="s">
        <v>3558</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3559</v>
      </c>
    </row>
    <row r="387" spans="1:65" s="2" customFormat="1" ht="24" customHeight="1" x14ac:dyDescent="0.2">
      <c r="A387" s="34"/>
      <c r="B387" s="35"/>
      <c r="C387" s="205" t="s">
        <v>1512</v>
      </c>
      <c r="D387" s="205" t="s">
        <v>204</v>
      </c>
      <c r="E387" s="206" t="s">
        <v>3560</v>
      </c>
      <c r="F387" s="207" t="s">
        <v>3561</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3562</v>
      </c>
    </row>
    <row r="388" spans="1:65" s="2" customFormat="1" ht="24" customHeight="1" x14ac:dyDescent="0.2">
      <c r="A388" s="34"/>
      <c r="B388" s="35"/>
      <c r="C388" s="284" t="s">
        <v>1515</v>
      </c>
      <c r="D388" s="284" t="s">
        <v>204</v>
      </c>
      <c r="E388" s="285" t="s">
        <v>3563</v>
      </c>
      <c r="F388" s="286" t="s">
        <v>3564</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3565</v>
      </c>
    </row>
    <row r="389" spans="1:65" s="2" customFormat="1" ht="24" customHeight="1" x14ac:dyDescent="0.2">
      <c r="A389" s="34"/>
      <c r="B389" s="35"/>
      <c r="C389" s="205" t="s">
        <v>1518</v>
      </c>
      <c r="D389" s="205" t="s">
        <v>204</v>
      </c>
      <c r="E389" s="206" t="s">
        <v>3566</v>
      </c>
      <c r="F389" s="207" t="s">
        <v>3567</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3568</v>
      </c>
    </row>
    <row r="390" spans="1:65" s="2" customFormat="1" ht="16.5" customHeight="1" x14ac:dyDescent="0.2">
      <c r="A390" s="34"/>
      <c r="B390" s="35"/>
      <c r="C390" s="205" t="s">
        <v>1521</v>
      </c>
      <c r="D390" s="205" t="s">
        <v>204</v>
      </c>
      <c r="E390" s="206" t="s">
        <v>3569</v>
      </c>
      <c r="F390" s="207" t="s">
        <v>3570</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3571</v>
      </c>
    </row>
    <row r="391" spans="1:65" s="2" customFormat="1" ht="24" customHeight="1" x14ac:dyDescent="0.2">
      <c r="A391" s="34"/>
      <c r="B391" s="35"/>
      <c r="C391" s="205" t="s">
        <v>1526</v>
      </c>
      <c r="D391" s="205" t="s">
        <v>204</v>
      </c>
      <c r="E391" s="206" t="s">
        <v>3572</v>
      </c>
      <c r="F391" s="207" t="s">
        <v>3573</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3574</v>
      </c>
    </row>
    <row r="392" spans="1:65" s="2" customFormat="1" ht="60" customHeight="1" x14ac:dyDescent="0.2">
      <c r="A392" s="34"/>
      <c r="B392" s="35"/>
      <c r="C392" s="205" t="s">
        <v>1530</v>
      </c>
      <c r="D392" s="205" t="s">
        <v>204</v>
      </c>
      <c r="E392" s="206" t="s">
        <v>3575</v>
      </c>
      <c r="F392" s="207" t="s">
        <v>3576</v>
      </c>
      <c r="G392" s="208" t="s">
        <v>3577</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3578</v>
      </c>
    </row>
    <row r="393" spans="1:65" s="2" customFormat="1" ht="24" customHeight="1" x14ac:dyDescent="0.2">
      <c r="A393" s="34"/>
      <c r="B393" s="35"/>
      <c r="C393" s="205" t="s">
        <v>1533</v>
      </c>
      <c r="D393" s="205" t="s">
        <v>204</v>
      </c>
      <c r="E393" s="206" t="s">
        <v>3360</v>
      </c>
      <c r="F393" s="207" t="s">
        <v>3361</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3579</v>
      </c>
    </row>
    <row r="394" spans="1:65" s="2" customFormat="1" ht="16.5" customHeight="1" x14ac:dyDescent="0.2">
      <c r="A394" s="34"/>
      <c r="B394" s="35"/>
      <c r="C394" s="205" t="s">
        <v>1536</v>
      </c>
      <c r="D394" s="205" t="s">
        <v>204</v>
      </c>
      <c r="E394" s="206" t="s">
        <v>3368</v>
      </c>
      <c r="F394" s="207" t="s">
        <v>3369</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3580</v>
      </c>
    </row>
    <row r="395" spans="1:65" s="2" customFormat="1" ht="16.5" customHeight="1" x14ac:dyDescent="0.2">
      <c r="A395" s="34"/>
      <c r="B395" s="35"/>
      <c r="C395" s="205" t="s">
        <v>1539</v>
      </c>
      <c r="D395" s="205" t="s">
        <v>204</v>
      </c>
      <c r="E395" s="206" t="s">
        <v>3370</v>
      </c>
      <c r="F395" s="207" t="s">
        <v>3371</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3581</v>
      </c>
    </row>
    <row r="396" spans="1:65" s="2" customFormat="1" ht="16.5" customHeight="1" x14ac:dyDescent="0.2">
      <c r="A396" s="34"/>
      <c r="B396" s="35"/>
      <c r="C396" s="205" t="s">
        <v>1542</v>
      </c>
      <c r="D396" s="205" t="s">
        <v>204</v>
      </c>
      <c r="E396" s="206" t="s">
        <v>3582</v>
      </c>
      <c r="F396" s="207" t="s">
        <v>3583</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3584</v>
      </c>
    </row>
    <row r="397" spans="1:65" s="2" customFormat="1" ht="24" customHeight="1" x14ac:dyDescent="0.2">
      <c r="A397" s="34"/>
      <c r="B397" s="35"/>
      <c r="C397" s="205" t="s">
        <v>1545</v>
      </c>
      <c r="D397" s="205" t="s">
        <v>204</v>
      </c>
      <c r="E397" s="206" t="s">
        <v>3585</v>
      </c>
      <c r="F397" s="207" t="s">
        <v>3586</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3587</v>
      </c>
    </row>
    <row r="398" spans="1:65" s="2" customFormat="1" ht="16.5" customHeight="1" x14ac:dyDescent="0.2">
      <c r="A398" s="34"/>
      <c r="B398" s="35"/>
      <c r="C398" s="205" t="s">
        <v>1548</v>
      </c>
      <c r="D398" s="205" t="s">
        <v>204</v>
      </c>
      <c r="E398" s="206" t="s">
        <v>3358</v>
      </c>
      <c r="F398" s="207" t="s">
        <v>3359</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3588</v>
      </c>
    </row>
    <row r="399" spans="1:65" s="2" customFormat="1" ht="16.5" customHeight="1" x14ac:dyDescent="0.2">
      <c r="A399" s="34"/>
      <c r="B399" s="35"/>
      <c r="C399" s="205" t="s">
        <v>1551</v>
      </c>
      <c r="D399" s="205" t="s">
        <v>204</v>
      </c>
      <c r="E399" s="206" t="s">
        <v>3589</v>
      </c>
      <c r="F399" s="207" t="s">
        <v>3590</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3591</v>
      </c>
    </row>
    <row r="400" spans="1:65" s="2" customFormat="1" ht="24" customHeight="1" x14ac:dyDescent="0.2">
      <c r="A400" s="34"/>
      <c r="B400" s="35"/>
      <c r="C400" s="205" t="s">
        <v>1554</v>
      </c>
      <c r="D400" s="205" t="s">
        <v>204</v>
      </c>
      <c r="E400" s="206" t="s">
        <v>3566</v>
      </c>
      <c r="F400" s="207" t="s">
        <v>3567</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3592</v>
      </c>
    </row>
    <row r="401" spans="1:65" s="2" customFormat="1" ht="16.5" customHeight="1" x14ac:dyDescent="0.2">
      <c r="A401" s="34"/>
      <c r="B401" s="35"/>
      <c r="C401" s="205" t="s">
        <v>1557</v>
      </c>
      <c r="D401" s="205" t="s">
        <v>204</v>
      </c>
      <c r="E401" s="206" t="s">
        <v>3384</v>
      </c>
      <c r="F401" s="207" t="s">
        <v>3385</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3593</v>
      </c>
    </row>
    <row r="402" spans="1:65" s="2" customFormat="1" ht="24" customHeight="1" x14ac:dyDescent="0.2">
      <c r="A402" s="34"/>
      <c r="B402" s="35"/>
      <c r="C402" s="205" t="s">
        <v>1560</v>
      </c>
      <c r="D402" s="205" t="s">
        <v>204</v>
      </c>
      <c r="E402" s="206" t="s">
        <v>3386</v>
      </c>
      <c r="F402" s="207" t="s">
        <v>3387</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3594</v>
      </c>
    </row>
    <row r="403" spans="1:65" s="2" customFormat="1" ht="36" customHeight="1" x14ac:dyDescent="0.2">
      <c r="A403" s="34"/>
      <c r="B403" s="35"/>
      <c r="C403" s="205" t="s">
        <v>1564</v>
      </c>
      <c r="D403" s="205" t="s">
        <v>204</v>
      </c>
      <c r="E403" s="206" t="s">
        <v>3595</v>
      </c>
      <c r="F403" s="207" t="s">
        <v>3596</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3597</v>
      </c>
    </row>
    <row r="404" spans="1:65" s="2" customFormat="1" ht="16.5" customHeight="1" x14ac:dyDescent="0.2">
      <c r="A404" s="34"/>
      <c r="B404" s="35"/>
      <c r="C404" s="205" t="s">
        <v>1568</v>
      </c>
      <c r="D404" s="205" t="s">
        <v>204</v>
      </c>
      <c r="E404" s="206" t="s">
        <v>3388</v>
      </c>
      <c r="F404" s="207" t="s">
        <v>3389</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3598</v>
      </c>
    </row>
    <row r="405" spans="1:65" s="2" customFormat="1" ht="24" customHeight="1" x14ac:dyDescent="0.2">
      <c r="A405" s="34"/>
      <c r="B405" s="35"/>
      <c r="C405" s="205" t="s">
        <v>1571</v>
      </c>
      <c r="D405" s="205" t="s">
        <v>204</v>
      </c>
      <c r="E405" s="206" t="s">
        <v>3413</v>
      </c>
      <c r="F405" s="207" t="s">
        <v>3414</v>
      </c>
      <c r="G405" s="208" t="s">
        <v>2205</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3599</v>
      </c>
    </row>
    <row r="406" spans="1:65" s="2" customFormat="1" ht="24" customHeight="1" x14ac:dyDescent="0.2">
      <c r="A406" s="34"/>
      <c r="B406" s="35"/>
      <c r="C406" s="205" t="s">
        <v>1574</v>
      </c>
      <c r="D406" s="205" t="s">
        <v>204</v>
      </c>
      <c r="E406" s="206" t="s">
        <v>3415</v>
      </c>
      <c r="F406" s="207" t="s">
        <v>3416</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3600</v>
      </c>
    </row>
    <row r="407" spans="1:65" s="2" customFormat="1" ht="24" customHeight="1" x14ac:dyDescent="0.2">
      <c r="A407" s="34"/>
      <c r="B407" s="35"/>
      <c r="C407" s="205" t="s">
        <v>1578</v>
      </c>
      <c r="D407" s="205" t="s">
        <v>204</v>
      </c>
      <c r="E407" s="206" t="s">
        <v>3390</v>
      </c>
      <c r="F407" s="207" t="s">
        <v>3391</v>
      </c>
      <c r="G407" s="208" t="s">
        <v>2205</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3601</v>
      </c>
    </row>
    <row r="408" spans="1:65" s="2" customFormat="1" ht="16.5" customHeight="1" x14ac:dyDescent="0.2">
      <c r="A408" s="34"/>
      <c r="B408" s="35"/>
      <c r="C408" s="205" t="s">
        <v>1581</v>
      </c>
      <c r="D408" s="205" t="s">
        <v>204</v>
      </c>
      <c r="E408" s="206" t="s">
        <v>3602</v>
      </c>
      <c r="F408" s="207" t="s">
        <v>3603</v>
      </c>
      <c r="G408" s="208" t="s">
        <v>2205</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3604</v>
      </c>
    </row>
    <row r="409" spans="1:65" s="12" customFormat="1" ht="25.9" customHeight="1" x14ac:dyDescent="0.2">
      <c r="B409" s="189"/>
      <c r="C409" s="190"/>
      <c r="D409" s="191" t="s">
        <v>73</v>
      </c>
      <c r="E409" s="192" t="s">
        <v>2573</v>
      </c>
      <c r="F409" s="192" t="s">
        <v>3605</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1584</v>
      </c>
      <c r="D410" s="205" t="s">
        <v>204</v>
      </c>
      <c r="E410" s="206" t="s">
        <v>3110</v>
      </c>
      <c r="F410" s="207" t="s">
        <v>3111</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3606</v>
      </c>
    </row>
    <row r="411" spans="1:65" s="12" customFormat="1" ht="25.9" customHeight="1" x14ac:dyDescent="0.2">
      <c r="B411" s="189"/>
      <c r="C411" s="190"/>
      <c r="D411" s="191" t="s">
        <v>73</v>
      </c>
      <c r="E411" s="192" t="s">
        <v>2490</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1587</v>
      </c>
      <c r="D412" s="205" t="s">
        <v>204</v>
      </c>
      <c r="E412" s="206" t="s">
        <v>3607</v>
      </c>
      <c r="F412" s="207" t="s">
        <v>3608</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3609</v>
      </c>
    </row>
    <row r="413" spans="1:65" s="2" customFormat="1" ht="36" customHeight="1" x14ac:dyDescent="0.2">
      <c r="A413" s="34"/>
      <c r="B413" s="35"/>
      <c r="C413" s="205" t="s">
        <v>1591</v>
      </c>
      <c r="D413" s="205" t="s">
        <v>204</v>
      </c>
      <c r="E413" s="206" t="s">
        <v>3610</v>
      </c>
      <c r="F413" s="207" t="s">
        <v>3611</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3612</v>
      </c>
    </row>
    <row r="414" spans="1:65" s="2" customFormat="1" ht="24" customHeight="1" x14ac:dyDescent="0.2">
      <c r="A414" s="34"/>
      <c r="B414" s="35"/>
      <c r="C414" s="205" t="s">
        <v>1595</v>
      </c>
      <c r="D414" s="205" t="s">
        <v>204</v>
      </c>
      <c r="E414" s="206" t="s">
        <v>3613</v>
      </c>
      <c r="F414" s="207" t="s">
        <v>3614</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3615</v>
      </c>
    </row>
    <row r="415" spans="1:65" s="2" customFormat="1" ht="24" customHeight="1" x14ac:dyDescent="0.2">
      <c r="A415" s="34"/>
      <c r="B415" s="35"/>
      <c r="C415" s="205" t="s">
        <v>1599</v>
      </c>
      <c r="D415" s="205" t="s">
        <v>204</v>
      </c>
      <c r="E415" s="206" t="s">
        <v>3616</v>
      </c>
      <c r="F415" s="207" t="s">
        <v>3617</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3618</v>
      </c>
    </row>
    <row r="416" spans="1:65" s="2" customFormat="1" ht="36" customHeight="1" x14ac:dyDescent="0.2">
      <c r="A416" s="34"/>
      <c r="B416" s="35"/>
      <c r="C416" s="205" t="s">
        <v>1602</v>
      </c>
      <c r="D416" s="205" t="s">
        <v>204</v>
      </c>
      <c r="E416" s="206" t="s">
        <v>3619</v>
      </c>
      <c r="F416" s="207" t="s">
        <v>3620</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3621</v>
      </c>
    </row>
    <row r="417" spans="1:65" s="2" customFormat="1" ht="24" customHeight="1" x14ac:dyDescent="0.2">
      <c r="A417" s="34"/>
      <c r="B417" s="35"/>
      <c r="C417" s="205" t="s">
        <v>1606</v>
      </c>
      <c r="D417" s="205" t="s">
        <v>204</v>
      </c>
      <c r="E417" s="206" t="s">
        <v>3622</v>
      </c>
      <c r="F417" s="207" t="s">
        <v>3623</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3624</v>
      </c>
    </row>
    <row r="418" spans="1:65" s="2" customFormat="1" ht="24" customHeight="1" x14ac:dyDescent="0.2">
      <c r="A418" s="34"/>
      <c r="B418" s="35"/>
      <c r="C418" s="205" t="s">
        <v>1609</v>
      </c>
      <c r="D418" s="205" t="s">
        <v>204</v>
      </c>
      <c r="E418" s="206" t="s">
        <v>3625</v>
      </c>
      <c r="F418" s="207" t="s">
        <v>3626</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3627</v>
      </c>
    </row>
    <row r="419" spans="1:65" s="2" customFormat="1" ht="36" customHeight="1" x14ac:dyDescent="0.2">
      <c r="A419" s="34"/>
      <c r="B419" s="35"/>
      <c r="C419" s="205" t="s">
        <v>1612</v>
      </c>
      <c r="D419" s="205" t="s">
        <v>204</v>
      </c>
      <c r="E419" s="206" t="s">
        <v>3628</v>
      </c>
      <c r="F419" s="207" t="s">
        <v>3629</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3630</v>
      </c>
    </row>
    <row r="420" spans="1:65" s="2" customFormat="1" ht="24" customHeight="1" x14ac:dyDescent="0.2">
      <c r="A420" s="34"/>
      <c r="B420" s="35"/>
      <c r="C420" s="205" t="s">
        <v>1616</v>
      </c>
      <c r="D420" s="205" t="s">
        <v>204</v>
      </c>
      <c r="E420" s="206" t="s">
        <v>3631</v>
      </c>
      <c r="F420" s="207" t="s">
        <v>3632</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3633</v>
      </c>
    </row>
    <row r="421" spans="1:65" s="12" customFormat="1" ht="25.9" customHeight="1" x14ac:dyDescent="0.2">
      <c r="B421" s="189"/>
      <c r="C421" s="190"/>
      <c r="D421" s="191" t="s">
        <v>73</v>
      </c>
      <c r="E421" s="192" t="s">
        <v>2487</v>
      </c>
      <c r="F421" s="192" t="s">
        <v>3503</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1619</v>
      </c>
      <c r="D422" s="205" t="s">
        <v>204</v>
      </c>
      <c r="E422" s="206" t="s">
        <v>3326</v>
      </c>
      <c r="F422" s="207" t="s">
        <v>3327</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3634</v>
      </c>
    </row>
    <row r="423" spans="1:65" s="2" customFormat="1" ht="24" customHeight="1" x14ac:dyDescent="0.2">
      <c r="A423" s="34"/>
      <c r="B423" s="35"/>
      <c r="C423" s="205" t="s">
        <v>1622</v>
      </c>
      <c r="D423" s="205" t="s">
        <v>204</v>
      </c>
      <c r="E423" s="206" t="s">
        <v>3508</v>
      </c>
      <c r="F423" s="207" t="s">
        <v>3509</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3635</v>
      </c>
    </row>
    <row r="424" spans="1:65" s="2" customFormat="1" ht="48" customHeight="1" x14ac:dyDescent="0.2">
      <c r="A424" s="34"/>
      <c r="B424" s="35"/>
      <c r="C424" s="205" t="s">
        <v>1625</v>
      </c>
      <c r="D424" s="205" t="s">
        <v>204</v>
      </c>
      <c r="E424" s="206" t="s">
        <v>3511</v>
      </c>
      <c r="F424" s="207" t="s">
        <v>3512</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3636</v>
      </c>
    </row>
    <row r="425" spans="1:65" s="2" customFormat="1" ht="24" customHeight="1" x14ac:dyDescent="0.2">
      <c r="A425" s="34"/>
      <c r="B425" s="35"/>
      <c r="C425" s="205" t="s">
        <v>1628</v>
      </c>
      <c r="D425" s="205" t="s">
        <v>204</v>
      </c>
      <c r="E425" s="206" t="s">
        <v>3514</v>
      </c>
      <c r="F425" s="207" t="s">
        <v>3515</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3637</v>
      </c>
    </row>
    <row r="426" spans="1:65" s="2" customFormat="1" ht="48" customHeight="1" x14ac:dyDescent="0.2">
      <c r="A426" s="34"/>
      <c r="B426" s="35"/>
      <c r="C426" s="205" t="s">
        <v>1631</v>
      </c>
      <c r="D426" s="205" t="s">
        <v>204</v>
      </c>
      <c r="E426" s="206" t="s">
        <v>3517</v>
      </c>
      <c r="F426" s="207" t="s">
        <v>3518</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3638</v>
      </c>
    </row>
    <row r="427" spans="1:65" s="2" customFormat="1" ht="36" customHeight="1" x14ac:dyDescent="0.2">
      <c r="A427" s="34"/>
      <c r="B427" s="35"/>
      <c r="C427" s="205" t="s">
        <v>1634</v>
      </c>
      <c r="D427" s="205" t="s">
        <v>204</v>
      </c>
      <c r="E427" s="206" t="s">
        <v>3520</v>
      </c>
      <c r="F427" s="207" t="s">
        <v>3521</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3639</v>
      </c>
    </row>
    <row r="428" spans="1:65" s="2" customFormat="1" ht="48" customHeight="1" x14ac:dyDescent="0.2">
      <c r="A428" s="34"/>
      <c r="B428" s="35"/>
      <c r="C428" s="284" t="s">
        <v>1637</v>
      </c>
      <c r="D428" s="284" t="s">
        <v>204</v>
      </c>
      <c r="E428" s="285" t="s">
        <v>3523</v>
      </c>
      <c r="F428" s="286" t="s">
        <v>3524</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3640</v>
      </c>
    </row>
    <row r="429" spans="1:65" s="2" customFormat="1" ht="36" customHeight="1" x14ac:dyDescent="0.2">
      <c r="A429" s="34"/>
      <c r="B429" s="35"/>
      <c r="C429" s="205" t="s">
        <v>1641</v>
      </c>
      <c r="D429" s="205" t="s">
        <v>204</v>
      </c>
      <c r="E429" s="206" t="s">
        <v>3526</v>
      </c>
      <c r="F429" s="207" t="s">
        <v>3527</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3641</v>
      </c>
    </row>
    <row r="430" spans="1:65" s="2" customFormat="1" ht="36" customHeight="1" x14ac:dyDescent="0.2">
      <c r="A430" s="34"/>
      <c r="B430" s="35"/>
      <c r="C430" s="205" t="s">
        <v>1644</v>
      </c>
      <c r="D430" s="205" t="s">
        <v>204</v>
      </c>
      <c r="E430" s="206" t="s">
        <v>3529</v>
      </c>
      <c r="F430" s="207" t="s">
        <v>3530</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3642</v>
      </c>
    </row>
    <row r="431" spans="1:65" s="2" customFormat="1" ht="48" customHeight="1" x14ac:dyDescent="0.2">
      <c r="A431" s="34"/>
      <c r="B431" s="35"/>
      <c r="C431" s="205" t="s">
        <v>1647</v>
      </c>
      <c r="D431" s="205" t="s">
        <v>204</v>
      </c>
      <c r="E431" s="206" t="s">
        <v>3532</v>
      </c>
      <c r="F431" s="207" t="s">
        <v>3533</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3643</v>
      </c>
    </row>
    <row r="432" spans="1:65" s="2" customFormat="1" ht="48" customHeight="1" x14ac:dyDescent="0.2">
      <c r="A432" s="34"/>
      <c r="B432" s="35"/>
      <c r="C432" s="284" t="s">
        <v>1650</v>
      </c>
      <c r="D432" s="284" t="s">
        <v>204</v>
      </c>
      <c r="E432" s="285" t="s">
        <v>3535</v>
      </c>
      <c r="F432" s="286" t="s">
        <v>3536</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3644</v>
      </c>
    </row>
    <row r="433" spans="1:65" s="2" customFormat="1" ht="16.5" customHeight="1" x14ac:dyDescent="0.2">
      <c r="A433" s="34"/>
      <c r="B433" s="35"/>
      <c r="C433" s="205" t="s">
        <v>1653</v>
      </c>
      <c r="D433" s="205" t="s">
        <v>204</v>
      </c>
      <c r="E433" s="206" t="s">
        <v>3340</v>
      </c>
      <c r="F433" s="207" t="s">
        <v>3341</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3645</v>
      </c>
    </row>
    <row r="434" spans="1:65" s="2" customFormat="1" ht="16.5" customHeight="1" x14ac:dyDescent="0.2">
      <c r="A434" s="34"/>
      <c r="B434" s="35"/>
      <c r="C434" s="205" t="s">
        <v>1656</v>
      </c>
      <c r="D434" s="205" t="s">
        <v>204</v>
      </c>
      <c r="E434" s="206" t="s">
        <v>3342</v>
      </c>
      <c r="F434" s="207" t="s">
        <v>3343</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3646</v>
      </c>
    </row>
    <row r="435" spans="1:65" s="2" customFormat="1" ht="16.5" customHeight="1" x14ac:dyDescent="0.2">
      <c r="A435" s="34"/>
      <c r="B435" s="35"/>
      <c r="C435" s="205" t="s">
        <v>1659</v>
      </c>
      <c r="D435" s="205" t="s">
        <v>204</v>
      </c>
      <c r="E435" s="206" t="s">
        <v>3348</v>
      </c>
      <c r="F435" s="207" t="s">
        <v>3349</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3647</v>
      </c>
    </row>
    <row r="436" spans="1:65" s="2" customFormat="1" ht="16.5" customHeight="1" x14ac:dyDescent="0.2">
      <c r="A436" s="34"/>
      <c r="B436" s="35"/>
      <c r="C436" s="205" t="s">
        <v>1663</v>
      </c>
      <c r="D436" s="205" t="s">
        <v>204</v>
      </c>
      <c r="E436" s="206" t="s">
        <v>3541</v>
      </c>
      <c r="F436" s="207" t="s">
        <v>3542</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3648</v>
      </c>
    </row>
    <row r="437" spans="1:65" s="2" customFormat="1" ht="16.5" customHeight="1" x14ac:dyDescent="0.2">
      <c r="A437" s="34"/>
      <c r="B437" s="35"/>
      <c r="C437" s="205" t="s">
        <v>1666</v>
      </c>
      <c r="D437" s="205" t="s">
        <v>204</v>
      </c>
      <c r="E437" s="206" t="s">
        <v>3350</v>
      </c>
      <c r="F437" s="207" t="s">
        <v>3351</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3649</v>
      </c>
    </row>
    <row r="438" spans="1:65" s="2" customFormat="1" ht="16.5" customHeight="1" x14ac:dyDescent="0.2">
      <c r="A438" s="34"/>
      <c r="B438" s="35"/>
      <c r="C438" s="205" t="s">
        <v>1669</v>
      </c>
      <c r="D438" s="205" t="s">
        <v>204</v>
      </c>
      <c r="E438" s="206" t="s">
        <v>3545</v>
      </c>
      <c r="F438" s="207" t="s">
        <v>3546</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3650</v>
      </c>
    </row>
    <row r="439" spans="1:65" s="2" customFormat="1" ht="16.5" customHeight="1" x14ac:dyDescent="0.2">
      <c r="A439" s="34"/>
      <c r="B439" s="35"/>
      <c r="C439" s="205" t="s">
        <v>1672</v>
      </c>
      <c r="D439" s="205" t="s">
        <v>204</v>
      </c>
      <c r="E439" s="206" t="s">
        <v>3548</v>
      </c>
      <c r="F439" s="207" t="s">
        <v>3549</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3651</v>
      </c>
    </row>
    <row r="440" spans="1:65" s="2" customFormat="1" ht="24" customHeight="1" x14ac:dyDescent="0.2">
      <c r="A440" s="34"/>
      <c r="B440" s="35"/>
      <c r="C440" s="205" t="s">
        <v>1675</v>
      </c>
      <c r="D440" s="205" t="s">
        <v>204</v>
      </c>
      <c r="E440" s="206" t="s">
        <v>3551</v>
      </c>
      <c r="F440" s="207" t="s">
        <v>3552</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3652</v>
      </c>
    </row>
    <row r="441" spans="1:65" s="2" customFormat="1" ht="16.5" customHeight="1" x14ac:dyDescent="0.2">
      <c r="A441" s="34"/>
      <c r="B441" s="35"/>
      <c r="C441" s="205" t="s">
        <v>1678</v>
      </c>
      <c r="D441" s="205" t="s">
        <v>204</v>
      </c>
      <c r="E441" s="206" t="s">
        <v>3554</v>
      </c>
      <c r="F441" s="207" t="s">
        <v>3555</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3653</v>
      </c>
    </row>
    <row r="442" spans="1:65" s="2" customFormat="1" ht="16.5" customHeight="1" x14ac:dyDescent="0.2">
      <c r="A442" s="34"/>
      <c r="B442" s="35"/>
      <c r="C442" s="205" t="s">
        <v>1681</v>
      </c>
      <c r="D442" s="205" t="s">
        <v>204</v>
      </c>
      <c r="E442" s="206" t="s">
        <v>3557</v>
      </c>
      <c r="F442" s="207" t="s">
        <v>3558</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3654</v>
      </c>
    </row>
    <row r="443" spans="1:65" s="2" customFormat="1" ht="24" customHeight="1" x14ac:dyDescent="0.2">
      <c r="A443" s="34"/>
      <c r="B443" s="35"/>
      <c r="C443" s="205" t="s">
        <v>1684</v>
      </c>
      <c r="D443" s="205" t="s">
        <v>204</v>
      </c>
      <c r="E443" s="206" t="s">
        <v>3560</v>
      </c>
      <c r="F443" s="207" t="s">
        <v>3561</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3655</v>
      </c>
    </row>
    <row r="444" spans="1:65" s="2" customFormat="1" ht="24" customHeight="1" x14ac:dyDescent="0.2">
      <c r="A444" s="34"/>
      <c r="B444" s="35"/>
      <c r="C444" s="284" t="s">
        <v>1687</v>
      </c>
      <c r="D444" s="284" t="s">
        <v>204</v>
      </c>
      <c r="E444" s="285" t="s">
        <v>3563</v>
      </c>
      <c r="F444" s="286" t="s">
        <v>3564</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3656</v>
      </c>
    </row>
    <row r="445" spans="1:65" s="2" customFormat="1" ht="24" customHeight="1" x14ac:dyDescent="0.2">
      <c r="A445" s="34"/>
      <c r="B445" s="35"/>
      <c r="C445" s="205" t="s">
        <v>1690</v>
      </c>
      <c r="D445" s="205" t="s">
        <v>204</v>
      </c>
      <c r="E445" s="206" t="s">
        <v>3566</v>
      </c>
      <c r="F445" s="207" t="s">
        <v>3567</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3657</v>
      </c>
    </row>
    <row r="446" spans="1:65" s="2" customFormat="1" ht="16.5" customHeight="1" x14ac:dyDescent="0.2">
      <c r="A446" s="34"/>
      <c r="B446" s="35"/>
      <c r="C446" s="205" t="s">
        <v>1693</v>
      </c>
      <c r="D446" s="205" t="s">
        <v>204</v>
      </c>
      <c r="E446" s="206" t="s">
        <v>3569</v>
      </c>
      <c r="F446" s="207" t="s">
        <v>3570</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3658</v>
      </c>
    </row>
    <row r="447" spans="1:65" s="2" customFormat="1" ht="16.5" customHeight="1" x14ac:dyDescent="0.2">
      <c r="A447" s="34"/>
      <c r="B447" s="35"/>
      <c r="C447" s="205" t="s">
        <v>1696</v>
      </c>
      <c r="D447" s="205" t="s">
        <v>204</v>
      </c>
      <c r="E447" s="206" t="s">
        <v>3368</v>
      </c>
      <c r="F447" s="207" t="s">
        <v>3369</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3659</v>
      </c>
    </row>
    <row r="448" spans="1:65" s="2" customFormat="1" ht="16.5" customHeight="1" x14ac:dyDescent="0.2">
      <c r="A448" s="34"/>
      <c r="B448" s="35"/>
      <c r="C448" s="205" t="s">
        <v>1699</v>
      </c>
      <c r="D448" s="205" t="s">
        <v>204</v>
      </c>
      <c r="E448" s="206" t="s">
        <v>3370</v>
      </c>
      <c r="F448" s="207" t="s">
        <v>3371</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3660</v>
      </c>
    </row>
    <row r="449" spans="1:65" s="2" customFormat="1" ht="16.5" customHeight="1" x14ac:dyDescent="0.2">
      <c r="A449" s="34"/>
      <c r="B449" s="35"/>
      <c r="C449" s="205" t="s">
        <v>1702</v>
      </c>
      <c r="D449" s="205" t="s">
        <v>204</v>
      </c>
      <c r="E449" s="206" t="s">
        <v>3582</v>
      </c>
      <c r="F449" s="207" t="s">
        <v>3583</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3661</v>
      </c>
    </row>
    <row r="450" spans="1:65" s="2" customFormat="1" ht="24" customHeight="1" x14ac:dyDescent="0.2">
      <c r="A450" s="34"/>
      <c r="B450" s="35"/>
      <c r="C450" s="205" t="s">
        <v>1705</v>
      </c>
      <c r="D450" s="205" t="s">
        <v>204</v>
      </c>
      <c r="E450" s="206" t="s">
        <v>3662</v>
      </c>
      <c r="F450" s="207" t="s">
        <v>3663</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3664</v>
      </c>
    </row>
    <row r="451" spans="1:65" s="2" customFormat="1" ht="24" customHeight="1" x14ac:dyDescent="0.2">
      <c r="A451" s="34"/>
      <c r="B451" s="35"/>
      <c r="C451" s="205" t="s">
        <v>1708</v>
      </c>
      <c r="D451" s="205" t="s">
        <v>204</v>
      </c>
      <c r="E451" s="206" t="s">
        <v>3665</v>
      </c>
      <c r="F451" s="207" t="s">
        <v>3666</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3667</v>
      </c>
    </row>
    <row r="452" spans="1:65" s="2" customFormat="1" ht="24" customHeight="1" x14ac:dyDescent="0.2">
      <c r="A452" s="34"/>
      <c r="B452" s="35"/>
      <c r="C452" s="205" t="s">
        <v>1711</v>
      </c>
      <c r="D452" s="205" t="s">
        <v>204</v>
      </c>
      <c r="E452" s="206" t="s">
        <v>3585</v>
      </c>
      <c r="F452" s="207" t="s">
        <v>3586</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3668</v>
      </c>
    </row>
    <row r="453" spans="1:65" s="2" customFormat="1" ht="16.5" customHeight="1" x14ac:dyDescent="0.2">
      <c r="A453" s="34"/>
      <c r="B453" s="35"/>
      <c r="C453" s="205" t="s">
        <v>1714</v>
      </c>
      <c r="D453" s="205" t="s">
        <v>204</v>
      </c>
      <c r="E453" s="206" t="s">
        <v>3669</v>
      </c>
      <c r="F453" s="207" t="s">
        <v>3670</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3671</v>
      </c>
    </row>
    <row r="454" spans="1:65" s="2" customFormat="1" ht="16.5" customHeight="1" x14ac:dyDescent="0.2">
      <c r="A454" s="34"/>
      <c r="B454" s="35"/>
      <c r="C454" s="205" t="s">
        <v>1717</v>
      </c>
      <c r="D454" s="205" t="s">
        <v>204</v>
      </c>
      <c r="E454" s="206" t="s">
        <v>3589</v>
      </c>
      <c r="F454" s="207" t="s">
        <v>3590</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3672</v>
      </c>
    </row>
    <row r="455" spans="1:65" s="2" customFormat="1" ht="24" customHeight="1" x14ac:dyDescent="0.2">
      <c r="A455" s="34"/>
      <c r="B455" s="35"/>
      <c r="C455" s="205" t="s">
        <v>1720</v>
      </c>
      <c r="D455" s="205" t="s">
        <v>204</v>
      </c>
      <c r="E455" s="206" t="s">
        <v>3566</v>
      </c>
      <c r="F455" s="207" t="s">
        <v>3567</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3673</v>
      </c>
    </row>
    <row r="456" spans="1:65" s="2" customFormat="1" ht="24" customHeight="1" x14ac:dyDescent="0.2">
      <c r="A456" s="34"/>
      <c r="B456" s="35"/>
      <c r="C456" s="205" t="s">
        <v>1723</v>
      </c>
      <c r="D456" s="205" t="s">
        <v>204</v>
      </c>
      <c r="E456" s="206" t="s">
        <v>3674</v>
      </c>
      <c r="F456" s="207" t="s">
        <v>3675</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3676</v>
      </c>
    </row>
    <row r="457" spans="1:65" s="2" customFormat="1" ht="16.5" customHeight="1" x14ac:dyDescent="0.2">
      <c r="A457" s="34"/>
      <c r="B457" s="35"/>
      <c r="C457" s="205" t="s">
        <v>1729</v>
      </c>
      <c r="D457" s="205" t="s">
        <v>204</v>
      </c>
      <c r="E457" s="206" t="s">
        <v>3677</v>
      </c>
      <c r="F457" s="207" t="s">
        <v>3678</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3679</v>
      </c>
    </row>
    <row r="458" spans="1:65" s="2" customFormat="1" ht="16.5" customHeight="1" x14ac:dyDescent="0.2">
      <c r="A458" s="34"/>
      <c r="B458" s="35"/>
      <c r="C458" s="205" t="s">
        <v>1735</v>
      </c>
      <c r="D458" s="205" t="s">
        <v>204</v>
      </c>
      <c r="E458" s="206" t="s">
        <v>3680</v>
      </c>
      <c r="F458" s="207" t="s">
        <v>3681</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3682</v>
      </c>
    </row>
    <row r="459" spans="1:65" s="2" customFormat="1" ht="24" customHeight="1" x14ac:dyDescent="0.2">
      <c r="A459" s="34"/>
      <c r="B459" s="35"/>
      <c r="C459" s="205" t="s">
        <v>1740</v>
      </c>
      <c r="D459" s="205" t="s">
        <v>204</v>
      </c>
      <c r="E459" s="206" t="s">
        <v>3683</v>
      </c>
      <c r="F459" s="207" t="s">
        <v>3684</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3685</v>
      </c>
    </row>
    <row r="460" spans="1:65" s="2" customFormat="1" ht="16.5" customHeight="1" x14ac:dyDescent="0.2">
      <c r="A460" s="34"/>
      <c r="B460" s="35"/>
      <c r="C460" s="205" t="s">
        <v>1744</v>
      </c>
      <c r="D460" s="205" t="s">
        <v>204</v>
      </c>
      <c r="E460" s="206" t="s">
        <v>3384</v>
      </c>
      <c r="F460" s="207" t="s">
        <v>3385</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3686</v>
      </c>
    </row>
    <row r="461" spans="1:65" s="2" customFormat="1" ht="24" customHeight="1" x14ac:dyDescent="0.2">
      <c r="A461" s="34"/>
      <c r="B461" s="35"/>
      <c r="C461" s="205" t="s">
        <v>1749</v>
      </c>
      <c r="D461" s="205" t="s">
        <v>204</v>
      </c>
      <c r="E461" s="206" t="s">
        <v>3386</v>
      </c>
      <c r="F461" s="207" t="s">
        <v>3387</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3687</v>
      </c>
    </row>
    <row r="462" spans="1:65" s="2" customFormat="1" ht="36" customHeight="1" x14ac:dyDescent="0.2">
      <c r="A462" s="34"/>
      <c r="B462" s="35"/>
      <c r="C462" s="205" t="s">
        <v>1752</v>
      </c>
      <c r="D462" s="205" t="s">
        <v>204</v>
      </c>
      <c r="E462" s="206" t="s">
        <v>3595</v>
      </c>
      <c r="F462" s="207" t="s">
        <v>3596</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3688</v>
      </c>
    </row>
    <row r="463" spans="1:65" s="2" customFormat="1" ht="16.5" customHeight="1" x14ac:dyDescent="0.2">
      <c r="A463" s="34"/>
      <c r="B463" s="35"/>
      <c r="C463" s="205" t="s">
        <v>1757</v>
      </c>
      <c r="D463" s="205" t="s">
        <v>204</v>
      </c>
      <c r="E463" s="206" t="s">
        <v>3689</v>
      </c>
      <c r="F463" s="207" t="s">
        <v>3690</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3691</v>
      </c>
    </row>
    <row r="464" spans="1:65" s="2" customFormat="1" ht="24" customHeight="1" x14ac:dyDescent="0.2">
      <c r="A464" s="34"/>
      <c r="B464" s="35"/>
      <c r="C464" s="205" t="s">
        <v>1761</v>
      </c>
      <c r="D464" s="205" t="s">
        <v>204</v>
      </c>
      <c r="E464" s="206" t="s">
        <v>3413</v>
      </c>
      <c r="F464" s="207" t="s">
        <v>3414</v>
      </c>
      <c r="G464" s="208" t="s">
        <v>2205</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3692</v>
      </c>
    </row>
    <row r="465" spans="1:65" s="2" customFormat="1" ht="24" customHeight="1" x14ac:dyDescent="0.2">
      <c r="A465" s="34"/>
      <c r="B465" s="35"/>
      <c r="C465" s="205" t="s">
        <v>1764</v>
      </c>
      <c r="D465" s="205" t="s">
        <v>204</v>
      </c>
      <c r="E465" s="206" t="s">
        <v>3415</v>
      </c>
      <c r="F465" s="207" t="s">
        <v>3416</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3693</v>
      </c>
    </row>
    <row r="466" spans="1:65" s="2" customFormat="1" ht="24" customHeight="1" x14ac:dyDescent="0.2">
      <c r="A466" s="34"/>
      <c r="B466" s="35"/>
      <c r="C466" s="205" t="s">
        <v>1769</v>
      </c>
      <c r="D466" s="205" t="s">
        <v>204</v>
      </c>
      <c r="E466" s="206" t="s">
        <v>3390</v>
      </c>
      <c r="F466" s="207" t="s">
        <v>3391</v>
      </c>
      <c r="G466" s="208" t="s">
        <v>2205</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3694</v>
      </c>
    </row>
    <row r="467" spans="1:65" s="2" customFormat="1" ht="16.5" customHeight="1" x14ac:dyDescent="0.2">
      <c r="A467" s="34"/>
      <c r="B467" s="35"/>
      <c r="C467" s="205" t="s">
        <v>1775</v>
      </c>
      <c r="D467" s="205" t="s">
        <v>204</v>
      </c>
      <c r="E467" s="206" t="s">
        <v>3602</v>
      </c>
      <c r="F467" s="207" t="s">
        <v>3603</v>
      </c>
      <c r="G467" s="208" t="s">
        <v>2205</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3695</v>
      </c>
    </row>
    <row r="468" spans="1:65" s="12" customFormat="1" ht="25.9" customHeight="1" x14ac:dyDescent="0.2">
      <c r="B468" s="189"/>
      <c r="C468" s="190"/>
      <c r="D468" s="191" t="s">
        <v>73</v>
      </c>
      <c r="E468" s="192" t="s">
        <v>2623</v>
      </c>
      <c r="F468" s="192" t="s">
        <v>3696</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1780</v>
      </c>
      <c r="D469" s="205" t="s">
        <v>204</v>
      </c>
      <c r="E469" s="206" t="s">
        <v>3110</v>
      </c>
      <c r="F469" s="207" t="s">
        <v>3111</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3697</v>
      </c>
    </row>
    <row r="470" spans="1:65" s="2" customFormat="1" ht="48" customHeight="1" x14ac:dyDescent="0.2">
      <c r="A470" s="34"/>
      <c r="B470" s="35"/>
      <c r="C470" s="205" t="s">
        <v>1784</v>
      </c>
      <c r="D470" s="205" t="s">
        <v>204</v>
      </c>
      <c r="E470" s="206" t="s">
        <v>3698</v>
      </c>
      <c r="F470" s="207" t="s">
        <v>3699</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3700</v>
      </c>
    </row>
    <row r="471" spans="1:65" s="2" customFormat="1" ht="24" customHeight="1" x14ac:dyDescent="0.2">
      <c r="A471" s="34"/>
      <c r="B471" s="35"/>
      <c r="C471" s="205" t="s">
        <v>1789</v>
      </c>
      <c r="D471" s="205" t="s">
        <v>204</v>
      </c>
      <c r="E471" s="206" t="s">
        <v>3622</v>
      </c>
      <c r="F471" s="207" t="s">
        <v>3623</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3701</v>
      </c>
    </row>
    <row r="472" spans="1:65" s="2" customFormat="1" ht="24" customHeight="1" x14ac:dyDescent="0.2">
      <c r="A472" s="34"/>
      <c r="B472" s="35"/>
      <c r="C472" s="205" t="s">
        <v>1794</v>
      </c>
      <c r="D472" s="205" t="s">
        <v>204</v>
      </c>
      <c r="E472" s="206" t="s">
        <v>3625</v>
      </c>
      <c r="F472" s="207" t="s">
        <v>3626</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3702</v>
      </c>
    </row>
    <row r="473" spans="1:65" s="2" customFormat="1" ht="36" customHeight="1" x14ac:dyDescent="0.2">
      <c r="A473" s="34"/>
      <c r="B473" s="35"/>
      <c r="C473" s="205" t="s">
        <v>1798</v>
      </c>
      <c r="D473" s="205" t="s">
        <v>204</v>
      </c>
      <c r="E473" s="206" t="s">
        <v>3703</v>
      </c>
      <c r="F473" s="207" t="s">
        <v>3704</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3705</v>
      </c>
    </row>
    <row r="474" spans="1:65" s="2" customFormat="1" ht="36" customHeight="1" x14ac:dyDescent="0.2">
      <c r="A474" s="34"/>
      <c r="B474" s="35"/>
      <c r="C474" s="205" t="s">
        <v>1802</v>
      </c>
      <c r="D474" s="205" t="s">
        <v>204</v>
      </c>
      <c r="E474" s="206" t="s">
        <v>3706</v>
      </c>
      <c r="F474" s="207" t="s">
        <v>3707</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3708</v>
      </c>
    </row>
    <row r="475" spans="1:65" s="2" customFormat="1" ht="36" customHeight="1" x14ac:dyDescent="0.2">
      <c r="A475" s="34"/>
      <c r="B475" s="35"/>
      <c r="C475" s="205" t="s">
        <v>1807</v>
      </c>
      <c r="D475" s="205" t="s">
        <v>204</v>
      </c>
      <c r="E475" s="206" t="s">
        <v>3709</v>
      </c>
      <c r="F475" s="207" t="s">
        <v>3710</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3711</v>
      </c>
    </row>
    <row r="476" spans="1:65" s="2" customFormat="1" ht="24" customHeight="1" x14ac:dyDescent="0.2">
      <c r="A476" s="34"/>
      <c r="B476" s="35"/>
      <c r="C476" s="205" t="s">
        <v>1810</v>
      </c>
      <c r="D476" s="205" t="s">
        <v>204</v>
      </c>
      <c r="E476" s="206" t="s">
        <v>3712</v>
      </c>
      <c r="F476" s="207" t="s">
        <v>3713</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3714</v>
      </c>
    </row>
    <row r="477" spans="1:65" s="2" customFormat="1" ht="24" customHeight="1" x14ac:dyDescent="0.2">
      <c r="A477" s="34"/>
      <c r="B477" s="35"/>
      <c r="C477" s="205" t="s">
        <v>1813</v>
      </c>
      <c r="D477" s="205" t="s">
        <v>204</v>
      </c>
      <c r="E477" s="206" t="s">
        <v>3715</v>
      </c>
      <c r="F477" s="207" t="s">
        <v>3716</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3717</v>
      </c>
    </row>
    <row r="478" spans="1:65" s="12" customFormat="1" ht="25.9" customHeight="1" x14ac:dyDescent="0.2">
      <c r="B478" s="189"/>
      <c r="C478" s="190"/>
      <c r="D478" s="191" t="s">
        <v>73</v>
      </c>
      <c r="E478" s="192" t="s">
        <v>2487</v>
      </c>
      <c r="F478" s="192" t="s">
        <v>3503</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1818</v>
      </c>
      <c r="D479" s="205" t="s">
        <v>204</v>
      </c>
      <c r="E479" s="206" t="s">
        <v>3326</v>
      </c>
      <c r="F479" s="207" t="s">
        <v>3327</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3718</v>
      </c>
    </row>
    <row r="480" spans="1:65" s="2" customFormat="1" ht="24" customHeight="1" x14ac:dyDescent="0.2">
      <c r="A480" s="34"/>
      <c r="B480" s="35"/>
      <c r="C480" s="205" t="s">
        <v>1823</v>
      </c>
      <c r="D480" s="205" t="s">
        <v>204</v>
      </c>
      <c r="E480" s="206" t="s">
        <v>3508</v>
      </c>
      <c r="F480" s="207" t="s">
        <v>3509</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3719</v>
      </c>
    </row>
    <row r="481" spans="1:65" s="2" customFormat="1" ht="48" customHeight="1" x14ac:dyDescent="0.2">
      <c r="A481" s="34"/>
      <c r="B481" s="35"/>
      <c r="C481" s="205" t="s">
        <v>1827</v>
      </c>
      <c r="D481" s="205" t="s">
        <v>204</v>
      </c>
      <c r="E481" s="206" t="s">
        <v>3511</v>
      </c>
      <c r="F481" s="207" t="s">
        <v>3512</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3720</v>
      </c>
    </row>
    <row r="482" spans="1:65" s="2" customFormat="1" ht="24" customHeight="1" x14ac:dyDescent="0.2">
      <c r="A482" s="34"/>
      <c r="B482" s="35"/>
      <c r="C482" s="205" t="s">
        <v>1830</v>
      </c>
      <c r="D482" s="205" t="s">
        <v>204</v>
      </c>
      <c r="E482" s="206" t="s">
        <v>3514</v>
      </c>
      <c r="F482" s="207" t="s">
        <v>3515</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3721</v>
      </c>
    </row>
    <row r="483" spans="1:65" s="2" customFormat="1" ht="48" customHeight="1" x14ac:dyDescent="0.2">
      <c r="A483" s="34"/>
      <c r="B483" s="35"/>
      <c r="C483" s="205" t="s">
        <v>1833</v>
      </c>
      <c r="D483" s="205" t="s">
        <v>204</v>
      </c>
      <c r="E483" s="206" t="s">
        <v>3517</v>
      </c>
      <c r="F483" s="207" t="s">
        <v>3518</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3722</v>
      </c>
    </row>
    <row r="484" spans="1:65" s="2" customFormat="1" ht="36" customHeight="1" x14ac:dyDescent="0.2">
      <c r="A484" s="34"/>
      <c r="B484" s="35"/>
      <c r="C484" s="284" t="s">
        <v>1837</v>
      </c>
      <c r="D484" s="284" t="s">
        <v>204</v>
      </c>
      <c r="E484" s="285" t="s">
        <v>3520</v>
      </c>
      <c r="F484" s="286" t="s">
        <v>3521</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3723</v>
      </c>
    </row>
    <row r="485" spans="1:65" s="2" customFormat="1" ht="48" customHeight="1" x14ac:dyDescent="0.2">
      <c r="A485" s="34"/>
      <c r="B485" s="35"/>
      <c r="C485" s="284" t="s">
        <v>1840</v>
      </c>
      <c r="D485" s="284" t="s">
        <v>204</v>
      </c>
      <c r="E485" s="285" t="s">
        <v>3523</v>
      </c>
      <c r="F485" s="286" t="s">
        <v>3524</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3724</v>
      </c>
    </row>
    <row r="486" spans="1:65" s="2" customFormat="1" ht="36" customHeight="1" x14ac:dyDescent="0.2">
      <c r="A486" s="34"/>
      <c r="B486" s="35"/>
      <c r="C486" s="205" t="s">
        <v>1844</v>
      </c>
      <c r="D486" s="205" t="s">
        <v>204</v>
      </c>
      <c r="E486" s="206" t="s">
        <v>3526</v>
      </c>
      <c r="F486" s="207" t="s">
        <v>3527</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3725</v>
      </c>
    </row>
    <row r="487" spans="1:65" s="2" customFormat="1" ht="36" customHeight="1" x14ac:dyDescent="0.2">
      <c r="A487" s="34"/>
      <c r="B487" s="35"/>
      <c r="C487" s="205" t="s">
        <v>1848</v>
      </c>
      <c r="D487" s="205" t="s">
        <v>204</v>
      </c>
      <c r="E487" s="206" t="s">
        <v>3529</v>
      </c>
      <c r="F487" s="207" t="s">
        <v>3530</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3726</v>
      </c>
    </row>
    <row r="488" spans="1:65" s="2" customFormat="1" ht="48" customHeight="1" x14ac:dyDescent="0.2">
      <c r="A488" s="34"/>
      <c r="B488" s="35"/>
      <c r="C488" s="284" t="s">
        <v>1852</v>
      </c>
      <c r="D488" s="284" t="s">
        <v>204</v>
      </c>
      <c r="E488" s="285" t="s">
        <v>3532</v>
      </c>
      <c r="F488" s="286" t="s">
        <v>3533</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3727</v>
      </c>
    </row>
    <row r="489" spans="1:65" s="2" customFormat="1" ht="48" customHeight="1" x14ac:dyDescent="0.2">
      <c r="A489" s="34"/>
      <c r="B489" s="35"/>
      <c r="C489" s="284" t="s">
        <v>1856</v>
      </c>
      <c r="D489" s="284" t="s">
        <v>204</v>
      </c>
      <c r="E489" s="285" t="s">
        <v>3535</v>
      </c>
      <c r="F489" s="286" t="s">
        <v>3536</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3728</v>
      </c>
    </row>
    <row r="490" spans="1:65" s="2" customFormat="1" ht="16.5" customHeight="1" x14ac:dyDescent="0.2">
      <c r="A490" s="34"/>
      <c r="B490" s="35"/>
      <c r="C490" s="205" t="s">
        <v>1859</v>
      </c>
      <c r="D490" s="205" t="s">
        <v>204</v>
      </c>
      <c r="E490" s="206" t="s">
        <v>3340</v>
      </c>
      <c r="F490" s="207" t="s">
        <v>3341</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3729</v>
      </c>
    </row>
    <row r="491" spans="1:65" s="2" customFormat="1" ht="16.5" customHeight="1" x14ac:dyDescent="0.2">
      <c r="A491" s="34"/>
      <c r="B491" s="35"/>
      <c r="C491" s="205" t="s">
        <v>1862</v>
      </c>
      <c r="D491" s="205" t="s">
        <v>204</v>
      </c>
      <c r="E491" s="206" t="s">
        <v>3342</v>
      </c>
      <c r="F491" s="207" t="s">
        <v>3343</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3730</v>
      </c>
    </row>
    <row r="492" spans="1:65" s="2" customFormat="1" ht="16.5" customHeight="1" x14ac:dyDescent="0.2">
      <c r="A492" s="34"/>
      <c r="B492" s="35"/>
      <c r="C492" s="205" t="s">
        <v>1867</v>
      </c>
      <c r="D492" s="205" t="s">
        <v>204</v>
      </c>
      <c r="E492" s="206" t="s">
        <v>3348</v>
      </c>
      <c r="F492" s="207" t="s">
        <v>3349</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3731</v>
      </c>
    </row>
    <row r="493" spans="1:65" s="2" customFormat="1" ht="16.5" customHeight="1" x14ac:dyDescent="0.2">
      <c r="A493" s="34"/>
      <c r="B493" s="35"/>
      <c r="C493" s="205" t="s">
        <v>1870</v>
      </c>
      <c r="D493" s="205" t="s">
        <v>204</v>
      </c>
      <c r="E493" s="206" t="s">
        <v>3541</v>
      </c>
      <c r="F493" s="207" t="s">
        <v>3542</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3732</v>
      </c>
    </row>
    <row r="494" spans="1:65" s="2" customFormat="1" ht="16.5" customHeight="1" x14ac:dyDescent="0.2">
      <c r="A494" s="34"/>
      <c r="B494" s="35"/>
      <c r="C494" s="205" t="s">
        <v>1873</v>
      </c>
      <c r="D494" s="205" t="s">
        <v>204</v>
      </c>
      <c r="E494" s="206" t="s">
        <v>3350</v>
      </c>
      <c r="F494" s="207" t="s">
        <v>3351</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3733</v>
      </c>
    </row>
    <row r="495" spans="1:65" s="2" customFormat="1" ht="16.5" customHeight="1" x14ac:dyDescent="0.2">
      <c r="A495" s="34"/>
      <c r="B495" s="35"/>
      <c r="C495" s="205" t="s">
        <v>1877</v>
      </c>
      <c r="D495" s="205" t="s">
        <v>204</v>
      </c>
      <c r="E495" s="206" t="s">
        <v>3545</v>
      </c>
      <c r="F495" s="207" t="s">
        <v>3546</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3734</v>
      </c>
    </row>
    <row r="496" spans="1:65" s="2" customFormat="1" ht="16.5" customHeight="1" x14ac:dyDescent="0.2">
      <c r="A496" s="34"/>
      <c r="B496" s="35"/>
      <c r="C496" s="205" t="s">
        <v>1880</v>
      </c>
      <c r="D496" s="205" t="s">
        <v>204</v>
      </c>
      <c r="E496" s="206" t="s">
        <v>3548</v>
      </c>
      <c r="F496" s="207" t="s">
        <v>3549</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3735</v>
      </c>
    </row>
    <row r="497" spans="1:65" s="2" customFormat="1" ht="24" customHeight="1" x14ac:dyDescent="0.2">
      <c r="A497" s="34"/>
      <c r="B497" s="35"/>
      <c r="C497" s="205" t="s">
        <v>1883</v>
      </c>
      <c r="D497" s="205" t="s">
        <v>204</v>
      </c>
      <c r="E497" s="206" t="s">
        <v>3551</v>
      </c>
      <c r="F497" s="207" t="s">
        <v>3552</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3736</v>
      </c>
    </row>
    <row r="498" spans="1:65" s="2" customFormat="1" ht="16.5" customHeight="1" x14ac:dyDescent="0.2">
      <c r="A498" s="34"/>
      <c r="B498" s="35"/>
      <c r="C498" s="205" t="s">
        <v>1888</v>
      </c>
      <c r="D498" s="205" t="s">
        <v>204</v>
      </c>
      <c r="E498" s="206" t="s">
        <v>3554</v>
      </c>
      <c r="F498" s="207" t="s">
        <v>3555</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3737</v>
      </c>
    </row>
    <row r="499" spans="1:65" s="2" customFormat="1" ht="16.5" customHeight="1" x14ac:dyDescent="0.2">
      <c r="A499" s="34"/>
      <c r="B499" s="35"/>
      <c r="C499" s="284" t="s">
        <v>1892</v>
      </c>
      <c r="D499" s="284" t="s">
        <v>204</v>
      </c>
      <c r="E499" s="285" t="s">
        <v>3557</v>
      </c>
      <c r="F499" s="286" t="s">
        <v>3558</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3738</v>
      </c>
    </row>
    <row r="500" spans="1:65" s="2" customFormat="1" ht="24" customHeight="1" x14ac:dyDescent="0.2">
      <c r="A500" s="34"/>
      <c r="B500" s="35"/>
      <c r="C500" s="205" t="s">
        <v>1897</v>
      </c>
      <c r="D500" s="205" t="s">
        <v>204</v>
      </c>
      <c r="E500" s="206" t="s">
        <v>3560</v>
      </c>
      <c r="F500" s="207" t="s">
        <v>3561</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3739</v>
      </c>
    </row>
    <row r="501" spans="1:65" s="2" customFormat="1" ht="24" customHeight="1" x14ac:dyDescent="0.2">
      <c r="A501" s="34"/>
      <c r="B501" s="35"/>
      <c r="C501" s="205" t="s">
        <v>1902</v>
      </c>
      <c r="D501" s="205" t="s">
        <v>204</v>
      </c>
      <c r="E501" s="206" t="s">
        <v>3563</v>
      </c>
      <c r="F501" s="207" t="s">
        <v>3564</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3740</v>
      </c>
    </row>
    <row r="502" spans="1:65" s="2" customFormat="1" ht="24" customHeight="1" x14ac:dyDescent="0.2">
      <c r="A502" s="34"/>
      <c r="B502" s="35"/>
      <c r="C502" s="205" t="s">
        <v>1906</v>
      </c>
      <c r="D502" s="205" t="s">
        <v>204</v>
      </c>
      <c r="E502" s="206" t="s">
        <v>3566</v>
      </c>
      <c r="F502" s="207" t="s">
        <v>3567</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3741</v>
      </c>
    </row>
    <row r="503" spans="1:65" s="2" customFormat="1" ht="16.5" customHeight="1" x14ac:dyDescent="0.2">
      <c r="A503" s="34"/>
      <c r="B503" s="35"/>
      <c r="C503" s="205" t="s">
        <v>1910</v>
      </c>
      <c r="D503" s="205" t="s">
        <v>204</v>
      </c>
      <c r="E503" s="206" t="s">
        <v>3569</v>
      </c>
      <c r="F503" s="207" t="s">
        <v>3570</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3742</v>
      </c>
    </row>
    <row r="504" spans="1:65" s="2" customFormat="1" ht="16.5" customHeight="1" x14ac:dyDescent="0.2">
      <c r="A504" s="34"/>
      <c r="B504" s="35"/>
      <c r="C504" s="205" t="s">
        <v>1914</v>
      </c>
      <c r="D504" s="205" t="s">
        <v>204</v>
      </c>
      <c r="E504" s="206" t="s">
        <v>3368</v>
      </c>
      <c r="F504" s="207" t="s">
        <v>3369</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3743</v>
      </c>
    </row>
    <row r="505" spans="1:65" s="2" customFormat="1" ht="16.5" customHeight="1" x14ac:dyDescent="0.2">
      <c r="A505" s="34"/>
      <c r="B505" s="35"/>
      <c r="C505" s="205" t="s">
        <v>1918</v>
      </c>
      <c r="D505" s="205" t="s">
        <v>204</v>
      </c>
      <c r="E505" s="206" t="s">
        <v>3370</v>
      </c>
      <c r="F505" s="207" t="s">
        <v>3371</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3744</v>
      </c>
    </row>
    <row r="506" spans="1:65" s="2" customFormat="1" ht="24" customHeight="1" x14ac:dyDescent="0.2">
      <c r="A506" s="34"/>
      <c r="B506" s="35"/>
      <c r="C506" s="205" t="s">
        <v>1922</v>
      </c>
      <c r="D506" s="205" t="s">
        <v>204</v>
      </c>
      <c r="E506" s="206" t="s">
        <v>3585</v>
      </c>
      <c r="F506" s="207" t="s">
        <v>3586</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3745</v>
      </c>
    </row>
    <row r="507" spans="1:65" s="2" customFormat="1" ht="16.5" customHeight="1" x14ac:dyDescent="0.2">
      <c r="A507" s="34"/>
      <c r="B507" s="35"/>
      <c r="C507" s="205" t="s">
        <v>1926</v>
      </c>
      <c r="D507" s="205" t="s">
        <v>204</v>
      </c>
      <c r="E507" s="206" t="s">
        <v>3669</v>
      </c>
      <c r="F507" s="207" t="s">
        <v>3670</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3746</v>
      </c>
    </row>
    <row r="508" spans="1:65" s="2" customFormat="1" ht="16.5" customHeight="1" x14ac:dyDescent="0.2">
      <c r="A508" s="34"/>
      <c r="B508" s="35"/>
      <c r="C508" s="205" t="s">
        <v>1930</v>
      </c>
      <c r="D508" s="205" t="s">
        <v>204</v>
      </c>
      <c r="E508" s="206" t="s">
        <v>3589</v>
      </c>
      <c r="F508" s="207" t="s">
        <v>3590</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3747</v>
      </c>
    </row>
    <row r="509" spans="1:65" s="2" customFormat="1" ht="24" customHeight="1" x14ac:dyDescent="0.2">
      <c r="A509" s="34"/>
      <c r="B509" s="35"/>
      <c r="C509" s="205" t="s">
        <v>1933</v>
      </c>
      <c r="D509" s="205" t="s">
        <v>204</v>
      </c>
      <c r="E509" s="206" t="s">
        <v>3566</v>
      </c>
      <c r="F509" s="207" t="s">
        <v>3567</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3748</v>
      </c>
    </row>
    <row r="510" spans="1:65" s="2" customFormat="1" ht="24" customHeight="1" x14ac:dyDescent="0.2">
      <c r="A510" s="34"/>
      <c r="B510" s="35"/>
      <c r="C510" s="205" t="s">
        <v>1938</v>
      </c>
      <c r="D510" s="205" t="s">
        <v>204</v>
      </c>
      <c r="E510" s="206" t="s">
        <v>3749</v>
      </c>
      <c r="F510" s="207" t="s">
        <v>3750</v>
      </c>
      <c r="G510" s="208" t="s">
        <v>2205</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3751</v>
      </c>
    </row>
    <row r="511" spans="1:65" s="2" customFormat="1" ht="24" customHeight="1" x14ac:dyDescent="0.2">
      <c r="A511" s="34"/>
      <c r="B511" s="35"/>
      <c r="C511" s="205" t="s">
        <v>1943</v>
      </c>
      <c r="D511" s="205" t="s">
        <v>204</v>
      </c>
      <c r="E511" s="206" t="s">
        <v>3752</v>
      </c>
      <c r="F511" s="207" t="s">
        <v>3753</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3754</v>
      </c>
    </row>
    <row r="512" spans="1:65" s="2" customFormat="1" ht="16.5" customHeight="1" x14ac:dyDescent="0.2">
      <c r="A512" s="34"/>
      <c r="B512" s="35"/>
      <c r="C512" s="205" t="s">
        <v>1948</v>
      </c>
      <c r="D512" s="205" t="s">
        <v>204</v>
      </c>
      <c r="E512" s="206" t="s">
        <v>3755</v>
      </c>
      <c r="F512" s="207" t="s">
        <v>3756</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3757</v>
      </c>
    </row>
    <row r="513" spans="1:65" s="2" customFormat="1" ht="16.5" customHeight="1" x14ac:dyDescent="0.2">
      <c r="A513" s="34"/>
      <c r="B513" s="35"/>
      <c r="C513" s="205" t="s">
        <v>1952</v>
      </c>
      <c r="D513" s="205" t="s">
        <v>204</v>
      </c>
      <c r="E513" s="206" t="s">
        <v>3384</v>
      </c>
      <c r="F513" s="207" t="s">
        <v>3385</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3758</v>
      </c>
    </row>
    <row r="514" spans="1:65" s="2" customFormat="1" ht="24" customHeight="1" x14ac:dyDescent="0.2">
      <c r="A514" s="34"/>
      <c r="B514" s="35"/>
      <c r="C514" s="205" t="s">
        <v>1956</v>
      </c>
      <c r="D514" s="205" t="s">
        <v>204</v>
      </c>
      <c r="E514" s="206" t="s">
        <v>3759</v>
      </c>
      <c r="F514" s="207" t="s">
        <v>3760</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3761</v>
      </c>
    </row>
    <row r="515" spans="1:65" s="2" customFormat="1" ht="24" customHeight="1" x14ac:dyDescent="0.2">
      <c r="A515" s="34"/>
      <c r="B515" s="35"/>
      <c r="C515" s="205" t="s">
        <v>1960</v>
      </c>
      <c r="D515" s="205" t="s">
        <v>204</v>
      </c>
      <c r="E515" s="206" t="s">
        <v>3386</v>
      </c>
      <c r="F515" s="207" t="s">
        <v>3387</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3762</v>
      </c>
    </row>
    <row r="516" spans="1:65" s="2" customFormat="1" ht="36" customHeight="1" x14ac:dyDescent="0.2">
      <c r="A516" s="34"/>
      <c r="B516" s="35"/>
      <c r="C516" s="205" t="s">
        <v>1964</v>
      </c>
      <c r="D516" s="205" t="s">
        <v>204</v>
      </c>
      <c r="E516" s="206" t="s">
        <v>3595</v>
      </c>
      <c r="F516" s="207" t="s">
        <v>3596</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3763</v>
      </c>
    </row>
    <row r="517" spans="1:65" s="2" customFormat="1" ht="16.5" customHeight="1" x14ac:dyDescent="0.2">
      <c r="A517" s="34"/>
      <c r="B517" s="35"/>
      <c r="C517" s="205" t="s">
        <v>1968</v>
      </c>
      <c r="D517" s="205" t="s">
        <v>204</v>
      </c>
      <c r="E517" s="206" t="s">
        <v>3689</v>
      </c>
      <c r="F517" s="207" t="s">
        <v>3690</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3764</v>
      </c>
    </row>
    <row r="518" spans="1:65" s="2" customFormat="1" ht="24" customHeight="1" x14ac:dyDescent="0.2">
      <c r="A518" s="34"/>
      <c r="B518" s="35"/>
      <c r="C518" s="205" t="s">
        <v>1972</v>
      </c>
      <c r="D518" s="205" t="s">
        <v>204</v>
      </c>
      <c r="E518" s="206" t="s">
        <v>3413</v>
      </c>
      <c r="F518" s="207" t="s">
        <v>3414</v>
      </c>
      <c r="G518" s="208" t="s">
        <v>2205</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3765</v>
      </c>
    </row>
    <row r="519" spans="1:65" s="2" customFormat="1" ht="24" customHeight="1" x14ac:dyDescent="0.2">
      <c r="A519" s="34"/>
      <c r="B519" s="35"/>
      <c r="C519" s="205" t="s">
        <v>1978</v>
      </c>
      <c r="D519" s="205" t="s">
        <v>204</v>
      </c>
      <c r="E519" s="206" t="s">
        <v>3415</v>
      </c>
      <c r="F519" s="207" t="s">
        <v>3416</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3766</v>
      </c>
    </row>
    <row r="520" spans="1:65" s="2" customFormat="1" ht="24" customHeight="1" x14ac:dyDescent="0.2">
      <c r="A520" s="34"/>
      <c r="B520" s="35"/>
      <c r="C520" s="205" t="s">
        <v>1983</v>
      </c>
      <c r="D520" s="205" t="s">
        <v>204</v>
      </c>
      <c r="E520" s="206" t="s">
        <v>3390</v>
      </c>
      <c r="F520" s="207" t="s">
        <v>3391</v>
      </c>
      <c r="G520" s="208" t="s">
        <v>2205</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3767</v>
      </c>
    </row>
    <row r="521" spans="1:65" s="2" customFormat="1" ht="16.5" customHeight="1" x14ac:dyDescent="0.2">
      <c r="A521" s="34"/>
      <c r="B521" s="35"/>
      <c r="C521" s="205" t="s">
        <v>1988</v>
      </c>
      <c r="D521" s="205" t="s">
        <v>204</v>
      </c>
      <c r="E521" s="206" t="s">
        <v>3602</v>
      </c>
      <c r="F521" s="207" t="s">
        <v>3603</v>
      </c>
      <c r="G521" s="208" t="s">
        <v>2205</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986</v>
      </c>
    </row>
    <row r="522" spans="1:65" s="12" customFormat="1" ht="25.9" customHeight="1" x14ac:dyDescent="0.2">
      <c r="B522" s="189"/>
      <c r="C522" s="190"/>
      <c r="D522" s="191" t="s">
        <v>73</v>
      </c>
      <c r="E522" s="192" t="s">
        <v>2625</v>
      </c>
      <c r="F522" s="192" t="s">
        <v>3768</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1995</v>
      </c>
      <c r="D523" s="205" t="s">
        <v>204</v>
      </c>
      <c r="E523" s="206" t="s">
        <v>3110</v>
      </c>
      <c r="F523" s="207" t="s">
        <v>3111</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1141</v>
      </c>
    </row>
    <row r="524" spans="1:65" s="12" customFormat="1" ht="25.9" customHeight="1" x14ac:dyDescent="0.2">
      <c r="B524" s="189"/>
      <c r="C524" s="190"/>
      <c r="D524" s="191" t="s">
        <v>73</v>
      </c>
      <c r="E524" s="192" t="s">
        <v>2487</v>
      </c>
      <c r="F524" s="192" t="s">
        <v>3503</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1999</v>
      </c>
      <c r="D525" s="205"/>
      <c r="E525" s="206"/>
      <c r="F525" s="281" t="s">
        <v>5909</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3769</v>
      </c>
    </row>
    <row r="526" spans="1:65" s="2" customFormat="1" ht="16.5" customHeight="1" x14ac:dyDescent="0.2">
      <c r="A526" s="34"/>
      <c r="B526" s="35"/>
      <c r="C526" s="205" t="s">
        <v>2006</v>
      </c>
      <c r="D526" s="205" t="s">
        <v>204</v>
      </c>
      <c r="E526" s="206" t="s">
        <v>3770</v>
      </c>
      <c r="F526" s="207" t="s">
        <v>3771</v>
      </c>
      <c r="G526" s="208" t="s">
        <v>2205</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3772</v>
      </c>
    </row>
    <row r="527" spans="1:65" s="2" customFormat="1" ht="16.5" customHeight="1" x14ac:dyDescent="0.2">
      <c r="A527" s="34"/>
      <c r="B527" s="35"/>
      <c r="C527" s="205" t="s">
        <v>2023</v>
      </c>
      <c r="D527" s="205" t="s">
        <v>204</v>
      </c>
      <c r="E527" s="206" t="s">
        <v>3773</v>
      </c>
      <c r="F527" s="207" t="s">
        <v>3774</v>
      </c>
      <c r="G527" s="208" t="s">
        <v>2205</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3775</v>
      </c>
    </row>
    <row r="528" spans="1:65" s="2" customFormat="1" ht="16.5" customHeight="1" x14ac:dyDescent="0.2">
      <c r="A528" s="34"/>
      <c r="B528" s="35"/>
      <c r="C528" s="205" t="s">
        <v>2029</v>
      </c>
      <c r="D528" s="205" t="s">
        <v>204</v>
      </c>
      <c r="E528" s="206" t="s">
        <v>3776</v>
      </c>
      <c r="F528" s="207" t="s">
        <v>3777</v>
      </c>
      <c r="G528" s="208" t="s">
        <v>2205</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2201</v>
      </c>
    </row>
    <row r="529" spans="1:65" s="2" customFormat="1" ht="24" customHeight="1" x14ac:dyDescent="0.2">
      <c r="A529" s="34"/>
      <c r="B529" s="35"/>
      <c r="C529" s="205" t="s">
        <v>2036</v>
      </c>
      <c r="D529" s="205" t="s">
        <v>204</v>
      </c>
      <c r="E529" s="206" t="s">
        <v>3778</v>
      </c>
      <c r="F529" s="207" t="s">
        <v>3779</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3780</v>
      </c>
    </row>
    <row r="530" spans="1:65" s="2" customFormat="1" ht="16.5" customHeight="1" x14ac:dyDescent="0.2">
      <c r="A530" s="34"/>
      <c r="B530" s="35"/>
      <c r="C530" s="205" t="s">
        <v>2040</v>
      </c>
      <c r="D530" s="205" t="s">
        <v>204</v>
      </c>
      <c r="E530" s="206" t="s">
        <v>3781</v>
      </c>
      <c r="F530" s="207" t="s">
        <v>3782</v>
      </c>
      <c r="G530" s="208" t="s">
        <v>2205</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3783</v>
      </c>
    </row>
    <row r="531" spans="1:65" s="2" customFormat="1" ht="24" customHeight="1" x14ac:dyDescent="0.2">
      <c r="A531" s="34"/>
      <c r="B531" s="35"/>
      <c r="C531" s="205" t="s">
        <v>2045</v>
      </c>
      <c r="D531" s="205" t="s">
        <v>204</v>
      </c>
      <c r="E531" s="206" t="s">
        <v>3784</v>
      </c>
      <c r="F531" s="207" t="s">
        <v>3785</v>
      </c>
      <c r="G531" s="208" t="s">
        <v>2205</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3786</v>
      </c>
    </row>
    <row r="532" spans="1:65" s="2" customFormat="1" ht="24" customHeight="1" x14ac:dyDescent="0.2">
      <c r="A532" s="34"/>
      <c r="B532" s="35"/>
      <c r="C532" s="205" t="s">
        <v>2050</v>
      </c>
      <c r="D532" s="205" t="s">
        <v>204</v>
      </c>
      <c r="E532" s="206" t="s">
        <v>3787</v>
      </c>
      <c r="F532" s="207" t="s">
        <v>3788</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3789</v>
      </c>
    </row>
    <row r="533" spans="1:65" s="2" customFormat="1" ht="24" customHeight="1" x14ac:dyDescent="0.2">
      <c r="A533" s="34"/>
      <c r="B533" s="35"/>
      <c r="C533" s="205" t="s">
        <v>2055</v>
      </c>
      <c r="D533" s="205" t="s">
        <v>204</v>
      </c>
      <c r="E533" s="206" t="s">
        <v>3790</v>
      </c>
      <c r="F533" s="207" t="s">
        <v>3791</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3792</v>
      </c>
    </row>
    <row r="534" spans="1:65" s="2" customFormat="1" ht="24" customHeight="1" x14ac:dyDescent="0.2">
      <c r="A534" s="34"/>
      <c r="B534" s="35"/>
      <c r="C534" s="205" t="s">
        <v>2060</v>
      </c>
      <c r="D534" s="205" t="s">
        <v>204</v>
      </c>
      <c r="E534" s="206" t="s">
        <v>3793</v>
      </c>
      <c r="F534" s="207" t="s">
        <v>3794</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3795</v>
      </c>
    </row>
    <row r="535" spans="1:65" s="2" customFormat="1" ht="24" customHeight="1" x14ac:dyDescent="0.2">
      <c r="A535" s="34"/>
      <c r="B535" s="35"/>
      <c r="C535" s="205" t="s">
        <v>2064</v>
      </c>
      <c r="D535" s="205" t="s">
        <v>204</v>
      </c>
      <c r="E535" s="206" t="s">
        <v>3796</v>
      </c>
      <c r="F535" s="207" t="s">
        <v>3797</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3798</v>
      </c>
    </row>
    <row r="536" spans="1:65" s="2" customFormat="1" ht="19.5" x14ac:dyDescent="0.2">
      <c r="A536" s="34"/>
      <c r="B536" s="35"/>
      <c r="C536" s="36"/>
      <c r="D536" s="219" t="s">
        <v>210</v>
      </c>
      <c r="E536" s="36"/>
      <c r="F536" s="220" t="s">
        <v>3394</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2068</v>
      </c>
      <c r="D537" s="205" t="s">
        <v>204</v>
      </c>
      <c r="E537" s="206" t="s">
        <v>3799</v>
      </c>
      <c r="F537" s="207" t="s">
        <v>3800</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3801</v>
      </c>
    </row>
    <row r="538" spans="1:65" s="2" customFormat="1" ht="16.5" customHeight="1" x14ac:dyDescent="0.2">
      <c r="A538" s="34"/>
      <c r="B538" s="35"/>
      <c r="C538" s="205" t="s">
        <v>2074</v>
      </c>
      <c r="D538" s="205" t="s">
        <v>204</v>
      </c>
      <c r="E538" s="206" t="s">
        <v>3405</v>
      </c>
      <c r="F538" s="207" t="s">
        <v>3406</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3802</v>
      </c>
    </row>
    <row r="539" spans="1:65" s="2" customFormat="1" ht="16.5" customHeight="1" x14ac:dyDescent="0.2">
      <c r="A539" s="34"/>
      <c r="B539" s="35"/>
      <c r="C539" s="284" t="s">
        <v>2078</v>
      </c>
      <c r="D539" s="284" t="s">
        <v>204</v>
      </c>
      <c r="E539" s="285" t="s">
        <v>3803</v>
      </c>
      <c r="F539" s="286" t="s">
        <v>3804</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3805</v>
      </c>
    </row>
    <row r="540" spans="1:65" s="2" customFormat="1" ht="16.5" customHeight="1" x14ac:dyDescent="0.2">
      <c r="A540" s="34"/>
      <c r="B540" s="35"/>
      <c r="C540" s="205" t="s">
        <v>2086</v>
      </c>
      <c r="D540" s="205" t="s">
        <v>204</v>
      </c>
      <c r="E540" s="206" t="s">
        <v>3358</v>
      </c>
      <c r="F540" s="207" t="s">
        <v>3359</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3806</v>
      </c>
    </row>
    <row r="541" spans="1:65" s="2" customFormat="1" ht="24" customHeight="1" x14ac:dyDescent="0.2">
      <c r="A541" s="34"/>
      <c r="B541" s="35"/>
      <c r="C541" s="205" t="s">
        <v>2090</v>
      </c>
      <c r="D541" s="205" t="s">
        <v>204</v>
      </c>
      <c r="E541" s="206" t="s">
        <v>3807</v>
      </c>
      <c r="F541" s="207" t="s">
        <v>3808</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3809</v>
      </c>
    </row>
    <row r="542" spans="1:65" s="2" customFormat="1" ht="24" customHeight="1" x14ac:dyDescent="0.2">
      <c r="A542" s="34"/>
      <c r="B542" s="35"/>
      <c r="C542" s="205" t="s">
        <v>2096</v>
      </c>
      <c r="D542" s="205" t="s">
        <v>204</v>
      </c>
      <c r="E542" s="206" t="s">
        <v>3810</v>
      </c>
      <c r="F542" s="207" t="s">
        <v>3811</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3812</v>
      </c>
    </row>
    <row r="543" spans="1:65" s="2" customFormat="1" ht="16.5" customHeight="1" x14ac:dyDescent="0.2">
      <c r="A543" s="34"/>
      <c r="B543" s="35"/>
      <c r="C543" s="205" t="s">
        <v>2100</v>
      </c>
      <c r="D543" s="205" t="s">
        <v>204</v>
      </c>
      <c r="E543" s="206" t="s">
        <v>3813</v>
      </c>
      <c r="F543" s="207" t="s">
        <v>3814</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3815</v>
      </c>
    </row>
    <row r="544" spans="1:65" s="2" customFormat="1" ht="16.5" customHeight="1" x14ac:dyDescent="0.2">
      <c r="A544" s="34"/>
      <c r="B544" s="35"/>
      <c r="C544" s="205" t="s">
        <v>2106</v>
      </c>
      <c r="D544" s="205" t="s">
        <v>204</v>
      </c>
      <c r="E544" s="206" t="s">
        <v>3816</v>
      </c>
      <c r="F544" s="207" t="s">
        <v>3817</v>
      </c>
      <c r="G544" s="208" t="s">
        <v>2205</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3818</v>
      </c>
    </row>
    <row r="545" spans="1:65" s="12" customFormat="1" ht="25.9" customHeight="1" x14ac:dyDescent="0.2">
      <c r="B545" s="189"/>
      <c r="C545" s="190"/>
      <c r="D545" s="191" t="s">
        <v>73</v>
      </c>
      <c r="E545" s="192" t="s">
        <v>255</v>
      </c>
      <c r="F545" s="192" t="s">
        <v>3819</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2110</v>
      </c>
      <c r="D546" s="205" t="s">
        <v>204</v>
      </c>
      <c r="E546" s="206" t="s">
        <v>3820</v>
      </c>
      <c r="F546" s="207" t="s">
        <v>3821</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3822</v>
      </c>
    </row>
    <row r="547" spans="1:65" s="2" customFormat="1" ht="16.5" customHeight="1" x14ac:dyDescent="0.2">
      <c r="A547" s="34"/>
      <c r="B547" s="35"/>
      <c r="C547" s="205" t="s">
        <v>2114</v>
      </c>
      <c r="D547" s="205" t="s">
        <v>204</v>
      </c>
      <c r="E547" s="206" t="s">
        <v>3823</v>
      </c>
      <c r="F547" s="207" t="s">
        <v>3824</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3825</v>
      </c>
    </row>
    <row r="548" spans="1:65" s="2" customFormat="1" ht="24" customHeight="1" x14ac:dyDescent="0.2">
      <c r="A548" s="34"/>
      <c r="B548" s="35"/>
      <c r="C548" s="205" t="s">
        <v>2119</v>
      </c>
      <c r="D548" s="205" t="s">
        <v>204</v>
      </c>
      <c r="E548" s="206" t="s">
        <v>3826</v>
      </c>
      <c r="F548" s="207" t="s">
        <v>3827</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3828</v>
      </c>
    </row>
    <row r="549" spans="1:65" s="2" customFormat="1" ht="16.5" customHeight="1" x14ac:dyDescent="0.2">
      <c r="A549" s="34"/>
      <c r="B549" s="35"/>
      <c r="C549" s="205" t="s">
        <v>2125</v>
      </c>
      <c r="D549" s="205" t="s">
        <v>204</v>
      </c>
      <c r="E549" s="206" t="s">
        <v>3829</v>
      </c>
      <c r="F549" s="207" t="s">
        <v>3830</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3831</v>
      </c>
    </row>
    <row r="550" spans="1:65" s="2" customFormat="1" ht="24" customHeight="1" x14ac:dyDescent="0.2">
      <c r="A550" s="34"/>
      <c r="B550" s="35"/>
      <c r="C550" s="205" t="s">
        <v>2130</v>
      </c>
      <c r="D550" s="205" t="s">
        <v>204</v>
      </c>
      <c r="E550" s="206" t="s">
        <v>3832</v>
      </c>
      <c r="F550" s="207" t="s">
        <v>3833</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1160</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3834</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F1_D.700.1 - Elektroinstalace slaboproud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3835</v>
      </c>
      <c r="E99" s="166"/>
      <c r="F99" s="166"/>
      <c r="G99" s="166"/>
      <c r="H99" s="166"/>
      <c r="I99" s="167"/>
      <c r="J99" s="168">
        <f>J127</f>
        <v>0</v>
      </c>
      <c r="K99" s="164"/>
      <c r="L99" s="169"/>
    </row>
    <row r="100" spans="1:47" s="10" customFormat="1" ht="19.899999999999999" customHeight="1" x14ac:dyDescent="0.2">
      <c r="B100" s="170"/>
      <c r="C100" s="104"/>
      <c r="D100" s="171" t="s">
        <v>3836</v>
      </c>
      <c r="E100" s="172"/>
      <c r="F100" s="172"/>
      <c r="G100" s="172"/>
      <c r="H100" s="172"/>
      <c r="I100" s="173"/>
      <c r="J100" s="174">
        <f>J128</f>
        <v>0</v>
      </c>
      <c r="K100" s="104"/>
      <c r="L100" s="175"/>
    </row>
    <row r="101" spans="1:47" s="10" customFormat="1" ht="19.899999999999999" customHeight="1" x14ac:dyDescent="0.2">
      <c r="B101" s="170"/>
      <c r="C101" s="104"/>
      <c r="D101" s="171" t="s">
        <v>3837</v>
      </c>
      <c r="E101" s="172"/>
      <c r="F101" s="172"/>
      <c r="G101" s="172"/>
      <c r="H101" s="172"/>
      <c r="I101" s="173"/>
      <c r="J101" s="174">
        <f>J189</f>
        <v>0</v>
      </c>
      <c r="K101" s="104"/>
      <c r="L101" s="175"/>
    </row>
    <row r="102" spans="1:47" s="10" customFormat="1" ht="19.899999999999999" customHeight="1" x14ac:dyDescent="0.2">
      <c r="B102" s="170"/>
      <c r="C102" s="104"/>
      <c r="D102" s="171" t="s">
        <v>3838</v>
      </c>
      <c r="E102" s="172"/>
      <c r="F102" s="172"/>
      <c r="G102" s="172"/>
      <c r="H102" s="172"/>
      <c r="I102" s="173"/>
      <c r="J102" s="174">
        <f>J222</f>
        <v>0</v>
      </c>
      <c r="K102" s="104"/>
      <c r="L102" s="175"/>
    </row>
    <row r="103" spans="1:47" s="10" customFormat="1" ht="19.899999999999999" customHeight="1" x14ac:dyDescent="0.2">
      <c r="B103" s="170"/>
      <c r="C103" s="104"/>
      <c r="D103" s="171" t="s">
        <v>3839</v>
      </c>
      <c r="E103" s="172"/>
      <c r="F103" s="172"/>
      <c r="G103" s="172"/>
      <c r="H103" s="172"/>
      <c r="I103" s="173"/>
      <c r="J103" s="174">
        <f>J239</f>
        <v>0</v>
      </c>
      <c r="K103" s="104"/>
      <c r="L103" s="175"/>
    </row>
    <row r="104" spans="1:47" s="10" customFormat="1" ht="19.899999999999999" customHeight="1" x14ac:dyDescent="0.2">
      <c r="B104" s="170"/>
      <c r="C104" s="104"/>
      <c r="D104" s="171" t="s">
        <v>3840</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5" t="str">
        <f>E7</f>
        <v>Poliklinika Lanškroun</v>
      </c>
      <c r="F114" s="436"/>
      <c r="G114" s="436"/>
      <c r="H114" s="436"/>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5" t="s">
        <v>413</v>
      </c>
      <c r="F116" s="434"/>
      <c r="G116" s="434"/>
      <c r="H116" s="434"/>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6" t="str">
        <f>E11</f>
        <v>F1_D.700.1 - Elektroinstalace slaboproud</v>
      </c>
      <c r="F118" s="434"/>
      <c r="G118" s="434"/>
      <c r="H118" s="434"/>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43775</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3841</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2490</v>
      </c>
      <c r="F128" s="203" t="s">
        <v>3842</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3843</v>
      </c>
      <c r="F129" s="207" t="s">
        <v>3844</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3845</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3846</v>
      </c>
      <c r="F131" s="207" t="s">
        <v>3847</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3848</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3849</v>
      </c>
      <c r="F133" s="207" t="s">
        <v>3850</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3848</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3851</v>
      </c>
      <c r="F135" s="207" t="s">
        <v>3852</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3848</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3853</v>
      </c>
      <c r="F137" s="207" t="s">
        <v>3854</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3848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3855</v>
      </c>
      <c r="F139" s="207" t="s">
        <v>3856</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3848</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3857</v>
      </c>
      <c r="F141" s="207" t="s">
        <v>3858</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3859</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3860</v>
      </c>
      <c r="F143" s="207" t="s">
        <v>3861</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3862</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3863</v>
      </c>
      <c r="F145" s="207" t="s">
        <v>3864</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3865</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3866</v>
      </c>
      <c r="F147" s="207" t="s">
        <v>3867</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3848</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3868</v>
      </c>
      <c r="F149" s="207" t="s">
        <v>3869</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3870</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3069</v>
      </c>
      <c r="F151" s="207" t="s">
        <v>3871</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3848</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3071</v>
      </c>
      <c r="F153" s="207" t="s">
        <v>3872</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538</v>
      </c>
    </row>
    <row r="154" spans="1:65" s="2" customFormat="1" ht="58.5" x14ac:dyDescent="0.2">
      <c r="A154" s="34"/>
      <c r="B154" s="35"/>
      <c r="C154" s="36"/>
      <c r="D154" s="219" t="s">
        <v>210</v>
      </c>
      <c r="E154" s="36"/>
      <c r="F154" s="220" t="s">
        <v>3873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2314</v>
      </c>
      <c r="F155" s="207" t="s">
        <v>3874</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563</v>
      </c>
    </row>
    <row r="156" spans="1:65" s="2" customFormat="1" ht="29.25" x14ac:dyDescent="0.2">
      <c r="A156" s="34"/>
      <c r="B156" s="35"/>
      <c r="C156" s="36"/>
      <c r="D156" s="219" t="s">
        <v>210</v>
      </c>
      <c r="E156" s="36"/>
      <c r="F156" s="220" t="s">
        <v>3875</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2316</v>
      </c>
      <c r="F157" s="207" t="s">
        <v>3876</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573</v>
      </c>
    </row>
    <row r="158" spans="1:65" s="2" customFormat="1" ht="19.5" x14ac:dyDescent="0.2">
      <c r="A158" s="34"/>
      <c r="B158" s="35"/>
      <c r="C158" s="36"/>
      <c r="D158" s="219" t="s">
        <v>210</v>
      </c>
      <c r="E158" s="36"/>
      <c r="F158" s="220" t="s">
        <v>3848</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2318</v>
      </c>
      <c r="F159" s="207" t="s">
        <v>3877</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581</v>
      </c>
    </row>
    <row r="160" spans="1:65" s="2" customFormat="1" ht="19.5" x14ac:dyDescent="0.2">
      <c r="A160" s="34"/>
      <c r="B160" s="35"/>
      <c r="C160" s="36"/>
      <c r="D160" s="219" t="s">
        <v>210</v>
      </c>
      <c r="E160" s="36"/>
      <c r="F160" s="220" t="s">
        <v>3848</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2320</v>
      </c>
      <c r="F161" s="207" t="s">
        <v>3878</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592</v>
      </c>
    </row>
    <row r="162" spans="1:65" s="2" customFormat="1" ht="19.5" x14ac:dyDescent="0.2">
      <c r="A162" s="34"/>
      <c r="B162" s="35"/>
      <c r="C162" s="36"/>
      <c r="D162" s="219" t="s">
        <v>210</v>
      </c>
      <c r="E162" s="36"/>
      <c r="F162" s="220" t="s">
        <v>3879</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2322</v>
      </c>
      <c r="F163" s="207" t="s">
        <v>3880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602</v>
      </c>
    </row>
    <row r="164" spans="1:65" s="2" customFormat="1" ht="19.5" x14ac:dyDescent="0.2">
      <c r="A164" s="34"/>
      <c r="B164" s="35"/>
      <c r="C164" s="36"/>
      <c r="D164" s="219" t="s">
        <v>210</v>
      </c>
      <c r="E164" s="36"/>
      <c r="F164" s="220" t="s">
        <v>3848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2324</v>
      </c>
      <c r="F165" s="207" t="s">
        <v>3881</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610</v>
      </c>
    </row>
    <row r="166" spans="1:65" s="2" customFormat="1" ht="19.5" x14ac:dyDescent="0.2">
      <c r="A166" s="34"/>
      <c r="B166" s="35"/>
      <c r="C166" s="36"/>
      <c r="D166" s="219" t="s">
        <v>210</v>
      </c>
      <c r="E166" s="36"/>
      <c r="F166" s="220" t="s">
        <v>3848</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2326</v>
      </c>
      <c r="F167" s="207" t="s">
        <v>3882</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618</v>
      </c>
    </row>
    <row r="168" spans="1:65" s="2" customFormat="1" ht="19.5" x14ac:dyDescent="0.2">
      <c r="A168" s="34"/>
      <c r="B168" s="35"/>
      <c r="C168" s="36"/>
      <c r="D168" s="219" t="s">
        <v>210</v>
      </c>
      <c r="E168" s="36"/>
      <c r="F168" s="220" t="s">
        <v>3848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2328</v>
      </c>
      <c r="F169" s="207" t="s">
        <v>3883</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626</v>
      </c>
    </row>
    <row r="170" spans="1:65" s="2" customFormat="1" ht="19.5" x14ac:dyDescent="0.2">
      <c r="A170" s="34"/>
      <c r="B170" s="35"/>
      <c r="C170" s="36"/>
      <c r="D170" s="219" t="s">
        <v>210</v>
      </c>
      <c r="E170" s="36"/>
      <c r="F170" s="220" t="s">
        <v>3848</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2330</v>
      </c>
      <c r="F171" s="207" t="s">
        <v>3884</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638</v>
      </c>
    </row>
    <row r="172" spans="1:65" s="2" customFormat="1" ht="19.5" x14ac:dyDescent="0.2">
      <c r="A172" s="34"/>
      <c r="B172" s="35"/>
      <c r="C172" s="36"/>
      <c r="D172" s="219" t="s">
        <v>210</v>
      </c>
      <c r="E172" s="36"/>
      <c r="F172" s="220" t="s">
        <v>3848</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2332</v>
      </c>
      <c r="F173" s="207" t="s">
        <v>3885</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649</v>
      </c>
    </row>
    <row r="174" spans="1:65" s="2" customFormat="1" ht="19.5" x14ac:dyDescent="0.2">
      <c r="A174" s="34"/>
      <c r="B174" s="35"/>
      <c r="C174" s="36"/>
      <c r="D174" s="219" t="s">
        <v>210</v>
      </c>
      <c r="E174" s="36"/>
      <c r="F174" s="220" t="s">
        <v>3848</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2334</v>
      </c>
      <c r="F175" s="207" t="s">
        <v>3886</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657</v>
      </c>
    </row>
    <row r="176" spans="1:65" s="2" customFormat="1" ht="19.5" x14ac:dyDescent="0.2">
      <c r="A176" s="34"/>
      <c r="B176" s="35"/>
      <c r="C176" s="36"/>
      <c r="D176" s="219" t="s">
        <v>210</v>
      </c>
      <c r="E176" s="36"/>
      <c r="F176" s="220" t="s">
        <v>3848</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2336</v>
      </c>
      <c r="F177" s="207" t="s">
        <v>3887</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687</v>
      </c>
    </row>
    <row r="178" spans="1:65" s="2" customFormat="1" ht="19.5" x14ac:dyDescent="0.2">
      <c r="A178" s="34"/>
      <c r="B178" s="35"/>
      <c r="C178" s="36"/>
      <c r="D178" s="219" t="s">
        <v>210</v>
      </c>
      <c r="E178" s="36"/>
      <c r="F178" s="220" t="s">
        <v>3848</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538</v>
      </c>
      <c r="D179" s="205" t="s">
        <v>204</v>
      </c>
      <c r="E179" s="206" t="s">
        <v>2338</v>
      </c>
      <c r="F179" s="207" t="s">
        <v>3888</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695</v>
      </c>
    </row>
    <row r="180" spans="1:65" s="2" customFormat="1" ht="19.5" x14ac:dyDescent="0.2">
      <c r="A180" s="34"/>
      <c r="B180" s="35"/>
      <c r="C180" s="36"/>
      <c r="D180" s="219" t="s">
        <v>210</v>
      </c>
      <c r="E180" s="36"/>
      <c r="F180" s="220" t="s">
        <v>3848</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542</v>
      </c>
      <c r="D181" s="205" t="s">
        <v>204</v>
      </c>
      <c r="E181" s="206" t="s">
        <v>3889</v>
      </c>
      <c r="F181" s="207" t="s">
        <v>3890</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703</v>
      </c>
    </row>
    <row r="182" spans="1:65" s="2" customFormat="1" ht="19.5" x14ac:dyDescent="0.2">
      <c r="A182" s="34"/>
      <c r="B182" s="35"/>
      <c r="C182" s="36"/>
      <c r="D182" s="219" t="s">
        <v>210</v>
      </c>
      <c r="E182" s="36"/>
      <c r="F182" s="220" t="s">
        <v>3848</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546</v>
      </c>
      <c r="D183" s="205" t="s">
        <v>204</v>
      </c>
      <c r="E183" s="206" t="s">
        <v>2340</v>
      </c>
      <c r="F183" s="207" t="s">
        <v>3891</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712</v>
      </c>
    </row>
    <row r="184" spans="1:65" s="2" customFormat="1" ht="19.5" x14ac:dyDescent="0.2">
      <c r="A184" s="34"/>
      <c r="B184" s="35"/>
      <c r="C184" s="36"/>
      <c r="D184" s="219" t="s">
        <v>210</v>
      </c>
      <c r="E184" s="36"/>
      <c r="F184" s="220" t="s">
        <v>3848</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555</v>
      </c>
      <c r="D185" s="205" t="s">
        <v>204</v>
      </c>
      <c r="E185" s="206" t="s">
        <v>2342</v>
      </c>
      <c r="F185" s="207" t="s">
        <v>3892</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723</v>
      </c>
    </row>
    <row r="186" spans="1:65" s="2" customFormat="1" ht="19.5" x14ac:dyDescent="0.2">
      <c r="A186" s="34"/>
      <c r="B186" s="35"/>
      <c r="C186" s="36"/>
      <c r="D186" s="219" t="s">
        <v>210</v>
      </c>
      <c r="E186" s="36"/>
      <c r="F186" s="220" t="s">
        <v>3848</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563</v>
      </c>
      <c r="D187" s="205" t="s">
        <v>204</v>
      </c>
      <c r="E187" s="206" t="s">
        <v>2344</v>
      </c>
      <c r="F187" s="207" t="s">
        <v>3893</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739</v>
      </c>
    </row>
    <row r="188" spans="1:65" s="2" customFormat="1" ht="19.5" x14ac:dyDescent="0.2">
      <c r="A188" s="34"/>
      <c r="B188" s="35"/>
      <c r="C188" s="36"/>
      <c r="D188" s="219" t="s">
        <v>210</v>
      </c>
      <c r="E188" s="36"/>
      <c r="F188" s="220" t="s">
        <v>3848</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2493</v>
      </c>
      <c r="F189" s="203" t="s">
        <v>3894</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569</v>
      </c>
      <c r="D190" s="205" t="s">
        <v>204</v>
      </c>
      <c r="E190" s="206" t="s">
        <v>2346</v>
      </c>
      <c r="F190" s="207" t="s">
        <v>3895</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750</v>
      </c>
    </row>
    <row r="191" spans="1:65" s="2" customFormat="1" ht="48.75" x14ac:dyDescent="0.2">
      <c r="A191" s="34"/>
      <c r="B191" s="35"/>
      <c r="C191" s="36"/>
      <c r="D191" s="219" t="s">
        <v>210</v>
      </c>
      <c r="E191" s="36"/>
      <c r="F191" s="220" t="s">
        <v>3896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573</v>
      </c>
      <c r="D192" s="205" t="s">
        <v>204</v>
      </c>
      <c r="E192" s="206" t="s">
        <v>2348</v>
      </c>
      <c r="F192" s="207" t="s">
        <v>3897</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758</v>
      </c>
    </row>
    <row r="193" spans="1:65" s="2" customFormat="1" ht="29.25" x14ac:dyDescent="0.2">
      <c r="A193" s="34"/>
      <c r="B193" s="35"/>
      <c r="C193" s="36"/>
      <c r="D193" s="219" t="s">
        <v>210</v>
      </c>
      <c r="E193" s="36"/>
      <c r="F193" s="220" t="s">
        <v>3898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577</v>
      </c>
      <c r="D194" s="205" t="s">
        <v>204</v>
      </c>
      <c r="E194" s="206" t="s">
        <v>2350</v>
      </c>
      <c r="F194" s="207" t="s">
        <v>3899</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768</v>
      </c>
    </row>
    <row r="195" spans="1:65" s="2" customFormat="1" ht="19.5" x14ac:dyDescent="0.2">
      <c r="A195" s="34"/>
      <c r="B195" s="35"/>
      <c r="C195" s="36"/>
      <c r="D195" s="219" t="s">
        <v>210</v>
      </c>
      <c r="E195" s="36"/>
      <c r="F195" s="220" t="s">
        <v>3900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581</v>
      </c>
      <c r="D196" s="205" t="s">
        <v>204</v>
      </c>
      <c r="E196" s="206" t="s">
        <v>2352</v>
      </c>
      <c r="F196" s="207" t="s">
        <v>3901</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776</v>
      </c>
    </row>
    <row r="197" spans="1:65" s="2" customFormat="1" ht="29.25" x14ac:dyDescent="0.2">
      <c r="A197" s="34"/>
      <c r="B197" s="35"/>
      <c r="C197" s="36"/>
      <c r="D197" s="219" t="s">
        <v>210</v>
      </c>
      <c r="E197" s="36"/>
      <c r="F197" s="220" t="s">
        <v>3902</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585</v>
      </c>
      <c r="D198" s="205" t="s">
        <v>204</v>
      </c>
      <c r="E198" s="206" t="s">
        <v>2354</v>
      </c>
      <c r="F198" s="207" t="s">
        <v>3903</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784</v>
      </c>
    </row>
    <row r="199" spans="1:65" s="2" customFormat="1" ht="29.25" x14ac:dyDescent="0.2">
      <c r="A199" s="34"/>
      <c r="B199" s="35"/>
      <c r="C199" s="36"/>
      <c r="D199" s="219" t="s">
        <v>210</v>
      </c>
      <c r="E199" s="36"/>
      <c r="F199" s="220" t="s">
        <v>3904</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592</v>
      </c>
      <c r="D200" s="205" t="s">
        <v>204</v>
      </c>
      <c r="E200" s="206" t="s">
        <v>2356</v>
      </c>
      <c r="F200" s="207" t="s">
        <v>3905</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793</v>
      </c>
    </row>
    <row r="201" spans="1:65" s="2" customFormat="1" ht="29.25" x14ac:dyDescent="0.2">
      <c r="A201" s="34"/>
      <c r="B201" s="35"/>
      <c r="C201" s="36"/>
      <c r="D201" s="219" t="s">
        <v>210</v>
      </c>
      <c r="E201" s="36"/>
      <c r="F201" s="220" t="s">
        <v>3906</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598</v>
      </c>
      <c r="D202" s="205" t="s">
        <v>204</v>
      </c>
      <c r="E202" s="206" t="s">
        <v>2358</v>
      </c>
      <c r="F202" s="207" t="s">
        <v>3907</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804</v>
      </c>
    </row>
    <row r="203" spans="1:65" s="2" customFormat="1" ht="39" x14ac:dyDescent="0.2">
      <c r="A203" s="34"/>
      <c r="B203" s="35"/>
      <c r="C203" s="36"/>
      <c r="D203" s="219" t="s">
        <v>210</v>
      </c>
      <c r="E203" s="36"/>
      <c r="F203" s="220" t="s">
        <v>3908</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602</v>
      </c>
      <c r="D204" s="205" t="s">
        <v>204</v>
      </c>
      <c r="E204" s="206" t="s">
        <v>2360</v>
      </c>
      <c r="F204" s="207" t="s">
        <v>3909</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813</v>
      </c>
    </row>
    <row r="205" spans="1:65" s="2" customFormat="1" ht="29.25" x14ac:dyDescent="0.2">
      <c r="A205" s="34"/>
      <c r="B205" s="35"/>
      <c r="C205" s="36"/>
      <c r="D205" s="219" t="s">
        <v>210</v>
      </c>
      <c r="E205" s="36"/>
      <c r="F205" s="220" t="s">
        <v>3910</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606</v>
      </c>
      <c r="D206" s="205" t="s">
        <v>204</v>
      </c>
      <c r="E206" s="206" t="s">
        <v>2362</v>
      </c>
      <c r="F206" s="207" t="s">
        <v>3911</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823</v>
      </c>
    </row>
    <row r="207" spans="1:65" s="2" customFormat="1" ht="29.25" x14ac:dyDescent="0.2">
      <c r="A207" s="34"/>
      <c r="B207" s="35"/>
      <c r="C207" s="36"/>
      <c r="D207" s="219" t="s">
        <v>210</v>
      </c>
      <c r="E207" s="36"/>
      <c r="F207" s="220" t="s">
        <v>3912</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610</v>
      </c>
      <c r="D208" s="205" t="s">
        <v>204</v>
      </c>
      <c r="E208" s="206" t="s">
        <v>2364</v>
      </c>
      <c r="F208" s="207" t="s">
        <v>3913</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835</v>
      </c>
    </row>
    <row r="209" spans="1:65" s="2" customFormat="1" ht="19.5" x14ac:dyDescent="0.2">
      <c r="A209" s="34"/>
      <c r="B209" s="35"/>
      <c r="C209" s="36"/>
      <c r="D209" s="219" t="s">
        <v>210</v>
      </c>
      <c r="E209" s="36"/>
      <c r="F209" s="220" t="s">
        <v>3848</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614</v>
      </c>
      <c r="D210" s="205" t="s">
        <v>204</v>
      </c>
      <c r="E210" s="206" t="s">
        <v>2366</v>
      </c>
      <c r="F210" s="207" t="s">
        <v>3914</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847</v>
      </c>
    </row>
    <row r="211" spans="1:65" s="2" customFormat="1" ht="29.25" x14ac:dyDescent="0.2">
      <c r="A211" s="34"/>
      <c r="B211" s="35"/>
      <c r="C211" s="36"/>
      <c r="D211" s="219" t="s">
        <v>210</v>
      </c>
      <c r="E211" s="36"/>
      <c r="F211" s="220" t="s">
        <v>3915</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618</v>
      </c>
      <c r="D212" s="205" t="s">
        <v>204</v>
      </c>
      <c r="E212" s="206" t="s">
        <v>2368</v>
      </c>
      <c r="F212" s="207" t="s">
        <v>3916</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857</v>
      </c>
    </row>
    <row r="213" spans="1:65" s="2" customFormat="1" ht="19.5" x14ac:dyDescent="0.2">
      <c r="A213" s="34"/>
      <c r="B213" s="35"/>
      <c r="C213" s="36"/>
      <c r="D213" s="219" t="s">
        <v>210</v>
      </c>
      <c r="E213" s="36"/>
      <c r="F213" s="220" t="s">
        <v>3848</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622</v>
      </c>
      <c r="D214" s="205" t="s">
        <v>204</v>
      </c>
      <c r="E214" s="206" t="s">
        <v>2370</v>
      </c>
      <c r="F214" s="207" t="s">
        <v>3917</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870</v>
      </c>
    </row>
    <row r="215" spans="1:65" s="2" customFormat="1" ht="19.5" x14ac:dyDescent="0.2">
      <c r="A215" s="34"/>
      <c r="B215" s="35"/>
      <c r="C215" s="36"/>
      <c r="D215" s="219" t="s">
        <v>210</v>
      </c>
      <c r="E215" s="36"/>
      <c r="F215" s="220" t="s">
        <v>3848</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626</v>
      </c>
      <c r="D216" s="205" t="s">
        <v>204</v>
      </c>
      <c r="E216" s="206" t="s">
        <v>2372</v>
      </c>
      <c r="F216" s="207" t="s">
        <v>3918</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881</v>
      </c>
    </row>
    <row r="217" spans="1:65" s="2" customFormat="1" ht="19.5" x14ac:dyDescent="0.2">
      <c r="A217" s="34"/>
      <c r="B217" s="35"/>
      <c r="C217" s="36"/>
      <c r="D217" s="219" t="s">
        <v>210</v>
      </c>
      <c r="E217" s="36"/>
      <c r="F217" s="220" t="s">
        <v>3848</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632</v>
      </c>
      <c r="D218" s="205" t="s">
        <v>204</v>
      </c>
      <c r="E218" s="206" t="s">
        <v>3919</v>
      </c>
      <c r="F218" s="207" t="s">
        <v>3920</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893</v>
      </c>
    </row>
    <row r="219" spans="1:65" s="2" customFormat="1" ht="29.25" x14ac:dyDescent="0.2">
      <c r="A219" s="34"/>
      <c r="B219" s="35"/>
      <c r="C219" s="36"/>
      <c r="D219" s="219" t="s">
        <v>210</v>
      </c>
      <c r="E219" s="36"/>
      <c r="F219" s="220" t="s">
        <v>3921</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638</v>
      </c>
      <c r="D220" s="205" t="s">
        <v>204</v>
      </c>
      <c r="E220" s="206" t="s">
        <v>3922</v>
      </c>
      <c r="F220" s="207" t="s">
        <v>3923</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904</v>
      </c>
    </row>
    <row r="221" spans="1:65" s="2" customFormat="1" ht="29.25" x14ac:dyDescent="0.2">
      <c r="A221" s="34"/>
      <c r="B221" s="35"/>
      <c r="C221" s="36"/>
      <c r="D221" s="219" t="s">
        <v>210</v>
      </c>
      <c r="E221" s="36"/>
      <c r="F221" s="220" t="s">
        <v>3924</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2497</v>
      </c>
      <c r="F222" s="203" t="s">
        <v>3925</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643</v>
      </c>
      <c r="D223" s="205" t="s">
        <v>204</v>
      </c>
      <c r="E223" s="206" t="s">
        <v>2374</v>
      </c>
      <c r="F223" s="207" t="s">
        <v>3926</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913</v>
      </c>
    </row>
    <row r="224" spans="1:65" s="2" customFormat="1" ht="97.5" x14ac:dyDescent="0.2">
      <c r="A224" s="34"/>
      <c r="B224" s="35"/>
      <c r="C224" s="36"/>
      <c r="D224" s="219" t="s">
        <v>210</v>
      </c>
      <c r="E224" s="36"/>
      <c r="F224" s="220" t="s">
        <v>3927</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649</v>
      </c>
      <c r="D225" s="205" t="s">
        <v>204</v>
      </c>
      <c r="E225" s="206" t="s">
        <v>2376</v>
      </c>
      <c r="F225" s="207" t="s">
        <v>3928</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921</v>
      </c>
    </row>
    <row r="226" spans="1:65" s="2" customFormat="1" ht="117" x14ac:dyDescent="0.2">
      <c r="A226" s="34"/>
      <c r="B226" s="35"/>
      <c r="C226" s="36"/>
      <c r="D226" s="219" t="s">
        <v>210</v>
      </c>
      <c r="E226" s="36"/>
      <c r="F226" s="220" t="s">
        <v>3929</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653</v>
      </c>
      <c r="D227" s="205" t="s">
        <v>204</v>
      </c>
      <c r="E227" s="206" t="s">
        <v>2378</v>
      </c>
      <c r="F227" s="207" t="s">
        <v>3930</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930</v>
      </c>
    </row>
    <row r="228" spans="1:65" s="2" customFormat="1" ht="97.5" x14ac:dyDescent="0.2">
      <c r="A228" s="34"/>
      <c r="B228" s="35"/>
      <c r="C228" s="36"/>
      <c r="D228" s="219" t="s">
        <v>210</v>
      </c>
      <c r="E228" s="36"/>
      <c r="F228" s="220" t="s">
        <v>3931</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657</v>
      </c>
      <c r="D229" s="205" t="s">
        <v>204</v>
      </c>
      <c r="E229" s="206" t="s">
        <v>2380</v>
      </c>
      <c r="F229" s="207" t="s">
        <v>3932</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938</v>
      </c>
    </row>
    <row r="230" spans="1:65" s="2" customFormat="1" ht="39" x14ac:dyDescent="0.2">
      <c r="A230" s="34"/>
      <c r="B230" s="35"/>
      <c r="C230" s="36"/>
      <c r="D230" s="219" t="s">
        <v>210</v>
      </c>
      <c r="E230" s="36"/>
      <c r="F230" s="220" t="s">
        <v>3933</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674</v>
      </c>
      <c r="D231" s="205" t="s">
        <v>204</v>
      </c>
      <c r="E231" s="206" t="s">
        <v>2381</v>
      </c>
      <c r="F231" s="207" t="s">
        <v>3934</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946</v>
      </c>
    </row>
    <row r="232" spans="1:65" s="2" customFormat="1" ht="29.25" x14ac:dyDescent="0.2">
      <c r="A232" s="34"/>
      <c r="B232" s="35"/>
      <c r="C232" s="36"/>
      <c r="D232" s="219" t="s">
        <v>210</v>
      </c>
      <c r="E232" s="36"/>
      <c r="F232" s="220" t="s">
        <v>3935</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687</v>
      </c>
      <c r="D233" s="205" t="s">
        <v>204</v>
      </c>
      <c r="E233" s="206" t="s">
        <v>2386</v>
      </c>
      <c r="F233" s="207" t="s">
        <v>3936</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954</v>
      </c>
    </row>
    <row r="234" spans="1:65" s="2" customFormat="1" ht="48.75" x14ac:dyDescent="0.2">
      <c r="A234" s="34"/>
      <c r="B234" s="35"/>
      <c r="C234" s="36"/>
      <c r="D234" s="219" t="s">
        <v>210</v>
      </c>
      <c r="E234" s="36"/>
      <c r="F234" s="220" t="s">
        <v>3937</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691</v>
      </c>
      <c r="D235" s="205" t="s">
        <v>204</v>
      </c>
      <c r="E235" s="206" t="s">
        <v>2388</v>
      </c>
      <c r="F235" s="207" t="s">
        <v>3938</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959</v>
      </c>
    </row>
    <row r="236" spans="1:65" s="2" customFormat="1" ht="48.75" x14ac:dyDescent="0.2">
      <c r="A236" s="34"/>
      <c r="B236" s="35"/>
      <c r="C236" s="36"/>
      <c r="D236" s="219" t="s">
        <v>210</v>
      </c>
      <c r="E236" s="36"/>
      <c r="F236" s="220" t="s">
        <v>3939</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695</v>
      </c>
      <c r="D237" s="205" t="s">
        <v>204</v>
      </c>
      <c r="E237" s="206" t="s">
        <v>3940</v>
      </c>
      <c r="F237" s="207" t="s">
        <v>3941</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963</v>
      </c>
    </row>
    <row r="238" spans="1:65" s="2" customFormat="1" ht="39" x14ac:dyDescent="0.2">
      <c r="A238" s="34"/>
      <c r="B238" s="35"/>
      <c r="C238" s="36"/>
      <c r="D238" s="219" t="s">
        <v>210</v>
      </c>
      <c r="E238" s="36"/>
      <c r="F238" s="220" t="s">
        <v>3942</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2510</v>
      </c>
      <c r="F239" s="203" t="s">
        <v>3943</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699</v>
      </c>
      <c r="D240" s="205" t="s">
        <v>204</v>
      </c>
      <c r="E240" s="206" t="s">
        <v>3944</v>
      </c>
      <c r="F240" s="207" t="s">
        <v>3945</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971</v>
      </c>
    </row>
    <row r="241" spans="1:65" s="2" customFormat="1" ht="29.25" x14ac:dyDescent="0.2">
      <c r="A241" s="34"/>
      <c r="B241" s="35"/>
      <c r="C241" s="36"/>
      <c r="D241" s="219" t="s">
        <v>210</v>
      </c>
      <c r="E241" s="36"/>
      <c r="F241" s="220" t="s">
        <v>3946</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703</v>
      </c>
      <c r="D242" s="205" t="s">
        <v>204</v>
      </c>
      <c r="E242" s="206" t="s">
        <v>3947</v>
      </c>
      <c r="F242" s="207" t="s">
        <v>3948</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980</v>
      </c>
    </row>
    <row r="243" spans="1:65" s="2" customFormat="1" ht="19.5" x14ac:dyDescent="0.2">
      <c r="A243" s="34"/>
      <c r="B243" s="35"/>
      <c r="C243" s="36"/>
      <c r="D243" s="219" t="s">
        <v>210</v>
      </c>
      <c r="E243" s="36"/>
      <c r="F243" s="220" t="s">
        <v>3848</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708</v>
      </c>
      <c r="D244" s="205" t="s">
        <v>204</v>
      </c>
      <c r="E244" s="206" t="s">
        <v>3949</v>
      </c>
      <c r="F244" s="207" t="s">
        <v>3950</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992</v>
      </c>
    </row>
    <row r="245" spans="1:65" s="2" customFormat="1" ht="19.5" x14ac:dyDescent="0.2">
      <c r="A245" s="34"/>
      <c r="B245" s="35"/>
      <c r="C245" s="36"/>
      <c r="D245" s="219" t="s">
        <v>210</v>
      </c>
      <c r="E245" s="36"/>
      <c r="F245" s="220" t="s">
        <v>3848</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712</v>
      </c>
      <c r="D246" s="205" t="s">
        <v>204</v>
      </c>
      <c r="E246" s="206" t="s">
        <v>3951</v>
      </c>
      <c r="F246" s="207" t="s">
        <v>3952</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1002</v>
      </c>
    </row>
    <row r="247" spans="1:65" s="2" customFormat="1" ht="19.5" x14ac:dyDescent="0.2">
      <c r="A247" s="34"/>
      <c r="B247" s="35"/>
      <c r="C247" s="36"/>
      <c r="D247" s="219" t="s">
        <v>210</v>
      </c>
      <c r="E247" s="36"/>
      <c r="F247" s="220" t="s">
        <v>3848</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717</v>
      </c>
      <c r="D248" s="205" t="s">
        <v>204</v>
      </c>
      <c r="E248" s="206" t="s">
        <v>3953</v>
      </c>
      <c r="F248" s="207" t="s">
        <v>3954</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1016</v>
      </c>
    </row>
    <row r="249" spans="1:65" s="2" customFormat="1" ht="19.5" x14ac:dyDescent="0.2">
      <c r="A249" s="34"/>
      <c r="B249" s="35"/>
      <c r="C249" s="36"/>
      <c r="D249" s="219" t="s">
        <v>210</v>
      </c>
      <c r="E249" s="36"/>
      <c r="F249" s="220" t="s">
        <v>3848</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723</v>
      </c>
      <c r="D250" s="205" t="s">
        <v>204</v>
      </c>
      <c r="E250" s="206" t="s">
        <v>2203</v>
      </c>
      <c r="F250" s="207" t="s">
        <v>3955</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1028</v>
      </c>
    </row>
    <row r="251" spans="1:65" s="2" customFormat="1" ht="19.5" x14ac:dyDescent="0.2">
      <c r="A251" s="34"/>
      <c r="B251" s="35"/>
      <c r="C251" s="36"/>
      <c r="D251" s="219" t="s">
        <v>210</v>
      </c>
      <c r="E251" s="36"/>
      <c r="F251" s="220" t="s">
        <v>3848</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731</v>
      </c>
      <c r="D252" s="205" t="s">
        <v>204</v>
      </c>
      <c r="E252" s="206" t="s">
        <v>2206</v>
      </c>
      <c r="F252" s="207" t="s">
        <v>3956</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1036</v>
      </c>
    </row>
    <row r="253" spans="1:65" s="2" customFormat="1" ht="19.5" x14ac:dyDescent="0.2">
      <c r="A253" s="34"/>
      <c r="B253" s="35"/>
      <c r="C253" s="36"/>
      <c r="D253" s="219" t="s">
        <v>210</v>
      </c>
      <c r="E253" s="36"/>
      <c r="F253" s="220" t="s">
        <v>3848</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739</v>
      </c>
      <c r="D254" s="205" t="s">
        <v>204</v>
      </c>
      <c r="E254" s="206" t="s">
        <v>2208</v>
      </c>
      <c r="F254" s="207" t="s">
        <v>3957</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1052</v>
      </c>
    </row>
    <row r="255" spans="1:65" s="2" customFormat="1" ht="19.5" x14ac:dyDescent="0.2">
      <c r="A255" s="34"/>
      <c r="B255" s="35"/>
      <c r="C255" s="36"/>
      <c r="D255" s="219" t="s">
        <v>210</v>
      </c>
      <c r="E255" s="36"/>
      <c r="F255" s="220" t="s">
        <v>3848</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743</v>
      </c>
      <c r="D256" s="205" t="s">
        <v>204</v>
      </c>
      <c r="E256" s="206" t="s">
        <v>2210</v>
      </c>
      <c r="F256" s="207" t="s">
        <v>3958</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1061</v>
      </c>
    </row>
    <row r="257" spans="1:65" s="2" customFormat="1" ht="19.5" x14ac:dyDescent="0.2">
      <c r="A257" s="34"/>
      <c r="B257" s="35"/>
      <c r="C257" s="36"/>
      <c r="D257" s="219" t="s">
        <v>210</v>
      </c>
      <c r="E257" s="36"/>
      <c r="F257" s="220" t="s">
        <v>3848</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750</v>
      </c>
      <c r="D258" s="205" t="s">
        <v>204</v>
      </c>
      <c r="E258" s="206" t="s">
        <v>2212</v>
      </c>
      <c r="F258" s="207" t="s">
        <v>3959</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1072</v>
      </c>
    </row>
    <row r="259" spans="1:65" s="2" customFormat="1" ht="19.5" x14ac:dyDescent="0.2">
      <c r="A259" s="34"/>
      <c r="B259" s="35"/>
      <c r="C259" s="36"/>
      <c r="D259" s="219" t="s">
        <v>210</v>
      </c>
      <c r="E259" s="36"/>
      <c r="F259" s="220" t="s">
        <v>3848</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754</v>
      </c>
      <c r="D260" s="205" t="s">
        <v>204</v>
      </c>
      <c r="E260" s="206" t="s">
        <v>2214</v>
      </c>
      <c r="F260" s="207" t="s">
        <v>3960</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1081</v>
      </c>
    </row>
    <row r="261" spans="1:65" s="2" customFormat="1" ht="19.5" x14ac:dyDescent="0.2">
      <c r="A261" s="34"/>
      <c r="B261" s="35"/>
      <c r="C261" s="36"/>
      <c r="D261" s="219" t="s">
        <v>210</v>
      </c>
      <c r="E261" s="36"/>
      <c r="F261" s="220" t="s">
        <v>3848</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758</v>
      </c>
      <c r="D262" s="205" t="s">
        <v>204</v>
      </c>
      <c r="E262" s="206" t="s">
        <v>2216</v>
      </c>
      <c r="F262" s="207" t="s">
        <v>3961</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1094</v>
      </c>
    </row>
    <row r="263" spans="1:65" s="2" customFormat="1" ht="19.5" x14ac:dyDescent="0.2">
      <c r="A263" s="34"/>
      <c r="B263" s="35"/>
      <c r="C263" s="36"/>
      <c r="D263" s="219" t="s">
        <v>210</v>
      </c>
      <c r="E263" s="36"/>
      <c r="F263" s="220" t="s">
        <v>3848</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762</v>
      </c>
      <c r="D264" s="205" t="s">
        <v>204</v>
      </c>
      <c r="E264" s="206" t="s">
        <v>2218</v>
      </c>
      <c r="F264" s="207" t="s">
        <v>3962</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1106</v>
      </c>
    </row>
    <row r="265" spans="1:65" s="2" customFormat="1" ht="19.5" x14ac:dyDescent="0.2">
      <c r="A265" s="34"/>
      <c r="B265" s="35"/>
      <c r="C265" s="36"/>
      <c r="D265" s="219" t="s">
        <v>210</v>
      </c>
      <c r="E265" s="36"/>
      <c r="F265" s="220" t="s">
        <v>3848</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2523</v>
      </c>
      <c r="F266" s="203" t="s">
        <v>3963</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768</v>
      </c>
      <c r="D267" s="205" t="s">
        <v>204</v>
      </c>
      <c r="E267" s="206" t="s">
        <v>2220</v>
      </c>
      <c r="F267" s="207" t="s">
        <v>3964</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1115</v>
      </c>
    </row>
    <row r="268" spans="1:65" s="2" customFormat="1" ht="58.5" x14ac:dyDescent="0.2">
      <c r="A268" s="34"/>
      <c r="B268" s="35"/>
      <c r="C268" s="36"/>
      <c r="D268" s="219" t="s">
        <v>210</v>
      </c>
      <c r="E268" s="36"/>
      <c r="F268" s="220" t="s">
        <v>3965</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772</v>
      </c>
      <c r="D269" s="205" t="s">
        <v>204</v>
      </c>
      <c r="E269" s="206" t="s">
        <v>2222</v>
      </c>
      <c r="F269" s="207" t="s">
        <v>3966</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1123</v>
      </c>
    </row>
    <row r="270" spans="1:65" s="2" customFormat="1" ht="58.5" x14ac:dyDescent="0.2">
      <c r="A270" s="34"/>
      <c r="B270" s="35"/>
      <c r="C270" s="36"/>
      <c r="D270" s="219" t="s">
        <v>210</v>
      </c>
      <c r="E270" s="36"/>
      <c r="F270" s="220" t="s">
        <v>3967</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776</v>
      </c>
      <c r="D271" s="205" t="s">
        <v>204</v>
      </c>
      <c r="E271" s="206" t="s">
        <v>2224</v>
      </c>
      <c r="F271" s="207" t="s">
        <v>3968</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1132</v>
      </c>
    </row>
    <row r="272" spans="1:65" s="2" customFormat="1" ht="16.5" customHeight="1" x14ac:dyDescent="0.2">
      <c r="A272" s="34"/>
      <c r="B272" s="35"/>
      <c r="C272" s="205" t="s">
        <v>781</v>
      </c>
      <c r="D272" s="205" t="s">
        <v>204</v>
      </c>
      <c r="E272" s="206" t="s">
        <v>2226</v>
      </c>
      <c r="F272" s="207" t="s">
        <v>3969</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1143</v>
      </c>
    </row>
    <row r="273" spans="1:65" s="2" customFormat="1" ht="16.5" customHeight="1" x14ac:dyDescent="0.2">
      <c r="A273" s="34"/>
      <c r="B273" s="35"/>
      <c r="C273" s="205" t="s">
        <v>784</v>
      </c>
      <c r="D273" s="205" t="s">
        <v>204</v>
      </c>
      <c r="E273" s="206" t="s">
        <v>3970</v>
      </c>
      <c r="F273" s="207" t="s">
        <v>3971</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1151</v>
      </c>
    </row>
    <row r="274" spans="1:65" s="2" customFormat="1" ht="16.5" customHeight="1" x14ac:dyDescent="0.2">
      <c r="A274" s="34"/>
      <c r="B274" s="35"/>
      <c r="C274" s="205" t="s">
        <v>788</v>
      </c>
      <c r="D274" s="205" t="s">
        <v>204</v>
      </c>
      <c r="E274" s="206" t="s">
        <v>3972</v>
      </c>
      <c r="F274" s="207" t="s">
        <v>3973</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1180</v>
      </c>
    </row>
    <row r="275" spans="1:65" s="2" customFormat="1" ht="16.5" customHeight="1" x14ac:dyDescent="0.2">
      <c r="A275" s="34"/>
      <c r="B275" s="35"/>
      <c r="C275" s="205" t="s">
        <v>793</v>
      </c>
      <c r="D275" s="205" t="s">
        <v>204</v>
      </c>
      <c r="E275" s="206" t="s">
        <v>2228</v>
      </c>
      <c r="F275" s="207" t="s">
        <v>3974</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1191</v>
      </c>
    </row>
    <row r="276" spans="1:65" s="2" customFormat="1" ht="16.5" customHeight="1" x14ac:dyDescent="0.2">
      <c r="A276" s="34"/>
      <c r="B276" s="35"/>
      <c r="C276" s="205" t="s">
        <v>800</v>
      </c>
      <c r="D276" s="205" t="s">
        <v>204</v>
      </c>
      <c r="E276" s="206" t="s">
        <v>3975</v>
      </c>
      <c r="F276" s="207" t="s">
        <v>3976</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1202</v>
      </c>
    </row>
    <row r="277" spans="1:65" s="2" customFormat="1" ht="16.5" customHeight="1" x14ac:dyDescent="0.2">
      <c r="A277" s="34"/>
      <c r="B277" s="35"/>
      <c r="C277" s="205" t="s">
        <v>804</v>
      </c>
      <c r="D277" s="205" t="s">
        <v>204</v>
      </c>
      <c r="E277" s="206" t="s">
        <v>3977</v>
      </c>
      <c r="F277" s="207" t="s">
        <v>3978</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1210</v>
      </c>
    </row>
    <row r="278" spans="1:65" s="2" customFormat="1" ht="16.5" customHeight="1" x14ac:dyDescent="0.2">
      <c r="A278" s="34"/>
      <c r="B278" s="35"/>
      <c r="C278" s="205" t="s">
        <v>808</v>
      </c>
      <c r="D278" s="205" t="s">
        <v>204</v>
      </c>
      <c r="E278" s="206" t="s">
        <v>3979</v>
      </c>
      <c r="F278" s="207" t="s">
        <v>2452</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1245</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3980</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F1_D.700.2 - Elektroinstalace slaboproud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3981</v>
      </c>
      <c r="E99" s="166"/>
      <c r="F99" s="166"/>
      <c r="G99" s="166"/>
      <c r="H99" s="166"/>
      <c r="I99" s="167"/>
      <c r="J99" s="168">
        <f>J127</f>
        <v>0</v>
      </c>
      <c r="K99" s="164"/>
      <c r="L99" s="169"/>
    </row>
    <row r="100" spans="1:47" s="10" customFormat="1" ht="19.899999999999999" customHeight="1" x14ac:dyDescent="0.2">
      <c r="B100" s="170"/>
      <c r="C100" s="104"/>
      <c r="D100" s="171" t="s">
        <v>3982</v>
      </c>
      <c r="E100" s="172"/>
      <c r="F100" s="172"/>
      <c r="G100" s="172"/>
      <c r="H100" s="172"/>
      <c r="I100" s="173"/>
      <c r="J100" s="174">
        <f>J128</f>
        <v>0</v>
      </c>
      <c r="K100" s="104"/>
      <c r="L100" s="175"/>
    </row>
    <row r="101" spans="1:47" s="10" customFormat="1" ht="19.899999999999999" customHeight="1" x14ac:dyDescent="0.2">
      <c r="B101" s="170"/>
      <c r="C101" s="104"/>
      <c r="D101" s="171" t="s">
        <v>3983</v>
      </c>
      <c r="E101" s="172"/>
      <c r="F101" s="172"/>
      <c r="G101" s="172"/>
      <c r="H101" s="172"/>
      <c r="I101" s="173"/>
      <c r="J101" s="174">
        <f>J156</f>
        <v>0</v>
      </c>
      <c r="K101" s="104"/>
      <c r="L101" s="175"/>
    </row>
    <row r="102" spans="1:47" s="10" customFormat="1" ht="19.899999999999999" customHeight="1" x14ac:dyDescent="0.2">
      <c r="B102" s="170"/>
      <c r="C102" s="104"/>
      <c r="D102" s="171" t="s">
        <v>3984</v>
      </c>
      <c r="E102" s="172"/>
      <c r="F102" s="172"/>
      <c r="G102" s="172"/>
      <c r="H102" s="172"/>
      <c r="I102" s="173"/>
      <c r="J102" s="174">
        <f>J170</f>
        <v>0</v>
      </c>
      <c r="K102" s="104"/>
      <c r="L102" s="175"/>
    </row>
    <row r="103" spans="1:47" s="10" customFormat="1" ht="19.899999999999999" customHeight="1" x14ac:dyDescent="0.2">
      <c r="B103" s="170"/>
      <c r="C103" s="104"/>
      <c r="D103" s="171" t="s">
        <v>3985</v>
      </c>
      <c r="E103" s="172"/>
      <c r="F103" s="172"/>
      <c r="G103" s="172"/>
      <c r="H103" s="172"/>
      <c r="I103" s="173"/>
      <c r="J103" s="174">
        <f>J173</f>
        <v>0</v>
      </c>
      <c r="K103" s="104"/>
      <c r="L103" s="175"/>
    </row>
    <row r="104" spans="1:47" s="10" customFormat="1" ht="19.899999999999999" customHeight="1" x14ac:dyDescent="0.2">
      <c r="B104" s="170"/>
      <c r="C104" s="104"/>
      <c r="D104" s="171" t="s">
        <v>3986</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5" t="str">
        <f>E7</f>
        <v>Poliklinika Lanškroun</v>
      </c>
      <c r="F114" s="436"/>
      <c r="G114" s="436"/>
      <c r="H114" s="436"/>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5" t="s">
        <v>413</v>
      </c>
      <c r="F116" s="434"/>
      <c r="G116" s="434"/>
      <c r="H116" s="434"/>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6" t="str">
        <f>E11</f>
        <v>F1_D.700.2 - Elektroinstalace slaboproud</v>
      </c>
      <c r="F118" s="434"/>
      <c r="G118" s="434"/>
      <c r="H118" s="434"/>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43775</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3987</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3988</v>
      </c>
      <c r="F129" s="207" t="s">
        <v>3989</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3990</v>
      </c>
    </row>
    <row r="130" spans="1:65" s="2" customFormat="1" ht="97.5" x14ac:dyDescent="0.2">
      <c r="A130" s="34"/>
      <c r="B130" s="35"/>
      <c r="C130" s="36"/>
      <c r="D130" s="219" t="s">
        <v>210</v>
      </c>
      <c r="E130" s="36"/>
      <c r="F130" s="220" t="s">
        <v>3991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3992</v>
      </c>
      <c r="F131" s="207" t="s">
        <v>3993</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3994</v>
      </c>
    </row>
    <row r="132" spans="1:65" s="2" customFormat="1" ht="36" customHeight="1" x14ac:dyDescent="0.2">
      <c r="A132" s="34"/>
      <c r="B132" s="35"/>
      <c r="C132" s="205" t="s">
        <v>216</v>
      </c>
      <c r="D132" s="205" t="s">
        <v>204</v>
      </c>
      <c r="E132" s="206" t="s">
        <v>3995</v>
      </c>
      <c r="F132" s="207" t="s">
        <v>3996</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3997</v>
      </c>
    </row>
    <row r="133" spans="1:65" s="2" customFormat="1" ht="16.5" customHeight="1" x14ac:dyDescent="0.2">
      <c r="A133" s="34"/>
      <c r="B133" s="35"/>
      <c r="C133" s="205" t="s">
        <v>214</v>
      </c>
      <c r="D133" s="205" t="s">
        <v>204</v>
      </c>
      <c r="E133" s="206" t="s">
        <v>3998</v>
      </c>
      <c r="F133" s="207" t="s">
        <v>3999</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4000</v>
      </c>
    </row>
    <row r="134" spans="1:65" s="2" customFormat="1" ht="24" customHeight="1" x14ac:dyDescent="0.2">
      <c r="A134" s="34"/>
      <c r="B134" s="35"/>
      <c r="C134" s="205" t="s">
        <v>200</v>
      </c>
      <c r="D134" s="205" t="s">
        <v>204</v>
      </c>
      <c r="E134" s="206" t="s">
        <v>4001</v>
      </c>
      <c r="F134" s="207" t="s">
        <v>4002</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4003</v>
      </c>
    </row>
    <row r="135" spans="1:65" s="2" customFormat="1" ht="16.5" customHeight="1" x14ac:dyDescent="0.2">
      <c r="A135" s="34"/>
      <c r="B135" s="35"/>
      <c r="C135" s="205" t="s">
        <v>228</v>
      </c>
      <c r="D135" s="205" t="s">
        <v>204</v>
      </c>
      <c r="E135" s="206" t="s">
        <v>4004</v>
      </c>
      <c r="F135" s="207" t="s">
        <v>4005</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4006</v>
      </c>
    </row>
    <row r="136" spans="1:65" s="2" customFormat="1" ht="24" customHeight="1" x14ac:dyDescent="0.2">
      <c r="A136" s="34"/>
      <c r="B136" s="35"/>
      <c r="C136" s="205" t="s">
        <v>235</v>
      </c>
      <c r="D136" s="205" t="s">
        <v>204</v>
      </c>
      <c r="E136" s="206" t="s">
        <v>4007</v>
      </c>
      <c r="F136" s="207" t="s">
        <v>4008</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4009</v>
      </c>
    </row>
    <row r="137" spans="1:65" s="2" customFormat="1" ht="16.5" customHeight="1" x14ac:dyDescent="0.2">
      <c r="A137" s="34"/>
      <c r="B137" s="35"/>
      <c r="C137" s="205" t="s">
        <v>239</v>
      </c>
      <c r="D137" s="205" t="s">
        <v>204</v>
      </c>
      <c r="E137" s="206" t="s">
        <v>4010</v>
      </c>
      <c r="F137" s="207" t="s">
        <v>4011</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4012</v>
      </c>
    </row>
    <row r="138" spans="1:65" s="2" customFormat="1" ht="16.5" customHeight="1" x14ac:dyDescent="0.2">
      <c r="A138" s="34"/>
      <c r="B138" s="35"/>
      <c r="C138" s="205" t="s">
        <v>244</v>
      </c>
      <c r="D138" s="205" t="s">
        <v>204</v>
      </c>
      <c r="E138" s="206" t="s">
        <v>4013</v>
      </c>
      <c r="F138" s="207" t="s">
        <v>4014</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4015</v>
      </c>
    </row>
    <row r="139" spans="1:65" s="2" customFormat="1" ht="16.5" customHeight="1" x14ac:dyDescent="0.2">
      <c r="A139" s="34"/>
      <c r="B139" s="35"/>
      <c r="C139" s="205" t="s">
        <v>251</v>
      </c>
      <c r="D139" s="205" t="s">
        <v>204</v>
      </c>
      <c r="E139" s="206" t="s">
        <v>4016</v>
      </c>
      <c r="F139" s="207" t="s">
        <v>4017</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4018</v>
      </c>
    </row>
    <row r="140" spans="1:65" s="2" customFormat="1" ht="16.5" customHeight="1" x14ac:dyDescent="0.2">
      <c r="A140" s="34"/>
      <c r="B140" s="35"/>
      <c r="C140" s="205" t="s">
        <v>255</v>
      </c>
      <c r="D140" s="205" t="s">
        <v>204</v>
      </c>
      <c r="E140" s="206" t="s">
        <v>4019</v>
      </c>
      <c r="F140" s="207" t="s">
        <v>4020</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4021</v>
      </c>
    </row>
    <row r="141" spans="1:65" s="2" customFormat="1" ht="16.5" customHeight="1" x14ac:dyDescent="0.2">
      <c r="A141" s="34"/>
      <c r="B141" s="35"/>
      <c r="C141" s="205" t="s">
        <v>261</v>
      </c>
      <c r="D141" s="205" t="s">
        <v>204</v>
      </c>
      <c r="E141" s="206" t="s">
        <v>4022</v>
      </c>
      <c r="F141" s="207" t="s">
        <v>4023</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4024</v>
      </c>
    </row>
    <row r="142" spans="1:65" s="2" customFormat="1" ht="36" customHeight="1" x14ac:dyDescent="0.2">
      <c r="A142" s="34"/>
      <c r="B142" s="35"/>
      <c r="C142" s="205" t="s">
        <v>267</v>
      </c>
      <c r="D142" s="205" t="s">
        <v>204</v>
      </c>
      <c r="E142" s="206" t="s">
        <v>4025</v>
      </c>
      <c r="F142" s="207" t="s">
        <v>4026</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4027</v>
      </c>
    </row>
    <row r="143" spans="1:65" s="2" customFormat="1" ht="24" customHeight="1" x14ac:dyDescent="0.2">
      <c r="A143" s="34"/>
      <c r="B143" s="35"/>
      <c r="C143" s="205" t="s">
        <v>269</v>
      </c>
      <c r="D143" s="205" t="s">
        <v>204</v>
      </c>
      <c r="E143" s="206" t="s">
        <v>4028</v>
      </c>
      <c r="F143" s="207" t="s">
        <v>4029</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4030</v>
      </c>
    </row>
    <row r="144" spans="1:65" s="2" customFormat="1" ht="16.5" customHeight="1" x14ac:dyDescent="0.2">
      <c r="A144" s="34"/>
      <c r="B144" s="35"/>
      <c r="C144" s="205" t="s">
        <v>8</v>
      </c>
      <c r="D144" s="205" t="s">
        <v>204</v>
      </c>
      <c r="E144" s="206" t="s">
        <v>4031</v>
      </c>
      <c r="F144" s="207" t="s">
        <v>4032</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4033</v>
      </c>
    </row>
    <row r="145" spans="1:65" s="2" customFormat="1" ht="16.5" customHeight="1" x14ac:dyDescent="0.2">
      <c r="A145" s="34"/>
      <c r="B145" s="35"/>
      <c r="C145" s="205" t="s">
        <v>365</v>
      </c>
      <c r="D145" s="205" t="s">
        <v>204</v>
      </c>
      <c r="E145" s="206" t="s">
        <v>4034</v>
      </c>
      <c r="F145" s="207" t="s">
        <v>4035</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4036</v>
      </c>
    </row>
    <row r="146" spans="1:65" s="2" customFormat="1" ht="16.5" customHeight="1" x14ac:dyDescent="0.2">
      <c r="A146" s="34"/>
      <c r="B146" s="35"/>
      <c r="C146" s="205" t="s">
        <v>369</v>
      </c>
      <c r="D146" s="205" t="s">
        <v>204</v>
      </c>
      <c r="E146" s="206" t="s">
        <v>4037</v>
      </c>
      <c r="F146" s="207" t="s">
        <v>4038</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4039</v>
      </c>
    </row>
    <row r="147" spans="1:65" s="2" customFormat="1" ht="16.5" customHeight="1" x14ac:dyDescent="0.2">
      <c r="A147" s="34"/>
      <c r="B147" s="35"/>
      <c r="C147" s="205" t="s">
        <v>373</v>
      </c>
      <c r="D147" s="205" t="s">
        <v>204</v>
      </c>
      <c r="E147" s="206" t="s">
        <v>4040</v>
      </c>
      <c r="F147" s="207" t="s">
        <v>4041</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4042</v>
      </c>
    </row>
    <row r="148" spans="1:65" s="2" customFormat="1" ht="24" customHeight="1" x14ac:dyDescent="0.2">
      <c r="A148" s="34"/>
      <c r="B148" s="35"/>
      <c r="C148" s="205" t="s">
        <v>377</v>
      </c>
      <c r="D148" s="205" t="s">
        <v>204</v>
      </c>
      <c r="E148" s="206" t="s">
        <v>4043</v>
      </c>
      <c r="F148" s="207" t="s">
        <v>4044</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4045</v>
      </c>
    </row>
    <row r="149" spans="1:65" s="2" customFormat="1" ht="24" customHeight="1" x14ac:dyDescent="0.2">
      <c r="A149" s="34"/>
      <c r="B149" s="35"/>
      <c r="C149" s="205" t="s">
        <v>381</v>
      </c>
      <c r="D149" s="205" t="s">
        <v>204</v>
      </c>
      <c r="E149" s="206" t="s">
        <v>4046</v>
      </c>
      <c r="F149" s="207" t="s">
        <v>4047</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4048</v>
      </c>
    </row>
    <row r="150" spans="1:65" s="2" customFormat="1" ht="24" customHeight="1" x14ac:dyDescent="0.2">
      <c r="A150" s="34"/>
      <c r="B150" s="35"/>
      <c r="C150" s="205" t="s">
        <v>7</v>
      </c>
      <c r="D150" s="205" t="s">
        <v>204</v>
      </c>
      <c r="E150" s="206" t="s">
        <v>4049</v>
      </c>
      <c r="F150" s="207" t="s">
        <v>4050</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4051</v>
      </c>
    </row>
    <row r="151" spans="1:65" s="2" customFormat="1" ht="16.5" customHeight="1" x14ac:dyDescent="0.2">
      <c r="A151" s="34"/>
      <c r="B151" s="35"/>
      <c r="C151" s="205" t="s">
        <v>388</v>
      </c>
      <c r="D151" s="205" t="s">
        <v>204</v>
      </c>
      <c r="E151" s="206" t="s">
        <v>4052</v>
      </c>
      <c r="F151" s="207" t="s">
        <v>4053</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4054</v>
      </c>
    </row>
    <row r="152" spans="1:65" s="2" customFormat="1" ht="29.25" x14ac:dyDescent="0.2">
      <c r="A152" s="34"/>
      <c r="B152" s="35"/>
      <c r="C152" s="36"/>
      <c r="D152" s="219" t="s">
        <v>210</v>
      </c>
      <c r="E152" s="36"/>
      <c r="F152" s="220" t="s">
        <v>4055</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4056</v>
      </c>
      <c r="F153" s="207" t="s">
        <v>4057</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4058</v>
      </c>
    </row>
    <row r="154" spans="1:65" s="2" customFormat="1" ht="29.25" x14ac:dyDescent="0.2">
      <c r="A154" s="34"/>
      <c r="B154" s="35"/>
      <c r="C154" s="36"/>
      <c r="D154" s="219" t="s">
        <v>210</v>
      </c>
      <c r="E154" s="36"/>
      <c r="F154" s="220" t="s">
        <v>4059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4060</v>
      </c>
      <c r="F155" s="207" t="s">
        <v>4061</v>
      </c>
      <c r="G155" s="208" t="s">
        <v>3214</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4062</v>
      </c>
    </row>
    <row r="156" spans="1:65" s="12" customFormat="1" ht="22.9" customHeight="1" x14ac:dyDescent="0.2">
      <c r="B156" s="189"/>
      <c r="C156" s="190"/>
      <c r="D156" s="191" t="s">
        <v>73</v>
      </c>
      <c r="E156" s="203" t="s">
        <v>84</v>
      </c>
      <c r="F156" s="203" t="s">
        <v>4063</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4064</v>
      </c>
      <c r="F157" s="207" t="s">
        <v>4065</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4066</v>
      </c>
    </row>
    <row r="158" spans="1:65" s="2" customFormat="1" ht="16.5" customHeight="1" x14ac:dyDescent="0.2">
      <c r="A158" s="34"/>
      <c r="B158" s="35"/>
      <c r="C158" s="205" t="s">
        <v>538</v>
      </c>
      <c r="D158" s="205" t="s">
        <v>204</v>
      </c>
      <c r="E158" s="206" t="s">
        <v>4067</v>
      </c>
      <c r="F158" s="207" t="s">
        <v>4068</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4069</v>
      </c>
    </row>
    <row r="159" spans="1:65" s="2" customFormat="1" ht="16.5" customHeight="1" x14ac:dyDescent="0.2">
      <c r="A159" s="34"/>
      <c r="B159" s="35"/>
      <c r="C159" s="205" t="s">
        <v>542</v>
      </c>
      <c r="D159" s="205" t="s">
        <v>204</v>
      </c>
      <c r="E159" s="206" t="s">
        <v>4070</v>
      </c>
      <c r="F159" s="207" t="s">
        <v>4071</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4072</v>
      </c>
    </row>
    <row r="160" spans="1:65" s="2" customFormat="1" ht="16.5" customHeight="1" x14ac:dyDescent="0.2">
      <c r="A160" s="34"/>
      <c r="B160" s="35"/>
      <c r="C160" s="205" t="s">
        <v>546</v>
      </c>
      <c r="D160" s="205" t="s">
        <v>204</v>
      </c>
      <c r="E160" s="206" t="s">
        <v>4073</v>
      </c>
      <c r="F160" s="207" t="s">
        <v>4074</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4075</v>
      </c>
    </row>
    <row r="161" spans="1:65" s="2" customFormat="1" ht="16.5" customHeight="1" x14ac:dyDescent="0.2">
      <c r="A161" s="34"/>
      <c r="B161" s="35"/>
      <c r="C161" s="205" t="s">
        <v>555</v>
      </c>
      <c r="D161" s="205" t="s">
        <v>204</v>
      </c>
      <c r="E161" s="206" t="s">
        <v>4076</v>
      </c>
      <c r="F161" s="207" t="s">
        <v>4077</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4078</v>
      </c>
    </row>
    <row r="162" spans="1:65" s="2" customFormat="1" ht="16.5" customHeight="1" x14ac:dyDescent="0.2">
      <c r="A162" s="34"/>
      <c r="B162" s="35"/>
      <c r="C162" s="205" t="s">
        <v>563</v>
      </c>
      <c r="D162" s="205" t="s">
        <v>204</v>
      </c>
      <c r="E162" s="206" t="s">
        <v>4079</v>
      </c>
      <c r="F162" s="207" t="s">
        <v>4080</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4081</v>
      </c>
    </row>
    <row r="163" spans="1:65" s="2" customFormat="1" ht="16.5" customHeight="1" x14ac:dyDescent="0.2">
      <c r="A163" s="34"/>
      <c r="B163" s="35"/>
      <c r="C163" s="205" t="s">
        <v>569</v>
      </c>
      <c r="D163" s="205" t="s">
        <v>204</v>
      </c>
      <c r="E163" s="206" t="s">
        <v>4082</v>
      </c>
      <c r="F163" s="207" t="s">
        <v>4083</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4084</v>
      </c>
    </row>
    <row r="164" spans="1:65" s="2" customFormat="1" ht="24" customHeight="1" x14ac:dyDescent="0.2">
      <c r="A164" s="34"/>
      <c r="B164" s="35"/>
      <c r="C164" s="205" t="s">
        <v>573</v>
      </c>
      <c r="D164" s="205" t="s">
        <v>204</v>
      </c>
      <c r="E164" s="206" t="s">
        <v>4085</v>
      </c>
      <c r="F164" s="207" t="s">
        <v>4086</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4087</v>
      </c>
    </row>
    <row r="165" spans="1:65" s="2" customFormat="1" ht="16.5" customHeight="1" x14ac:dyDescent="0.2">
      <c r="A165" s="34"/>
      <c r="B165" s="35"/>
      <c r="C165" s="205" t="s">
        <v>577</v>
      </c>
      <c r="D165" s="205" t="s">
        <v>204</v>
      </c>
      <c r="E165" s="206" t="s">
        <v>4088</v>
      </c>
      <c r="F165" s="207" t="s">
        <v>4089</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4090</v>
      </c>
    </row>
    <row r="166" spans="1:65" s="2" customFormat="1" ht="16.5" customHeight="1" x14ac:dyDescent="0.2">
      <c r="A166" s="34"/>
      <c r="B166" s="35"/>
      <c r="C166" s="205" t="s">
        <v>581</v>
      </c>
      <c r="D166" s="205" t="s">
        <v>204</v>
      </c>
      <c r="E166" s="206" t="s">
        <v>4091</v>
      </c>
      <c r="F166" s="207" t="s">
        <v>4092</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4093</v>
      </c>
    </row>
    <row r="167" spans="1:65" s="2" customFormat="1" ht="16.5" customHeight="1" x14ac:dyDescent="0.2">
      <c r="A167" s="34"/>
      <c r="B167" s="35"/>
      <c r="C167" s="205" t="s">
        <v>585</v>
      </c>
      <c r="D167" s="205" t="s">
        <v>204</v>
      </c>
      <c r="E167" s="206" t="s">
        <v>4094</v>
      </c>
      <c r="F167" s="207" t="s">
        <v>4095</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4096</v>
      </c>
    </row>
    <row r="168" spans="1:65" s="2" customFormat="1" ht="24" customHeight="1" x14ac:dyDescent="0.2">
      <c r="A168" s="34"/>
      <c r="B168" s="35"/>
      <c r="C168" s="205" t="s">
        <v>592</v>
      </c>
      <c r="D168" s="205" t="s">
        <v>204</v>
      </c>
      <c r="E168" s="206" t="s">
        <v>4097</v>
      </c>
      <c r="F168" s="207" t="s">
        <v>4044</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4098</v>
      </c>
    </row>
    <row r="169" spans="1:65" s="2" customFormat="1" ht="16.5" customHeight="1" x14ac:dyDescent="0.2">
      <c r="A169" s="34"/>
      <c r="B169" s="35"/>
      <c r="C169" s="205" t="s">
        <v>598</v>
      </c>
      <c r="D169" s="205" t="s">
        <v>204</v>
      </c>
      <c r="E169" s="206" t="s">
        <v>4099</v>
      </c>
      <c r="F169" s="207" t="s">
        <v>4100</v>
      </c>
      <c r="G169" s="208" t="s">
        <v>3214</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4101</v>
      </c>
    </row>
    <row r="170" spans="1:65" s="12" customFormat="1" ht="22.9" customHeight="1" x14ac:dyDescent="0.2">
      <c r="B170" s="189"/>
      <c r="C170" s="190"/>
      <c r="D170" s="191" t="s">
        <v>73</v>
      </c>
      <c r="E170" s="203" t="s">
        <v>216</v>
      </c>
      <c r="F170" s="203" t="s">
        <v>4102</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602</v>
      </c>
      <c r="D171" s="205" t="s">
        <v>204</v>
      </c>
      <c r="E171" s="206" t="s">
        <v>4103</v>
      </c>
      <c r="F171" s="207" t="s">
        <v>4104</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4105</v>
      </c>
    </row>
    <row r="172" spans="1:65" s="2" customFormat="1" ht="39" x14ac:dyDescent="0.2">
      <c r="A172" s="34"/>
      <c r="B172" s="35"/>
      <c r="C172" s="36"/>
      <c r="D172" s="219" t="s">
        <v>210</v>
      </c>
      <c r="E172" s="36"/>
      <c r="F172" s="220" t="s">
        <v>4106</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4107</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606</v>
      </c>
      <c r="D174" s="205" t="s">
        <v>204</v>
      </c>
      <c r="E174" s="206" t="s">
        <v>4094</v>
      </c>
      <c r="F174" s="207" t="s">
        <v>4095</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4108</v>
      </c>
    </row>
    <row r="175" spans="1:65" s="2" customFormat="1" ht="24" customHeight="1" x14ac:dyDescent="0.2">
      <c r="A175" s="34"/>
      <c r="B175" s="35"/>
      <c r="C175" s="205" t="s">
        <v>610</v>
      </c>
      <c r="D175" s="205" t="s">
        <v>204</v>
      </c>
      <c r="E175" s="206" t="s">
        <v>4097</v>
      </c>
      <c r="F175" s="207" t="s">
        <v>4044</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4109</v>
      </c>
    </row>
    <row r="176" spans="1:65" s="2" customFormat="1" ht="16.5" customHeight="1" x14ac:dyDescent="0.2">
      <c r="A176" s="34"/>
      <c r="B176" s="35"/>
      <c r="C176" s="205" t="s">
        <v>614</v>
      </c>
      <c r="D176" s="205" t="s">
        <v>204</v>
      </c>
      <c r="E176" s="206" t="s">
        <v>4099</v>
      </c>
      <c r="F176" s="207" t="s">
        <v>4100</v>
      </c>
      <c r="G176" s="208" t="s">
        <v>3214</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4110</v>
      </c>
    </row>
    <row r="177" spans="1:65" s="2" customFormat="1" ht="16.5" customHeight="1" x14ac:dyDescent="0.2">
      <c r="A177" s="34"/>
      <c r="B177" s="35"/>
      <c r="C177" s="205" t="s">
        <v>618</v>
      </c>
      <c r="D177" s="205" t="s">
        <v>204</v>
      </c>
      <c r="E177" s="206" t="s">
        <v>4111</v>
      </c>
      <c r="F177" s="207" t="s">
        <v>4112</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4113</v>
      </c>
    </row>
    <row r="178" spans="1:65" s="2" customFormat="1" ht="16.5" customHeight="1" x14ac:dyDescent="0.2">
      <c r="A178" s="34"/>
      <c r="B178" s="35"/>
      <c r="C178" s="205" t="s">
        <v>622</v>
      </c>
      <c r="D178" s="205" t="s">
        <v>204</v>
      </c>
      <c r="E178" s="206" t="s">
        <v>4114</v>
      </c>
      <c r="F178" s="207" t="s">
        <v>4115</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4116</v>
      </c>
    </row>
    <row r="179" spans="1:65" s="12" customFormat="1" ht="22.9" customHeight="1" x14ac:dyDescent="0.2">
      <c r="B179" s="189"/>
      <c r="C179" s="190"/>
      <c r="D179" s="191" t="s">
        <v>73</v>
      </c>
      <c r="E179" s="203" t="s">
        <v>200</v>
      </c>
      <c r="F179" s="203" t="s">
        <v>3963</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626</v>
      </c>
      <c r="D180" s="205" t="s">
        <v>204</v>
      </c>
      <c r="E180" s="206" t="s">
        <v>4117</v>
      </c>
      <c r="F180" s="207" t="s">
        <v>4118</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4119</v>
      </c>
    </row>
    <row r="181" spans="1:65" s="2" customFormat="1" ht="16.5" customHeight="1" x14ac:dyDescent="0.2">
      <c r="A181" s="34"/>
      <c r="B181" s="35"/>
      <c r="C181" s="205" t="s">
        <v>632</v>
      </c>
      <c r="D181" s="205" t="s">
        <v>204</v>
      </c>
      <c r="E181" s="206" t="s">
        <v>4120</v>
      </c>
      <c r="F181" s="207" t="s">
        <v>4121</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4122</v>
      </c>
    </row>
    <row r="182" spans="1:65" s="2" customFormat="1" ht="16.5" customHeight="1" x14ac:dyDescent="0.2">
      <c r="A182" s="34"/>
      <c r="B182" s="35"/>
      <c r="C182" s="205" t="s">
        <v>638</v>
      </c>
      <c r="D182" s="205" t="s">
        <v>204</v>
      </c>
      <c r="E182" s="206" t="s">
        <v>4123</v>
      </c>
      <c r="F182" s="207" t="s">
        <v>4124</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4125</v>
      </c>
    </row>
    <row r="183" spans="1:65" s="2" customFormat="1" ht="16.5" customHeight="1" x14ac:dyDescent="0.2">
      <c r="A183" s="34"/>
      <c r="B183" s="35"/>
      <c r="C183" s="205" t="s">
        <v>643</v>
      </c>
      <c r="D183" s="205" t="s">
        <v>204</v>
      </c>
      <c r="E183" s="206" t="s">
        <v>4126</v>
      </c>
      <c r="F183" s="207" t="s">
        <v>4127</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4128</v>
      </c>
    </row>
    <row r="184" spans="1:65" s="2" customFormat="1" ht="16.5" customHeight="1" x14ac:dyDescent="0.2">
      <c r="A184" s="34"/>
      <c r="B184" s="35"/>
      <c r="C184" s="205" t="s">
        <v>649</v>
      </c>
      <c r="D184" s="205" t="s">
        <v>204</v>
      </c>
      <c r="E184" s="206" t="s">
        <v>4129</v>
      </c>
      <c r="F184" s="207" t="s">
        <v>2452</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4130</v>
      </c>
    </row>
    <row r="185" spans="1:65" s="2" customFormat="1" ht="16.5" customHeight="1" x14ac:dyDescent="0.2">
      <c r="A185" s="34"/>
      <c r="B185" s="35"/>
      <c r="C185" s="205" t="s">
        <v>653</v>
      </c>
      <c r="D185" s="205" t="s">
        <v>204</v>
      </c>
      <c r="E185" s="206" t="s">
        <v>4131</v>
      </c>
      <c r="F185" s="207" t="s">
        <v>4132</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4133</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4134</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F1_D.800 - Měření a regulace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4135</v>
      </c>
      <c r="E99" s="166"/>
      <c r="F99" s="166"/>
      <c r="G99" s="166"/>
      <c r="H99" s="166"/>
      <c r="I99" s="167"/>
      <c r="J99" s="168">
        <f>J136</f>
        <v>0</v>
      </c>
      <c r="K99" s="164"/>
      <c r="L99" s="169"/>
    </row>
    <row r="100" spans="1:47" s="10" customFormat="1" ht="19.899999999999999" customHeight="1" x14ac:dyDescent="0.2">
      <c r="B100" s="170"/>
      <c r="C100" s="104"/>
      <c r="D100" s="171" t="s">
        <v>4136</v>
      </c>
      <c r="E100" s="172"/>
      <c r="F100" s="172"/>
      <c r="G100" s="172"/>
      <c r="H100" s="172"/>
      <c r="I100" s="173"/>
      <c r="J100" s="174">
        <f>J137</f>
        <v>0</v>
      </c>
      <c r="K100" s="104"/>
      <c r="L100" s="175"/>
    </row>
    <row r="101" spans="1:47" s="10" customFormat="1" ht="19.899999999999999" customHeight="1" x14ac:dyDescent="0.2">
      <c r="B101" s="170"/>
      <c r="C101" s="104"/>
      <c r="D101" s="171" t="s">
        <v>4137</v>
      </c>
      <c r="E101" s="172"/>
      <c r="F101" s="172"/>
      <c r="G101" s="172"/>
      <c r="H101" s="172"/>
      <c r="I101" s="173"/>
      <c r="J101" s="174">
        <f>J152</f>
        <v>0</v>
      </c>
      <c r="K101" s="104"/>
      <c r="L101" s="175"/>
    </row>
    <row r="102" spans="1:47" s="10" customFormat="1" ht="19.899999999999999" customHeight="1" x14ac:dyDescent="0.2">
      <c r="B102" s="170"/>
      <c r="C102" s="104"/>
      <c r="D102" s="171" t="s">
        <v>4138</v>
      </c>
      <c r="E102" s="172"/>
      <c r="F102" s="172"/>
      <c r="G102" s="172"/>
      <c r="H102" s="172"/>
      <c r="I102" s="173"/>
      <c r="J102" s="174">
        <f>J159</f>
        <v>0</v>
      </c>
      <c r="K102" s="104"/>
      <c r="L102" s="175"/>
    </row>
    <row r="103" spans="1:47" s="10" customFormat="1" ht="19.899999999999999" customHeight="1" x14ac:dyDescent="0.2">
      <c r="B103" s="170"/>
      <c r="C103" s="104"/>
      <c r="D103" s="171" t="s">
        <v>4139</v>
      </c>
      <c r="E103" s="172"/>
      <c r="F103" s="172"/>
      <c r="G103" s="172"/>
      <c r="H103" s="172"/>
      <c r="I103" s="173"/>
      <c r="J103" s="174">
        <f>J165</f>
        <v>0</v>
      </c>
      <c r="K103" s="104"/>
      <c r="L103" s="175"/>
    </row>
    <row r="104" spans="1:47" s="10" customFormat="1" ht="19.899999999999999" customHeight="1" x14ac:dyDescent="0.2">
      <c r="B104" s="170"/>
      <c r="C104" s="104"/>
      <c r="D104" s="171" t="s">
        <v>4140</v>
      </c>
      <c r="E104" s="172"/>
      <c r="F104" s="172"/>
      <c r="G104" s="172"/>
      <c r="H104" s="172"/>
      <c r="I104" s="173"/>
      <c r="J104" s="174">
        <f>J182</f>
        <v>0</v>
      </c>
      <c r="K104" s="104"/>
      <c r="L104" s="175"/>
    </row>
    <row r="105" spans="1:47" s="10" customFormat="1" ht="19.899999999999999" customHeight="1" x14ac:dyDescent="0.2">
      <c r="B105" s="170"/>
      <c r="C105" s="104"/>
      <c r="D105" s="171" t="s">
        <v>4141</v>
      </c>
      <c r="E105" s="172"/>
      <c r="F105" s="172"/>
      <c r="G105" s="172"/>
      <c r="H105" s="172"/>
      <c r="I105" s="173"/>
      <c r="J105" s="174">
        <f>J186</f>
        <v>0</v>
      </c>
      <c r="K105" s="104"/>
      <c r="L105" s="175"/>
    </row>
    <row r="106" spans="1:47" s="10" customFormat="1" ht="19.899999999999999" customHeight="1" x14ac:dyDescent="0.2">
      <c r="B106" s="170"/>
      <c r="C106" s="104"/>
      <c r="D106" s="171" t="s">
        <v>4142</v>
      </c>
      <c r="E106" s="172"/>
      <c r="F106" s="172"/>
      <c r="G106" s="172"/>
      <c r="H106" s="172"/>
      <c r="I106" s="173"/>
      <c r="J106" s="174">
        <f>J190</f>
        <v>0</v>
      </c>
      <c r="K106" s="104"/>
      <c r="L106" s="175"/>
    </row>
    <row r="107" spans="1:47" s="9" customFormat="1" ht="24.95" customHeight="1" x14ac:dyDescent="0.2">
      <c r="B107" s="163"/>
      <c r="C107" s="164"/>
      <c r="D107" s="165" t="s">
        <v>4143</v>
      </c>
      <c r="E107" s="166"/>
      <c r="F107" s="166"/>
      <c r="G107" s="166"/>
      <c r="H107" s="166"/>
      <c r="I107" s="167"/>
      <c r="J107" s="168">
        <f>J194</f>
        <v>0</v>
      </c>
      <c r="K107" s="164"/>
      <c r="L107" s="169"/>
    </row>
    <row r="108" spans="1:47" s="10" customFormat="1" ht="19.899999999999999" customHeight="1" x14ac:dyDescent="0.2">
      <c r="B108" s="170"/>
      <c r="C108" s="104"/>
      <c r="D108" s="171" t="s">
        <v>4144</v>
      </c>
      <c r="E108" s="172"/>
      <c r="F108" s="172"/>
      <c r="G108" s="172"/>
      <c r="H108" s="172"/>
      <c r="I108" s="173"/>
      <c r="J108" s="174">
        <f>J195</f>
        <v>0</v>
      </c>
      <c r="K108" s="104"/>
      <c r="L108" s="175"/>
    </row>
    <row r="109" spans="1:47" s="10" customFormat="1" ht="19.899999999999999" customHeight="1" x14ac:dyDescent="0.2">
      <c r="B109" s="170"/>
      <c r="C109" s="104"/>
      <c r="D109" s="171" t="s">
        <v>4145</v>
      </c>
      <c r="E109" s="172"/>
      <c r="F109" s="172"/>
      <c r="G109" s="172"/>
      <c r="H109" s="172"/>
      <c r="I109" s="173"/>
      <c r="J109" s="174">
        <f>J208</f>
        <v>0</v>
      </c>
      <c r="K109" s="104"/>
      <c r="L109" s="175"/>
    </row>
    <row r="110" spans="1:47" s="9" customFormat="1" ht="24.95" customHeight="1" x14ac:dyDescent="0.2">
      <c r="B110" s="163"/>
      <c r="C110" s="164"/>
      <c r="D110" s="165" t="s">
        <v>4146</v>
      </c>
      <c r="E110" s="166"/>
      <c r="F110" s="166"/>
      <c r="G110" s="166"/>
      <c r="H110" s="166"/>
      <c r="I110" s="167"/>
      <c r="J110" s="168">
        <f>J220</f>
        <v>0</v>
      </c>
      <c r="K110" s="164"/>
      <c r="L110" s="169"/>
    </row>
    <row r="111" spans="1:47" s="9" customFormat="1" ht="24.95" customHeight="1" x14ac:dyDescent="0.2">
      <c r="B111" s="163"/>
      <c r="C111" s="164"/>
      <c r="D111" s="165" t="s">
        <v>4147</v>
      </c>
      <c r="E111" s="166"/>
      <c r="F111" s="166"/>
      <c r="G111" s="166"/>
      <c r="H111" s="166"/>
      <c r="I111" s="167"/>
      <c r="J111" s="168">
        <f>J225</f>
        <v>0</v>
      </c>
      <c r="K111" s="164"/>
      <c r="L111" s="169"/>
    </row>
    <row r="112" spans="1:47" s="9" customFormat="1" ht="24.95" customHeight="1" x14ac:dyDescent="0.2">
      <c r="B112" s="163"/>
      <c r="C112" s="164"/>
      <c r="D112" s="165" t="s">
        <v>4148</v>
      </c>
      <c r="E112" s="166"/>
      <c r="F112" s="166"/>
      <c r="G112" s="166"/>
      <c r="H112" s="166"/>
      <c r="I112" s="167"/>
      <c r="J112" s="168">
        <f>J239</f>
        <v>0</v>
      </c>
      <c r="K112" s="164"/>
      <c r="L112" s="169"/>
    </row>
    <row r="113" spans="1:31" s="9" customFormat="1" ht="24.95" customHeight="1" x14ac:dyDescent="0.2">
      <c r="B113" s="163"/>
      <c r="C113" s="164"/>
      <c r="D113" s="165" t="s">
        <v>4149</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35" t="str">
        <f>E7</f>
        <v>Poliklinika Lanškroun</v>
      </c>
      <c r="F123" s="436"/>
      <c r="G123" s="436"/>
      <c r="H123" s="436"/>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35" t="s">
        <v>413</v>
      </c>
      <c r="F125" s="434"/>
      <c r="G125" s="434"/>
      <c r="H125" s="434"/>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06" t="str">
        <f>E11</f>
        <v>F1_D.800 - Měření a regulace</v>
      </c>
      <c r="F127" s="434"/>
      <c r="G127" s="434"/>
      <c r="H127" s="434"/>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43775</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2487</v>
      </c>
      <c r="F136" s="192" t="s">
        <v>4150</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2490</v>
      </c>
      <c r="F137" s="203" t="s">
        <v>4151</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2512</v>
      </c>
      <c r="F138" s="207" t="s">
        <v>4152</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4153</v>
      </c>
      <c r="F139" s="207" t="s">
        <v>4154</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4155</v>
      </c>
      <c r="F140" s="207" t="s">
        <v>4156</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2609</v>
      </c>
      <c r="F141" s="207" t="s">
        <v>4157</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4158</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4159</v>
      </c>
      <c r="F143" s="207" t="s">
        <v>4160</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2651</v>
      </c>
      <c r="F144" s="207" t="s">
        <v>4161</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4162</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2668</v>
      </c>
      <c r="F146" s="207" t="s">
        <v>4163</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4164</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4165</v>
      </c>
      <c r="F148" s="207" t="s">
        <v>4166</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4167</v>
      </c>
      <c r="F149" s="207" t="s">
        <v>4168</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2714</v>
      </c>
      <c r="F150" s="207" t="s">
        <v>4169</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4170</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2493</v>
      </c>
      <c r="F152" s="203" t="s">
        <v>4171</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2514</v>
      </c>
      <c r="F153" s="207" t="s">
        <v>4154</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4172</v>
      </c>
      <c r="F154" s="207" t="s">
        <v>4156</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2591</v>
      </c>
      <c r="F155" s="207" t="s">
        <v>4173</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538</v>
      </c>
    </row>
    <row r="156" spans="1:65" s="2" customFormat="1" ht="16.5" customHeight="1" x14ac:dyDescent="0.2">
      <c r="A156" s="34"/>
      <c r="B156" s="35"/>
      <c r="C156" s="205" t="s">
        <v>269</v>
      </c>
      <c r="D156" s="205" t="s">
        <v>204</v>
      </c>
      <c r="E156" s="206" t="s">
        <v>2563</v>
      </c>
      <c r="F156" s="207" t="s">
        <v>4174</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546</v>
      </c>
    </row>
    <row r="157" spans="1:65" s="2" customFormat="1" ht="29.25" x14ac:dyDescent="0.2">
      <c r="A157" s="34"/>
      <c r="B157" s="35"/>
      <c r="C157" s="36"/>
      <c r="D157" s="219" t="s">
        <v>210</v>
      </c>
      <c r="E157" s="36"/>
      <c r="F157" s="220" t="s">
        <v>4175</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2611</v>
      </c>
      <c r="F158" s="207" t="s">
        <v>4152</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563</v>
      </c>
    </row>
    <row r="159" spans="1:65" s="12" customFormat="1" ht="22.9" customHeight="1" x14ac:dyDescent="0.2">
      <c r="B159" s="189"/>
      <c r="C159" s="190"/>
      <c r="D159" s="191" t="s">
        <v>73</v>
      </c>
      <c r="E159" s="203" t="s">
        <v>2497</v>
      </c>
      <c r="F159" s="203" t="s">
        <v>4176</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4177</v>
      </c>
      <c r="F160" s="207" t="s">
        <v>4178</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573</v>
      </c>
    </row>
    <row r="161" spans="1:65" s="2" customFormat="1" ht="48.75" x14ac:dyDescent="0.2">
      <c r="A161" s="34"/>
      <c r="B161" s="35"/>
      <c r="C161" s="36"/>
      <c r="D161" s="219" t="s">
        <v>210</v>
      </c>
      <c r="E161" s="36"/>
      <c r="F161" s="220" t="s">
        <v>4179</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4180</v>
      </c>
      <c r="F162" s="207" t="s">
        <v>4181</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581</v>
      </c>
    </row>
    <row r="163" spans="1:65" s="2" customFormat="1" ht="36" customHeight="1" x14ac:dyDescent="0.2">
      <c r="A163" s="34"/>
      <c r="B163" s="35"/>
      <c r="C163" s="205" t="s">
        <v>373</v>
      </c>
      <c r="D163" s="205" t="s">
        <v>204</v>
      </c>
      <c r="E163" s="206" t="s">
        <v>4182</v>
      </c>
      <c r="F163" s="207" t="s">
        <v>4183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592</v>
      </c>
    </row>
    <row r="164" spans="1:65" s="2" customFormat="1" ht="24" customHeight="1" x14ac:dyDescent="0.2">
      <c r="A164" s="34"/>
      <c r="B164" s="35"/>
      <c r="C164" s="205" t="s">
        <v>377</v>
      </c>
      <c r="D164" s="205" t="s">
        <v>204</v>
      </c>
      <c r="E164" s="206" t="s">
        <v>4184</v>
      </c>
      <c r="F164" s="207" t="s">
        <v>4185</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602</v>
      </c>
    </row>
    <row r="165" spans="1:65" s="12" customFormat="1" ht="22.9" customHeight="1" x14ac:dyDescent="0.2">
      <c r="B165" s="189"/>
      <c r="C165" s="190"/>
      <c r="D165" s="191" t="s">
        <v>73</v>
      </c>
      <c r="E165" s="203" t="s">
        <v>2510</v>
      </c>
      <c r="F165" s="203" t="s">
        <v>4186</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4187</v>
      </c>
      <c r="F166" s="207" t="s">
        <v>4157</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610</v>
      </c>
    </row>
    <row r="167" spans="1:65" s="2" customFormat="1" ht="39" x14ac:dyDescent="0.2">
      <c r="A167" s="34"/>
      <c r="B167" s="35"/>
      <c r="C167" s="36"/>
      <c r="D167" s="219" t="s">
        <v>210</v>
      </c>
      <c r="E167" s="36"/>
      <c r="F167" s="220" t="s">
        <v>4188</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4189</v>
      </c>
      <c r="F168" s="207" t="s">
        <v>4190</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618</v>
      </c>
    </row>
    <row r="169" spans="1:65" s="2" customFormat="1" ht="36" customHeight="1" x14ac:dyDescent="0.2">
      <c r="A169" s="34"/>
      <c r="B169" s="35"/>
      <c r="C169" s="205" t="s">
        <v>388</v>
      </c>
      <c r="D169" s="205" t="s">
        <v>204</v>
      </c>
      <c r="E169" s="206" t="s">
        <v>4191</v>
      </c>
      <c r="F169" s="207" t="s">
        <v>4192</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626</v>
      </c>
    </row>
    <row r="170" spans="1:65" s="2" customFormat="1" ht="16.5" customHeight="1" x14ac:dyDescent="0.2">
      <c r="A170" s="34"/>
      <c r="B170" s="35"/>
      <c r="C170" s="205" t="s">
        <v>394</v>
      </c>
      <c r="D170" s="205" t="s">
        <v>204</v>
      </c>
      <c r="E170" s="206" t="s">
        <v>4193</v>
      </c>
      <c r="F170" s="207" t="s">
        <v>4194</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638</v>
      </c>
    </row>
    <row r="171" spans="1:65" s="2" customFormat="1" ht="16.5" customHeight="1" x14ac:dyDescent="0.2">
      <c r="A171" s="34"/>
      <c r="B171" s="35"/>
      <c r="C171" s="205" t="s">
        <v>402</v>
      </c>
      <c r="D171" s="205" t="s">
        <v>204</v>
      </c>
      <c r="E171" s="206" t="s">
        <v>4195</v>
      </c>
      <c r="F171" s="207" t="s">
        <v>4196</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649</v>
      </c>
    </row>
    <row r="172" spans="1:65" s="2" customFormat="1" ht="48.75" x14ac:dyDescent="0.2">
      <c r="A172" s="34"/>
      <c r="B172" s="35"/>
      <c r="C172" s="36"/>
      <c r="D172" s="219" t="s">
        <v>210</v>
      </c>
      <c r="E172" s="36"/>
      <c r="F172" s="220" t="s">
        <v>4197</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4198</v>
      </c>
      <c r="F173" s="207" t="s">
        <v>4199</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657</v>
      </c>
    </row>
    <row r="174" spans="1:65" s="2" customFormat="1" ht="36" customHeight="1" x14ac:dyDescent="0.2">
      <c r="A174" s="34"/>
      <c r="B174" s="35"/>
      <c r="C174" s="205" t="s">
        <v>538</v>
      </c>
      <c r="D174" s="205" t="s">
        <v>204</v>
      </c>
      <c r="E174" s="206" t="s">
        <v>4200</v>
      </c>
      <c r="F174" s="207" t="s">
        <v>4201</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687</v>
      </c>
    </row>
    <row r="175" spans="1:65" s="2" customFormat="1" ht="36" customHeight="1" x14ac:dyDescent="0.2">
      <c r="A175" s="34"/>
      <c r="B175" s="35"/>
      <c r="C175" s="205" t="s">
        <v>542</v>
      </c>
      <c r="D175" s="205" t="s">
        <v>204</v>
      </c>
      <c r="E175" s="206" t="s">
        <v>4202</v>
      </c>
      <c r="F175" s="207" t="s">
        <v>4203</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695</v>
      </c>
    </row>
    <row r="176" spans="1:65" s="2" customFormat="1" ht="24" customHeight="1" x14ac:dyDescent="0.2">
      <c r="A176" s="34"/>
      <c r="B176" s="35"/>
      <c r="C176" s="205" t="s">
        <v>546</v>
      </c>
      <c r="D176" s="205" t="s">
        <v>204</v>
      </c>
      <c r="E176" s="206" t="s">
        <v>4204</v>
      </c>
      <c r="F176" s="207" t="s">
        <v>4205</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703</v>
      </c>
    </row>
    <row r="177" spans="1:65" s="2" customFormat="1" ht="16.5" customHeight="1" x14ac:dyDescent="0.2">
      <c r="A177" s="34"/>
      <c r="B177" s="35"/>
      <c r="C177" s="205" t="s">
        <v>555</v>
      </c>
      <c r="D177" s="205" t="s">
        <v>204</v>
      </c>
      <c r="E177" s="206" t="s">
        <v>4206</v>
      </c>
      <c r="F177" s="207" t="s">
        <v>4207</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712</v>
      </c>
    </row>
    <row r="178" spans="1:65" s="2" customFormat="1" ht="16.5" customHeight="1" x14ac:dyDescent="0.2">
      <c r="A178" s="34"/>
      <c r="B178" s="35"/>
      <c r="C178" s="205" t="s">
        <v>563</v>
      </c>
      <c r="D178" s="205" t="s">
        <v>204</v>
      </c>
      <c r="E178" s="206" t="s">
        <v>4208</v>
      </c>
      <c r="F178" s="207" t="s">
        <v>4209</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723</v>
      </c>
    </row>
    <row r="179" spans="1:65" s="2" customFormat="1" ht="24" customHeight="1" x14ac:dyDescent="0.2">
      <c r="A179" s="34"/>
      <c r="B179" s="35"/>
      <c r="C179" s="205" t="s">
        <v>569</v>
      </c>
      <c r="D179" s="205" t="s">
        <v>204</v>
      </c>
      <c r="E179" s="206" t="s">
        <v>4210</v>
      </c>
      <c r="F179" s="207" t="s">
        <v>4211</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739</v>
      </c>
    </row>
    <row r="180" spans="1:65" s="2" customFormat="1" ht="24" customHeight="1" x14ac:dyDescent="0.2">
      <c r="A180" s="34"/>
      <c r="B180" s="35"/>
      <c r="C180" s="205" t="s">
        <v>573</v>
      </c>
      <c r="D180" s="205" t="s">
        <v>204</v>
      </c>
      <c r="E180" s="206" t="s">
        <v>4212</v>
      </c>
      <c r="F180" s="207" t="s">
        <v>4213</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750</v>
      </c>
    </row>
    <row r="181" spans="1:65" s="2" customFormat="1" ht="24" customHeight="1" x14ac:dyDescent="0.2">
      <c r="A181" s="34"/>
      <c r="B181" s="35"/>
      <c r="C181" s="205" t="s">
        <v>577</v>
      </c>
      <c r="D181" s="205" t="s">
        <v>204</v>
      </c>
      <c r="E181" s="206" t="s">
        <v>4214</v>
      </c>
      <c r="F181" s="207" t="s">
        <v>4215</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758</v>
      </c>
    </row>
    <row r="182" spans="1:65" s="12" customFormat="1" ht="22.9" customHeight="1" x14ac:dyDescent="0.2">
      <c r="B182" s="189"/>
      <c r="C182" s="190"/>
      <c r="D182" s="191" t="s">
        <v>73</v>
      </c>
      <c r="E182" s="203" t="s">
        <v>2523</v>
      </c>
      <c r="F182" s="203" t="s">
        <v>4216</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581</v>
      </c>
      <c r="D183" s="205" t="s">
        <v>204</v>
      </c>
      <c r="E183" s="206" t="s">
        <v>4217</v>
      </c>
      <c r="F183" s="207" t="s">
        <v>4218</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768</v>
      </c>
    </row>
    <row r="184" spans="1:65" s="2" customFormat="1" ht="48.75" x14ac:dyDescent="0.2">
      <c r="A184" s="34"/>
      <c r="B184" s="35"/>
      <c r="C184" s="36"/>
      <c r="D184" s="219" t="s">
        <v>210</v>
      </c>
      <c r="E184" s="36"/>
      <c r="F184" s="220" t="s">
        <v>4219</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585</v>
      </c>
      <c r="D185" s="205" t="s">
        <v>204</v>
      </c>
      <c r="E185" s="206" t="s">
        <v>4220</v>
      </c>
      <c r="F185" s="207" t="s">
        <v>4221</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776</v>
      </c>
    </row>
    <row r="186" spans="1:65" s="12" customFormat="1" ht="22.9" customHeight="1" x14ac:dyDescent="0.2">
      <c r="B186" s="189"/>
      <c r="C186" s="190"/>
      <c r="D186" s="191" t="s">
        <v>73</v>
      </c>
      <c r="E186" s="203" t="s">
        <v>2529</v>
      </c>
      <c r="F186" s="203" t="s">
        <v>4222</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592</v>
      </c>
      <c r="D187" s="205" t="s">
        <v>204</v>
      </c>
      <c r="E187" s="206" t="s">
        <v>4217</v>
      </c>
      <c r="F187" s="207" t="s">
        <v>4218</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784</v>
      </c>
    </row>
    <row r="188" spans="1:65" s="2" customFormat="1" ht="48.75" x14ac:dyDescent="0.2">
      <c r="A188" s="34"/>
      <c r="B188" s="35"/>
      <c r="C188" s="36"/>
      <c r="D188" s="219" t="s">
        <v>210</v>
      </c>
      <c r="E188" s="36"/>
      <c r="F188" s="220" t="s">
        <v>4219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598</v>
      </c>
      <c r="D189" s="205" t="s">
        <v>204</v>
      </c>
      <c r="E189" s="206" t="s">
        <v>4220</v>
      </c>
      <c r="F189" s="207" t="s">
        <v>4221</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793</v>
      </c>
    </row>
    <row r="190" spans="1:65" s="12" customFormat="1" ht="22.9" customHeight="1" x14ac:dyDescent="0.2">
      <c r="B190" s="189"/>
      <c r="C190" s="190"/>
      <c r="D190" s="191" t="s">
        <v>73</v>
      </c>
      <c r="E190" s="203" t="s">
        <v>2535</v>
      </c>
      <c r="F190" s="203" t="s">
        <v>4223</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602</v>
      </c>
      <c r="D191" s="205" t="s">
        <v>204</v>
      </c>
      <c r="E191" s="206" t="s">
        <v>4217</v>
      </c>
      <c r="F191" s="207" t="s">
        <v>4218</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804</v>
      </c>
    </row>
    <row r="192" spans="1:65" s="2" customFormat="1" ht="48.75" x14ac:dyDescent="0.2">
      <c r="A192" s="34"/>
      <c r="B192" s="35"/>
      <c r="C192" s="36"/>
      <c r="D192" s="219" t="s">
        <v>210</v>
      </c>
      <c r="E192" s="36"/>
      <c r="F192" s="220" t="s">
        <v>4219</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606</v>
      </c>
      <c r="D193" s="205" t="s">
        <v>204</v>
      </c>
      <c r="E193" s="206" t="s">
        <v>4220</v>
      </c>
      <c r="F193" s="207" t="s">
        <v>4221</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813</v>
      </c>
    </row>
    <row r="194" spans="1:65" s="12" customFormat="1" ht="25.9" customHeight="1" x14ac:dyDescent="0.2">
      <c r="B194" s="189"/>
      <c r="C194" s="190"/>
      <c r="D194" s="191" t="s">
        <v>73</v>
      </c>
      <c r="E194" s="192" t="s">
        <v>2919</v>
      </c>
      <c r="F194" s="192" t="s">
        <v>4224</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2547</v>
      </c>
      <c r="F195" s="203" t="s">
        <v>4225</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610</v>
      </c>
      <c r="D196" s="205" t="s">
        <v>204</v>
      </c>
      <c r="E196" s="206" t="s">
        <v>4226</v>
      </c>
      <c r="F196" s="207" t="s">
        <v>4227</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823</v>
      </c>
    </row>
    <row r="197" spans="1:65" s="2" customFormat="1" ht="16.5" customHeight="1" x14ac:dyDescent="0.2">
      <c r="A197" s="34"/>
      <c r="B197" s="35"/>
      <c r="C197" s="205" t="s">
        <v>614</v>
      </c>
      <c r="D197" s="205" t="s">
        <v>204</v>
      </c>
      <c r="E197" s="206" t="s">
        <v>4228</v>
      </c>
      <c r="F197" s="207" t="s">
        <v>4229</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835</v>
      </c>
    </row>
    <row r="198" spans="1:65" s="2" customFormat="1" ht="24" customHeight="1" x14ac:dyDescent="0.2">
      <c r="A198" s="34"/>
      <c r="B198" s="35"/>
      <c r="C198" s="205" t="s">
        <v>618</v>
      </c>
      <c r="D198" s="205" t="s">
        <v>204</v>
      </c>
      <c r="E198" s="206" t="s">
        <v>4230</v>
      </c>
      <c r="F198" s="207" t="s">
        <v>4231</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847</v>
      </c>
    </row>
    <row r="199" spans="1:65" s="2" customFormat="1" ht="16.5" customHeight="1" x14ac:dyDescent="0.2">
      <c r="A199" s="34"/>
      <c r="B199" s="35"/>
      <c r="C199" s="205" t="s">
        <v>622</v>
      </c>
      <c r="D199" s="205" t="s">
        <v>204</v>
      </c>
      <c r="E199" s="206" t="s">
        <v>4232</v>
      </c>
      <c r="F199" s="207" t="s">
        <v>4233</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857</v>
      </c>
    </row>
    <row r="200" spans="1:65" s="2" customFormat="1" ht="16.5" customHeight="1" x14ac:dyDescent="0.2">
      <c r="A200" s="34"/>
      <c r="B200" s="35"/>
      <c r="C200" s="205" t="s">
        <v>626</v>
      </c>
      <c r="D200" s="205" t="s">
        <v>204</v>
      </c>
      <c r="E200" s="206" t="s">
        <v>4234</v>
      </c>
      <c r="F200" s="207" t="s">
        <v>4235</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870</v>
      </c>
    </row>
    <row r="201" spans="1:65" s="2" customFormat="1" ht="24" customHeight="1" x14ac:dyDescent="0.2">
      <c r="A201" s="34"/>
      <c r="B201" s="35"/>
      <c r="C201" s="205" t="s">
        <v>632</v>
      </c>
      <c r="D201" s="205" t="s">
        <v>204</v>
      </c>
      <c r="E201" s="206" t="s">
        <v>4236</v>
      </c>
      <c r="F201" s="207" t="s">
        <v>4237</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881</v>
      </c>
    </row>
    <row r="202" spans="1:65" s="2" customFormat="1" ht="16.5" customHeight="1" x14ac:dyDescent="0.2">
      <c r="A202" s="34"/>
      <c r="B202" s="35"/>
      <c r="C202" s="205" t="s">
        <v>638</v>
      </c>
      <c r="D202" s="205" t="s">
        <v>204</v>
      </c>
      <c r="E202" s="206" t="s">
        <v>4238</v>
      </c>
      <c r="F202" s="207" t="s">
        <v>4239</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893</v>
      </c>
    </row>
    <row r="203" spans="1:65" s="2" customFormat="1" ht="16.5" customHeight="1" x14ac:dyDescent="0.2">
      <c r="A203" s="34"/>
      <c r="B203" s="35"/>
      <c r="C203" s="205" t="s">
        <v>643</v>
      </c>
      <c r="D203" s="205" t="s">
        <v>204</v>
      </c>
      <c r="E203" s="206" t="s">
        <v>4240</v>
      </c>
      <c r="F203" s="207" t="s">
        <v>4241</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904</v>
      </c>
    </row>
    <row r="204" spans="1:65" s="2" customFormat="1" ht="16.5" customHeight="1" x14ac:dyDescent="0.2">
      <c r="A204" s="34"/>
      <c r="B204" s="35"/>
      <c r="C204" s="205" t="s">
        <v>649</v>
      </c>
      <c r="D204" s="205" t="s">
        <v>204</v>
      </c>
      <c r="E204" s="206" t="s">
        <v>4242</v>
      </c>
      <c r="F204" s="207" t="s">
        <v>4243</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913</v>
      </c>
    </row>
    <row r="205" spans="1:65" s="2" customFormat="1" ht="16.5" customHeight="1" x14ac:dyDescent="0.2">
      <c r="A205" s="34"/>
      <c r="B205" s="35"/>
      <c r="C205" s="205" t="s">
        <v>653</v>
      </c>
      <c r="D205" s="205" t="s">
        <v>204</v>
      </c>
      <c r="E205" s="206" t="s">
        <v>4244</v>
      </c>
      <c r="F205" s="207" t="s">
        <v>4245</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921</v>
      </c>
    </row>
    <row r="206" spans="1:65" s="2" customFormat="1" ht="24" customHeight="1" x14ac:dyDescent="0.2">
      <c r="A206" s="34"/>
      <c r="B206" s="35"/>
      <c r="C206" s="205" t="s">
        <v>657</v>
      </c>
      <c r="D206" s="205" t="s">
        <v>204</v>
      </c>
      <c r="E206" s="206" t="s">
        <v>4246</v>
      </c>
      <c r="F206" s="207" t="s">
        <v>4247</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930</v>
      </c>
    </row>
    <row r="207" spans="1:65" s="2" customFormat="1" ht="16.5" customHeight="1" x14ac:dyDescent="0.2">
      <c r="A207" s="34"/>
      <c r="B207" s="35"/>
      <c r="C207" s="205" t="s">
        <v>674</v>
      </c>
      <c r="D207" s="205" t="s">
        <v>204</v>
      </c>
      <c r="E207" s="206" t="s">
        <v>4248</v>
      </c>
      <c r="F207" s="207" t="s">
        <v>4249</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938</v>
      </c>
    </row>
    <row r="208" spans="1:65" s="12" customFormat="1" ht="22.9" customHeight="1" x14ac:dyDescent="0.2">
      <c r="B208" s="189"/>
      <c r="C208" s="190"/>
      <c r="D208" s="191" t="s">
        <v>73</v>
      </c>
      <c r="E208" s="203" t="s">
        <v>2559</v>
      </c>
      <c r="F208" s="203" t="s">
        <v>4250</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687</v>
      </c>
      <c r="D209" s="205" t="s">
        <v>204</v>
      </c>
      <c r="E209" s="206" t="s">
        <v>4226</v>
      </c>
      <c r="F209" s="207" t="s">
        <v>4227</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946</v>
      </c>
    </row>
    <row r="210" spans="1:65" s="2" customFormat="1" ht="16.5" customHeight="1" x14ac:dyDescent="0.2">
      <c r="A210" s="34"/>
      <c r="B210" s="35"/>
      <c r="C210" s="205" t="s">
        <v>691</v>
      </c>
      <c r="D210" s="205" t="s">
        <v>204</v>
      </c>
      <c r="E210" s="206" t="s">
        <v>4228</v>
      </c>
      <c r="F210" s="207" t="s">
        <v>4229</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954</v>
      </c>
    </row>
    <row r="211" spans="1:65" s="2" customFormat="1" ht="16.5" customHeight="1" x14ac:dyDescent="0.2">
      <c r="A211" s="34"/>
      <c r="B211" s="35"/>
      <c r="C211" s="205" t="s">
        <v>695</v>
      </c>
      <c r="D211" s="205" t="s">
        <v>204</v>
      </c>
      <c r="E211" s="206" t="s">
        <v>4232</v>
      </c>
      <c r="F211" s="207" t="s">
        <v>4233</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959</v>
      </c>
    </row>
    <row r="212" spans="1:65" s="2" customFormat="1" ht="16.5" customHeight="1" x14ac:dyDescent="0.2">
      <c r="A212" s="34"/>
      <c r="B212" s="35"/>
      <c r="C212" s="205" t="s">
        <v>699</v>
      </c>
      <c r="D212" s="205" t="s">
        <v>204</v>
      </c>
      <c r="E212" s="206" t="s">
        <v>4234</v>
      </c>
      <c r="F212" s="207" t="s">
        <v>4235</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963</v>
      </c>
    </row>
    <row r="213" spans="1:65" s="2" customFormat="1" ht="24" customHeight="1" x14ac:dyDescent="0.2">
      <c r="A213" s="34"/>
      <c r="B213" s="35"/>
      <c r="C213" s="205" t="s">
        <v>703</v>
      </c>
      <c r="D213" s="205" t="s">
        <v>204</v>
      </c>
      <c r="E213" s="206" t="s">
        <v>4236</v>
      </c>
      <c r="F213" s="207" t="s">
        <v>4237</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971</v>
      </c>
    </row>
    <row r="214" spans="1:65" s="2" customFormat="1" ht="16.5" customHeight="1" x14ac:dyDescent="0.2">
      <c r="A214" s="34"/>
      <c r="B214" s="35"/>
      <c r="C214" s="205" t="s">
        <v>708</v>
      </c>
      <c r="D214" s="205" t="s">
        <v>204</v>
      </c>
      <c r="E214" s="206" t="s">
        <v>4238</v>
      </c>
      <c r="F214" s="207" t="s">
        <v>4239</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980</v>
      </c>
    </row>
    <row r="215" spans="1:65" s="2" customFormat="1" ht="16.5" customHeight="1" x14ac:dyDescent="0.2">
      <c r="A215" s="34"/>
      <c r="B215" s="35"/>
      <c r="C215" s="205" t="s">
        <v>712</v>
      </c>
      <c r="D215" s="205" t="s">
        <v>204</v>
      </c>
      <c r="E215" s="206" t="s">
        <v>4242</v>
      </c>
      <c r="F215" s="207" t="s">
        <v>4243</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992</v>
      </c>
    </row>
    <row r="216" spans="1:65" s="2" customFormat="1" ht="16.5" customHeight="1" x14ac:dyDescent="0.2">
      <c r="A216" s="34"/>
      <c r="B216" s="35"/>
      <c r="C216" s="205" t="s">
        <v>717</v>
      </c>
      <c r="D216" s="205" t="s">
        <v>204</v>
      </c>
      <c r="E216" s="206" t="s">
        <v>4244</v>
      </c>
      <c r="F216" s="207" t="s">
        <v>4245</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1002</v>
      </c>
    </row>
    <row r="217" spans="1:65" s="2" customFormat="1" ht="16.5" customHeight="1" x14ac:dyDescent="0.2">
      <c r="A217" s="34"/>
      <c r="B217" s="35"/>
      <c r="C217" s="205" t="s">
        <v>723</v>
      </c>
      <c r="D217" s="205" t="s">
        <v>204</v>
      </c>
      <c r="E217" s="206" t="s">
        <v>4251</v>
      </c>
      <c r="F217" s="207" t="s">
        <v>4252</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1016</v>
      </c>
    </row>
    <row r="218" spans="1:65" s="2" customFormat="1" ht="19.5" x14ac:dyDescent="0.2">
      <c r="A218" s="34"/>
      <c r="B218" s="35"/>
      <c r="C218" s="36"/>
      <c r="D218" s="219" t="s">
        <v>210</v>
      </c>
      <c r="E218" s="36"/>
      <c r="F218" s="220" t="s">
        <v>4253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731</v>
      </c>
      <c r="D219" s="205" t="s">
        <v>204</v>
      </c>
      <c r="E219" s="206" t="s">
        <v>4248</v>
      </c>
      <c r="F219" s="207" t="s">
        <v>4249</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1028</v>
      </c>
    </row>
    <row r="220" spans="1:65" s="12" customFormat="1" ht="25.9" customHeight="1" x14ac:dyDescent="0.2">
      <c r="B220" s="189"/>
      <c r="C220" s="190"/>
      <c r="D220" s="191" t="s">
        <v>73</v>
      </c>
      <c r="E220" s="192" t="s">
        <v>2603</v>
      </c>
      <c r="F220" s="192" t="s">
        <v>4254</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739</v>
      </c>
      <c r="D221" s="205" t="s">
        <v>204</v>
      </c>
      <c r="E221" s="206" t="s">
        <v>4255</v>
      </c>
      <c r="F221" s="207" t="s">
        <v>4256</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1036</v>
      </c>
    </row>
    <row r="222" spans="1:65" s="2" customFormat="1" ht="48.75" x14ac:dyDescent="0.2">
      <c r="A222" s="34"/>
      <c r="B222" s="35"/>
      <c r="C222" s="36"/>
      <c r="D222" s="219" t="s">
        <v>210</v>
      </c>
      <c r="E222" s="36"/>
      <c r="F222" s="220" t="s">
        <v>4257</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743</v>
      </c>
      <c r="D223" s="205" t="s">
        <v>204</v>
      </c>
      <c r="E223" s="206" t="s">
        <v>4258</v>
      </c>
      <c r="F223" s="207" t="s">
        <v>4259</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1052</v>
      </c>
    </row>
    <row r="224" spans="1:65" s="2" customFormat="1" ht="24" customHeight="1" x14ac:dyDescent="0.2">
      <c r="A224" s="34"/>
      <c r="B224" s="35"/>
      <c r="C224" s="205" t="s">
        <v>750</v>
      </c>
      <c r="D224" s="205" t="s">
        <v>204</v>
      </c>
      <c r="E224" s="206" t="s">
        <v>4260</v>
      </c>
      <c r="F224" s="207" t="s">
        <v>4261</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1061</v>
      </c>
    </row>
    <row r="225" spans="1:65" s="12" customFormat="1" ht="25.9" customHeight="1" x14ac:dyDescent="0.2">
      <c r="B225" s="189"/>
      <c r="C225" s="190"/>
      <c r="D225" s="191" t="s">
        <v>73</v>
      </c>
      <c r="E225" s="192" t="s">
        <v>2607</v>
      </c>
      <c r="F225" s="192" t="s">
        <v>4262</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754</v>
      </c>
      <c r="D226" s="205" t="s">
        <v>204</v>
      </c>
      <c r="E226" s="206" t="s">
        <v>4263</v>
      </c>
      <c r="F226" s="207" t="s">
        <v>4264</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1072</v>
      </c>
    </row>
    <row r="227" spans="1:65" s="2" customFormat="1" ht="29.25" x14ac:dyDescent="0.2">
      <c r="A227" s="34"/>
      <c r="B227" s="35"/>
      <c r="C227" s="36"/>
      <c r="D227" s="219" t="s">
        <v>210</v>
      </c>
      <c r="E227" s="36"/>
      <c r="F227" s="220" t="s">
        <v>4265</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758</v>
      </c>
      <c r="D228" s="205" t="s">
        <v>204</v>
      </c>
      <c r="E228" s="206" t="s">
        <v>4266</v>
      </c>
      <c r="F228" s="207" t="s">
        <v>4267</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1081</v>
      </c>
    </row>
    <row r="229" spans="1:65" s="2" customFormat="1" ht="29.25" x14ac:dyDescent="0.2">
      <c r="A229" s="34"/>
      <c r="B229" s="35"/>
      <c r="C229" s="36"/>
      <c r="D229" s="219" t="s">
        <v>210</v>
      </c>
      <c r="E229" s="36"/>
      <c r="F229" s="220" t="s">
        <v>4265</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762</v>
      </c>
      <c r="D230" s="205" t="s">
        <v>204</v>
      </c>
      <c r="E230" s="206" t="s">
        <v>4268</v>
      </c>
      <c r="F230" s="207" t="s">
        <v>4269</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1094</v>
      </c>
    </row>
    <row r="231" spans="1:65" s="2" customFormat="1" ht="48.75" x14ac:dyDescent="0.2">
      <c r="A231" s="34"/>
      <c r="B231" s="35"/>
      <c r="C231" s="36"/>
      <c r="D231" s="219" t="s">
        <v>210</v>
      </c>
      <c r="E231" s="36"/>
      <c r="F231" s="220" t="s">
        <v>4270</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768</v>
      </c>
      <c r="D232" s="205" t="s">
        <v>204</v>
      </c>
      <c r="E232" s="206" t="s">
        <v>4271</v>
      </c>
      <c r="F232" s="207" t="s">
        <v>4272</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1106</v>
      </c>
    </row>
    <row r="233" spans="1:65" s="2" customFormat="1" ht="39" x14ac:dyDescent="0.2">
      <c r="A233" s="34"/>
      <c r="B233" s="35"/>
      <c r="C233" s="36"/>
      <c r="D233" s="219" t="s">
        <v>210</v>
      </c>
      <c r="E233" s="36"/>
      <c r="F233" s="220" t="s">
        <v>4273</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772</v>
      </c>
      <c r="D234" s="205" t="s">
        <v>204</v>
      </c>
      <c r="E234" s="206" t="s">
        <v>4274</v>
      </c>
      <c r="F234" s="207" t="s">
        <v>4275</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1115</v>
      </c>
    </row>
    <row r="235" spans="1:65" s="2" customFormat="1" ht="39" x14ac:dyDescent="0.2">
      <c r="A235" s="34"/>
      <c r="B235" s="35"/>
      <c r="C235" s="36"/>
      <c r="D235" s="219" t="s">
        <v>210</v>
      </c>
      <c r="E235" s="36"/>
      <c r="F235" s="220" t="s">
        <v>4273</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776</v>
      </c>
      <c r="D236" s="205" t="s">
        <v>204</v>
      </c>
      <c r="E236" s="206" t="s">
        <v>4276</v>
      </c>
      <c r="F236" s="207" t="s">
        <v>4277</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1123</v>
      </c>
    </row>
    <row r="237" spans="1:65" s="2" customFormat="1" ht="39" x14ac:dyDescent="0.2">
      <c r="A237" s="34"/>
      <c r="B237" s="35"/>
      <c r="C237" s="36"/>
      <c r="D237" s="219" t="s">
        <v>210</v>
      </c>
      <c r="E237" s="36"/>
      <c r="F237" s="220" t="s">
        <v>4278</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781</v>
      </c>
      <c r="D238" s="205" t="s">
        <v>204</v>
      </c>
      <c r="E238" s="206" t="s">
        <v>4279</v>
      </c>
      <c r="F238" s="207" t="s">
        <v>4280</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1132</v>
      </c>
    </row>
    <row r="239" spans="1:65" s="12" customFormat="1" ht="25.9" customHeight="1" x14ac:dyDescent="0.2">
      <c r="B239" s="189"/>
      <c r="C239" s="190"/>
      <c r="D239" s="191" t="s">
        <v>73</v>
      </c>
      <c r="E239" s="192" t="s">
        <v>2639</v>
      </c>
      <c r="F239" s="192" t="s">
        <v>4281</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784</v>
      </c>
      <c r="D240" s="205" t="s">
        <v>204</v>
      </c>
      <c r="E240" s="206" t="s">
        <v>4282</v>
      </c>
      <c r="F240" s="207" t="s">
        <v>4283</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1143</v>
      </c>
    </row>
    <row r="241" spans="1:65" s="2" customFormat="1" ht="39" x14ac:dyDescent="0.2">
      <c r="A241" s="34"/>
      <c r="B241" s="35"/>
      <c r="C241" s="36"/>
      <c r="D241" s="219" t="s">
        <v>210</v>
      </c>
      <c r="E241" s="36"/>
      <c r="F241" s="220" t="s">
        <v>4284</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788</v>
      </c>
      <c r="D242" s="205" t="s">
        <v>204</v>
      </c>
      <c r="E242" s="206" t="s">
        <v>4285</v>
      </c>
      <c r="F242" s="207" t="s">
        <v>4286</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1151</v>
      </c>
    </row>
    <row r="243" spans="1:65" s="2" customFormat="1" ht="39" x14ac:dyDescent="0.2">
      <c r="A243" s="34"/>
      <c r="B243" s="35"/>
      <c r="C243" s="36"/>
      <c r="D243" s="219" t="s">
        <v>210</v>
      </c>
      <c r="E243" s="36"/>
      <c r="F243" s="220" t="s">
        <v>4287</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2649</v>
      </c>
      <c r="F244" s="192" t="s">
        <v>4288</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793</v>
      </c>
      <c r="D245" s="205" t="s">
        <v>204</v>
      </c>
      <c r="E245" s="206" t="s">
        <v>4289</v>
      </c>
      <c r="F245" s="207" t="s">
        <v>4290</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1162</v>
      </c>
    </row>
    <row r="246" spans="1:65" s="2" customFormat="1" ht="16.5" customHeight="1" x14ac:dyDescent="0.2">
      <c r="A246" s="34"/>
      <c r="B246" s="35"/>
      <c r="C246" s="205" t="s">
        <v>800</v>
      </c>
      <c r="D246" s="205" t="s">
        <v>204</v>
      </c>
      <c r="E246" s="206" t="s">
        <v>4291</v>
      </c>
      <c r="F246" s="207" t="s">
        <v>4292</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1170</v>
      </c>
    </row>
    <row r="247" spans="1:65" s="2" customFormat="1" ht="24" customHeight="1" x14ac:dyDescent="0.2">
      <c r="A247" s="34"/>
      <c r="B247" s="35"/>
      <c r="C247" s="205" t="s">
        <v>804</v>
      </c>
      <c r="D247" s="205" t="s">
        <v>204</v>
      </c>
      <c r="E247" s="206" t="s">
        <v>4293</v>
      </c>
      <c r="F247" s="207" t="s">
        <v>4294</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1180</v>
      </c>
    </row>
    <row r="248" spans="1:65" s="2" customFormat="1" ht="16.5" customHeight="1" x14ac:dyDescent="0.2">
      <c r="A248" s="34"/>
      <c r="B248" s="35"/>
      <c r="C248" s="205" t="s">
        <v>808</v>
      </c>
      <c r="D248" s="205" t="s">
        <v>204</v>
      </c>
      <c r="E248" s="206" t="s">
        <v>4295</v>
      </c>
      <c r="F248" s="207" t="s">
        <v>4296</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1191</v>
      </c>
    </row>
    <row r="249" spans="1:65" s="2" customFormat="1" ht="16.5" customHeight="1" x14ac:dyDescent="0.2">
      <c r="A249" s="34"/>
      <c r="B249" s="35"/>
      <c r="C249" s="205" t="s">
        <v>813</v>
      </c>
      <c r="D249" s="205" t="s">
        <v>204</v>
      </c>
      <c r="E249" s="206" t="s">
        <v>4297</v>
      </c>
      <c r="F249" s="207" t="s">
        <v>4298</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1202</v>
      </c>
    </row>
    <row r="250" spans="1:65" s="2" customFormat="1" ht="24" customHeight="1" x14ac:dyDescent="0.2">
      <c r="A250" s="34"/>
      <c r="B250" s="35"/>
      <c r="C250" s="205" t="s">
        <v>818</v>
      </c>
      <c r="D250" s="205" t="s">
        <v>204</v>
      </c>
      <c r="E250" s="206" t="s">
        <v>4299</v>
      </c>
      <c r="F250" s="207" t="s">
        <v>4300</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1210</v>
      </c>
    </row>
    <row r="251" spans="1:65" s="2" customFormat="1" ht="16.5" customHeight="1" x14ac:dyDescent="0.2">
      <c r="A251" s="34"/>
      <c r="B251" s="35"/>
      <c r="C251" s="205" t="s">
        <v>823</v>
      </c>
      <c r="D251" s="205" t="s">
        <v>204</v>
      </c>
      <c r="E251" s="206" t="s">
        <v>4301</v>
      </c>
      <c r="F251" s="207" t="s">
        <v>4302</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1220</v>
      </c>
    </row>
    <row r="252" spans="1:65" s="2" customFormat="1" ht="16.5" customHeight="1" x14ac:dyDescent="0.2">
      <c r="A252" s="34"/>
      <c r="B252" s="35"/>
      <c r="C252" s="205" t="s">
        <v>828</v>
      </c>
      <c r="D252" s="205" t="s">
        <v>204</v>
      </c>
      <c r="E252" s="206" t="s">
        <v>4303</v>
      </c>
      <c r="F252" s="207" t="s">
        <v>4304</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1228</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F2" sqref="F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413</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4305</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413</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F1_D.950 - Interiérové a první vybavení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4306</v>
      </c>
      <c r="E99" s="166"/>
      <c r="F99" s="166"/>
      <c r="G99" s="166"/>
      <c r="H99" s="166"/>
      <c r="I99" s="167"/>
      <c r="J99" s="168">
        <f>J126</f>
        <v>0</v>
      </c>
      <c r="K99" s="164"/>
      <c r="L99" s="169"/>
    </row>
    <row r="100" spans="1:47" s="10" customFormat="1" ht="19.899999999999999" customHeight="1" x14ac:dyDescent="0.2">
      <c r="B100" s="170"/>
      <c r="C100" s="104"/>
      <c r="D100" s="171" t="s">
        <v>4307</v>
      </c>
      <c r="E100" s="172"/>
      <c r="F100" s="172"/>
      <c r="G100" s="172"/>
      <c r="H100" s="172"/>
      <c r="I100" s="173"/>
      <c r="J100" s="174">
        <f>J127</f>
        <v>0</v>
      </c>
      <c r="K100" s="104"/>
      <c r="L100" s="175"/>
    </row>
    <row r="101" spans="1:47" s="10" customFormat="1" ht="19.899999999999999" customHeight="1" x14ac:dyDescent="0.2">
      <c r="B101" s="170"/>
      <c r="C101" s="104"/>
      <c r="D101" s="171" t="s">
        <v>4308</v>
      </c>
      <c r="E101" s="172"/>
      <c r="F101" s="172"/>
      <c r="G101" s="172"/>
      <c r="H101" s="172"/>
      <c r="I101" s="173"/>
      <c r="J101" s="174">
        <f>J134</f>
        <v>0</v>
      </c>
      <c r="K101" s="104"/>
      <c r="L101" s="175"/>
    </row>
    <row r="102" spans="1:47" s="10" customFormat="1" ht="19.899999999999999" customHeight="1" x14ac:dyDescent="0.2">
      <c r="B102" s="170"/>
      <c r="C102" s="104"/>
      <c r="D102" s="171" t="s">
        <v>4309</v>
      </c>
      <c r="E102" s="172"/>
      <c r="F102" s="172"/>
      <c r="G102" s="172"/>
      <c r="H102" s="172"/>
      <c r="I102" s="173"/>
      <c r="J102" s="174">
        <f>J161</f>
        <v>0</v>
      </c>
      <c r="K102" s="104"/>
      <c r="L102" s="175"/>
    </row>
    <row r="103" spans="1:47" s="10" customFormat="1" ht="19.899999999999999" customHeight="1" x14ac:dyDescent="0.2">
      <c r="B103" s="170"/>
      <c r="C103" s="104"/>
      <c r="D103" s="171" t="s">
        <v>4310</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5" t="str">
        <f>E7</f>
        <v>Poliklinika Lanškroun</v>
      </c>
      <c r="F113" s="436"/>
      <c r="G113" s="436"/>
      <c r="H113" s="436"/>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35" t="s">
        <v>413</v>
      </c>
      <c r="F115" s="434"/>
      <c r="G115" s="434"/>
      <c r="H115" s="434"/>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06" t="str">
        <f>E11</f>
        <v>F1_D.950 - Interiérové a první vybavení</v>
      </c>
      <c r="F117" s="434"/>
      <c r="G117" s="434"/>
      <c r="H117" s="434"/>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43775</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3963</v>
      </c>
      <c r="F126" s="192" t="s">
        <v>3963</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4311</v>
      </c>
      <c r="F127" s="203" t="s">
        <v>4312</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4313</v>
      </c>
      <c r="F128" s="207" t="s">
        <v>4314</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4315</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4315</v>
      </c>
      <c r="BM128" s="217" t="s">
        <v>4316</v>
      </c>
    </row>
    <row r="129" spans="1:65" s="2" customFormat="1" ht="48.75" x14ac:dyDescent="0.2">
      <c r="A129" s="34"/>
      <c r="B129" s="35"/>
      <c r="C129" s="36"/>
      <c r="D129" s="219" t="s">
        <v>210</v>
      </c>
      <c r="E129" s="36"/>
      <c r="F129" s="220" t="s">
        <v>4317</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4318</v>
      </c>
      <c r="F130" s="207" t="s">
        <v>4319</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4315</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4315</v>
      </c>
      <c r="BM130" s="217" t="s">
        <v>4320</v>
      </c>
    </row>
    <row r="131" spans="1:65" s="2" customFormat="1" ht="48.75" x14ac:dyDescent="0.2">
      <c r="A131" s="34"/>
      <c r="B131" s="35"/>
      <c r="C131" s="36"/>
      <c r="D131" s="219" t="s">
        <v>210</v>
      </c>
      <c r="E131" s="36"/>
      <c r="F131" s="220" t="s">
        <v>4321</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4322</v>
      </c>
      <c r="F132" s="207" t="s">
        <v>4323</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4315</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4315</v>
      </c>
      <c r="BM132" s="217" t="s">
        <v>4324</v>
      </c>
    </row>
    <row r="133" spans="1:65" s="2" customFormat="1" ht="48.75" x14ac:dyDescent="0.2">
      <c r="A133" s="34"/>
      <c r="B133" s="35"/>
      <c r="C133" s="36"/>
      <c r="D133" s="219" t="s">
        <v>210</v>
      </c>
      <c r="E133" s="36"/>
      <c r="F133" s="220" t="s">
        <v>4321</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4325</v>
      </c>
      <c r="F134" s="203" t="s">
        <v>4326</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4327</v>
      </c>
      <c r="F135" s="207" t="s">
        <v>4328</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4315</v>
      </c>
      <c r="BM135" s="217" t="s">
        <v>4329</v>
      </c>
    </row>
    <row r="136" spans="1:65" s="2" customFormat="1" ht="58.5" x14ac:dyDescent="0.2">
      <c r="A136" s="34"/>
      <c r="B136" s="35"/>
      <c r="C136" s="36"/>
      <c r="D136" s="219" t="s">
        <v>210</v>
      </c>
      <c r="E136" s="36"/>
      <c r="F136" s="220" t="s">
        <v>4330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4331</v>
      </c>
      <c r="F137" s="207" t="s">
        <v>4332</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4315</v>
      </c>
      <c r="BM137" s="217" t="s">
        <v>4333</v>
      </c>
    </row>
    <row r="138" spans="1:65" s="2" customFormat="1" ht="19.5" x14ac:dyDescent="0.2">
      <c r="A138" s="34"/>
      <c r="B138" s="35"/>
      <c r="C138" s="36"/>
      <c r="D138" s="219" t="s">
        <v>210</v>
      </c>
      <c r="E138" s="36"/>
      <c r="F138" s="220" t="s">
        <v>4334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4335</v>
      </c>
      <c r="F139" s="207" t="s">
        <v>4336</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4315</v>
      </c>
      <c r="BM139" s="217" t="s">
        <v>4337</v>
      </c>
    </row>
    <row r="140" spans="1:65" s="2" customFormat="1" ht="19.5" x14ac:dyDescent="0.2">
      <c r="A140" s="34"/>
      <c r="B140" s="35"/>
      <c r="C140" s="36"/>
      <c r="D140" s="219" t="s">
        <v>210</v>
      </c>
      <c r="E140" s="36"/>
      <c r="F140" s="220" t="s">
        <v>4338</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4339</v>
      </c>
      <c r="F141" s="207" t="s">
        <v>4340</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4315</v>
      </c>
      <c r="BM141" s="217" t="s">
        <v>4341</v>
      </c>
    </row>
    <row r="142" spans="1:65" s="2" customFormat="1" ht="29.25" x14ac:dyDescent="0.2">
      <c r="A142" s="34"/>
      <c r="B142" s="35"/>
      <c r="C142" s="36"/>
      <c r="D142" s="219" t="s">
        <v>210</v>
      </c>
      <c r="E142" s="36"/>
      <c r="F142" s="220" t="s">
        <v>4342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4343</v>
      </c>
      <c r="F143" s="207" t="s">
        <v>4344</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4315</v>
      </c>
      <c r="BM143" s="217" t="s">
        <v>4345</v>
      </c>
    </row>
    <row r="144" spans="1:65" s="2" customFormat="1" ht="29.25" x14ac:dyDescent="0.2">
      <c r="A144" s="34"/>
      <c r="B144" s="35"/>
      <c r="C144" s="36"/>
      <c r="D144" s="219" t="s">
        <v>210</v>
      </c>
      <c r="E144" s="36"/>
      <c r="F144" s="220" t="s">
        <v>4342</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4346</v>
      </c>
      <c r="F145" s="207" t="s">
        <v>4347</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4315</v>
      </c>
      <c r="BM145" s="217" t="s">
        <v>4348</v>
      </c>
    </row>
    <row r="146" spans="1:65" s="2" customFormat="1" ht="19.5" x14ac:dyDescent="0.2">
      <c r="A146" s="34"/>
      <c r="B146" s="35"/>
      <c r="C146" s="36"/>
      <c r="D146" s="219" t="s">
        <v>210</v>
      </c>
      <c r="E146" s="36"/>
      <c r="F146" s="220" t="s">
        <v>4338</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4349</v>
      </c>
      <c r="F147" s="207" t="s">
        <v>4350</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4315</v>
      </c>
      <c r="BM147" s="217" t="s">
        <v>4351</v>
      </c>
    </row>
    <row r="148" spans="1:65" s="2" customFormat="1" ht="29.25" x14ac:dyDescent="0.2">
      <c r="A148" s="34"/>
      <c r="B148" s="35"/>
      <c r="C148" s="36"/>
      <c r="D148" s="219" t="s">
        <v>210</v>
      </c>
      <c r="E148" s="36"/>
      <c r="F148" s="220" t="s">
        <v>4352</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4353</v>
      </c>
      <c r="F149" s="207" t="s">
        <v>4354</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4315</v>
      </c>
      <c r="BM149" s="217" t="s">
        <v>4355</v>
      </c>
    </row>
    <row r="150" spans="1:65" s="2" customFormat="1" ht="29.25" x14ac:dyDescent="0.2">
      <c r="A150" s="34"/>
      <c r="B150" s="35"/>
      <c r="C150" s="36"/>
      <c r="D150" s="219" t="s">
        <v>210</v>
      </c>
      <c r="E150" s="36"/>
      <c r="F150" s="220" t="s">
        <v>4342</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4356</v>
      </c>
      <c r="F151" s="207" t="s">
        <v>4357</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4315</v>
      </c>
      <c r="BM151" s="217" t="s">
        <v>4358</v>
      </c>
    </row>
    <row r="152" spans="1:65" s="2" customFormat="1" ht="19.5" x14ac:dyDescent="0.2">
      <c r="A152" s="34"/>
      <c r="B152" s="35"/>
      <c r="C152" s="36"/>
      <c r="D152" s="219" t="s">
        <v>210</v>
      </c>
      <c r="E152" s="36"/>
      <c r="F152" s="220" t="s">
        <v>4359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4360</v>
      </c>
      <c r="F153" s="207" t="s">
        <v>4361</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4315</v>
      </c>
      <c r="BM153" s="217" t="s">
        <v>4362</v>
      </c>
    </row>
    <row r="154" spans="1:65" s="2" customFormat="1" ht="19.5" x14ac:dyDescent="0.2">
      <c r="A154" s="34"/>
      <c r="B154" s="35"/>
      <c r="C154" s="36"/>
      <c r="D154" s="219" t="s">
        <v>210</v>
      </c>
      <c r="E154" s="36"/>
      <c r="F154" s="220" t="s">
        <v>4363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4364</v>
      </c>
      <c r="F155" s="207" t="s">
        <v>4365</v>
      </c>
      <c r="G155" s="208" t="s">
        <v>3214</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4315</v>
      </c>
      <c r="BM155" s="217" t="s">
        <v>4366</v>
      </c>
    </row>
    <row r="156" spans="1:65" s="2" customFormat="1" ht="29.25" x14ac:dyDescent="0.2">
      <c r="A156" s="34"/>
      <c r="B156" s="35"/>
      <c r="C156" s="36"/>
      <c r="D156" s="219" t="s">
        <v>210</v>
      </c>
      <c r="E156" s="36"/>
      <c r="F156" s="220" t="s">
        <v>4367</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4368</v>
      </c>
      <c r="F157" s="207" t="s">
        <v>4369</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4315</v>
      </c>
      <c r="BM157" s="217" t="s">
        <v>4370</v>
      </c>
    </row>
    <row r="158" spans="1:65" s="2" customFormat="1" ht="29.25" x14ac:dyDescent="0.2">
      <c r="A158" s="34"/>
      <c r="B158" s="35"/>
      <c r="C158" s="36"/>
      <c r="D158" s="219" t="s">
        <v>210</v>
      </c>
      <c r="E158" s="36"/>
      <c r="F158" s="220" t="s">
        <v>4371</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4372</v>
      </c>
      <c r="F159" s="207" t="s">
        <v>4373</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4315</v>
      </c>
      <c r="BM159" s="217" t="s">
        <v>4374</v>
      </c>
    </row>
    <row r="160" spans="1:65" s="2" customFormat="1" ht="29.25" x14ac:dyDescent="0.2">
      <c r="A160" s="34"/>
      <c r="B160" s="35"/>
      <c r="C160" s="36"/>
      <c r="D160" s="219" t="s">
        <v>210</v>
      </c>
      <c r="E160" s="36"/>
      <c r="F160" s="220" t="s">
        <v>4375</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4376</v>
      </c>
      <c r="F161" s="203" t="s">
        <v>4377</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4378</v>
      </c>
      <c r="F162" s="207" t="s">
        <v>4379</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4315</v>
      </c>
      <c r="BM162" s="217" t="s">
        <v>4380</v>
      </c>
    </row>
    <row r="163" spans="1:65" s="2" customFormat="1" ht="29.25" x14ac:dyDescent="0.2">
      <c r="A163" s="34"/>
      <c r="B163" s="35"/>
      <c r="C163" s="36"/>
      <c r="D163" s="219" t="s">
        <v>210</v>
      </c>
      <c r="E163" s="36"/>
      <c r="F163" s="220" t="s">
        <v>4381</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4382</v>
      </c>
      <c r="F164" s="207" t="s">
        <v>4383</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4315</v>
      </c>
      <c r="BM164" s="217" t="s">
        <v>4384</v>
      </c>
    </row>
    <row r="165" spans="1:65" s="2" customFormat="1" ht="29.25" x14ac:dyDescent="0.2">
      <c r="A165" s="34"/>
      <c r="B165" s="35"/>
      <c r="C165" s="36"/>
      <c r="D165" s="219" t="s">
        <v>210</v>
      </c>
      <c r="E165" s="36"/>
      <c r="F165" s="220" t="s">
        <v>4385</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4386</v>
      </c>
      <c r="F166" s="207" t="s">
        <v>4387</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4315</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4315</v>
      </c>
      <c r="BM166" s="217" t="s">
        <v>4388</v>
      </c>
    </row>
    <row r="167" spans="1:65" s="2" customFormat="1" ht="39" x14ac:dyDescent="0.2">
      <c r="A167" s="34"/>
      <c r="B167" s="35"/>
      <c r="C167" s="36"/>
      <c r="D167" s="219" t="s">
        <v>210</v>
      </c>
      <c r="E167" s="36"/>
      <c r="F167" s="220" t="s">
        <v>4389</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4390</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4315</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4315</v>
      </c>
      <c r="BM168" s="217" t="s">
        <v>4391</v>
      </c>
    </row>
    <row r="169" spans="1:65" s="2" customFormat="1" ht="29.25" x14ac:dyDescent="0.2">
      <c r="A169" s="34"/>
      <c r="B169" s="35"/>
      <c r="C169" s="36"/>
      <c r="D169" s="219" t="s">
        <v>210</v>
      </c>
      <c r="E169" s="36"/>
      <c r="F169" s="220" t="s">
        <v>4392</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4393</v>
      </c>
      <c r="F170" s="207" t="s">
        <v>4394</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4315</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4315</v>
      </c>
      <c r="BM170" s="217" t="s">
        <v>4395</v>
      </c>
    </row>
    <row r="171" spans="1:65" s="2" customFormat="1" ht="19.5" x14ac:dyDescent="0.2">
      <c r="A171" s="34"/>
      <c r="B171" s="35"/>
      <c r="C171" s="36"/>
      <c r="D171" s="219" t="s">
        <v>210</v>
      </c>
      <c r="E171" s="36"/>
      <c r="F171" s="220" t="s">
        <v>4396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4397</v>
      </c>
      <c r="F172" s="207" t="s">
        <v>4398</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4315</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4315</v>
      </c>
      <c r="BM172" s="217" t="s">
        <v>4399</v>
      </c>
    </row>
    <row r="173" spans="1:65" s="2" customFormat="1" ht="29.25" x14ac:dyDescent="0.2">
      <c r="A173" s="34"/>
      <c r="B173" s="35"/>
      <c r="C173" s="36"/>
      <c r="D173" s="219" t="s">
        <v>210</v>
      </c>
      <c r="E173" s="36"/>
      <c r="F173" s="220" t="s">
        <v>4400</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4401</v>
      </c>
      <c r="F174" s="207" t="s">
        <v>4402</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4315</v>
      </c>
      <c r="BM174" s="217" t="s">
        <v>4403</v>
      </c>
    </row>
    <row r="175" spans="1:65" s="2" customFormat="1" ht="39" x14ac:dyDescent="0.2">
      <c r="A175" s="34"/>
      <c r="B175" s="35"/>
      <c r="C175" s="36"/>
      <c r="D175" s="219" t="s">
        <v>210</v>
      </c>
      <c r="E175" s="36"/>
      <c r="F175" s="220" t="s">
        <v>4404</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4405</v>
      </c>
      <c r="F176" s="207" t="s">
        <v>4406</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4315</v>
      </c>
      <c r="BM176" s="217" t="s">
        <v>4407</v>
      </c>
    </row>
    <row r="177" spans="1:65" s="2" customFormat="1" ht="29.25" x14ac:dyDescent="0.2">
      <c r="A177" s="34"/>
      <c r="B177" s="35"/>
      <c r="C177" s="36"/>
      <c r="D177" s="219" t="s">
        <v>210</v>
      </c>
      <c r="E177" s="36"/>
      <c r="F177" s="220" t="s">
        <v>4408</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4409</v>
      </c>
      <c r="F178" s="207" t="s">
        <v>4410</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4315</v>
      </c>
      <c r="BM178" s="217" t="s">
        <v>4411</v>
      </c>
    </row>
    <row r="179" spans="1:65" s="2" customFormat="1" ht="29.25" x14ac:dyDescent="0.2">
      <c r="A179" s="34"/>
      <c r="B179" s="35"/>
      <c r="C179" s="36"/>
      <c r="D179" s="219" t="s">
        <v>210</v>
      </c>
      <c r="E179" s="36"/>
      <c r="F179" s="220" t="s">
        <v>4412</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538</v>
      </c>
      <c r="D180" s="205" t="s">
        <v>204</v>
      </c>
      <c r="E180" s="206" t="s">
        <v>4413</v>
      </c>
      <c r="F180" s="207" t="s">
        <v>4414</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4315</v>
      </c>
      <c r="BM180" s="217" t="s">
        <v>4415</v>
      </c>
    </row>
    <row r="181" spans="1:65" s="2" customFormat="1" ht="29.25" x14ac:dyDescent="0.2">
      <c r="A181" s="34"/>
      <c r="B181" s="35"/>
      <c r="C181" s="36"/>
      <c r="D181" s="219" t="s">
        <v>210</v>
      </c>
      <c r="E181" s="36"/>
      <c r="F181" s="220" t="s">
        <v>4416</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542</v>
      </c>
      <c r="D182" s="205" t="s">
        <v>204</v>
      </c>
      <c r="E182" s="206" t="s">
        <v>204</v>
      </c>
      <c r="F182" s="207" t="s">
        <v>4417</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4315</v>
      </c>
      <c r="BM182" s="217" t="s">
        <v>4418</v>
      </c>
    </row>
    <row r="183" spans="1:65" s="2" customFormat="1" ht="29.25" x14ac:dyDescent="0.2">
      <c r="A183" s="34"/>
      <c r="B183" s="35"/>
      <c r="C183" s="36"/>
      <c r="D183" s="219" t="s">
        <v>210</v>
      </c>
      <c r="E183" s="36"/>
      <c r="F183" s="220" t="s">
        <v>4419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546</v>
      </c>
      <c r="D184" s="205" t="s">
        <v>204</v>
      </c>
      <c r="E184" s="206" t="s">
        <v>4420</v>
      </c>
      <c r="F184" s="207" t="s">
        <v>4421</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4315</v>
      </c>
      <c r="BM184" s="217" t="s">
        <v>4422</v>
      </c>
    </row>
    <row r="185" spans="1:65" s="2" customFormat="1" ht="39" x14ac:dyDescent="0.2">
      <c r="A185" s="34"/>
      <c r="B185" s="35"/>
      <c r="C185" s="36"/>
      <c r="D185" s="219" t="s">
        <v>210</v>
      </c>
      <c r="E185" s="36"/>
      <c r="F185" s="220" t="s">
        <v>4423</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4424</v>
      </c>
      <c r="F186" s="203" t="s">
        <v>4425</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555</v>
      </c>
      <c r="D187" s="205" t="s">
        <v>204</v>
      </c>
      <c r="E187" s="206" t="s">
        <v>4426</v>
      </c>
      <c r="F187" s="207" t="s">
        <v>4427</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4315</v>
      </c>
      <c r="BM187" s="217" t="s">
        <v>4428</v>
      </c>
    </row>
    <row r="188" spans="1:65" s="2" customFormat="1" ht="48.75" x14ac:dyDescent="0.2">
      <c r="A188" s="34"/>
      <c r="B188" s="35"/>
      <c r="C188" s="36"/>
      <c r="D188" s="219" t="s">
        <v>210</v>
      </c>
      <c r="E188" s="36"/>
      <c r="F188" s="220" t="s">
        <v>4429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563</v>
      </c>
      <c r="D189" s="205" t="s">
        <v>204</v>
      </c>
      <c r="E189" s="206" t="s">
        <v>4430</v>
      </c>
      <c r="F189" s="207" t="s">
        <v>4431</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4315</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4315</v>
      </c>
      <c r="BM189" s="217" t="s">
        <v>4432</v>
      </c>
    </row>
    <row r="190" spans="1:65" s="2" customFormat="1" ht="39" x14ac:dyDescent="0.2">
      <c r="A190" s="34"/>
      <c r="B190" s="35"/>
      <c r="C190" s="36"/>
      <c r="D190" s="219" t="s">
        <v>210</v>
      </c>
      <c r="E190" s="36"/>
      <c r="F190" s="220" t="s">
        <v>4433</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569</v>
      </c>
      <c r="D191" s="205" t="s">
        <v>204</v>
      </c>
      <c r="E191" s="206" t="s">
        <v>4434</v>
      </c>
      <c r="F191" s="207" t="s">
        <v>4435</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4315</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4315</v>
      </c>
      <c r="BM191" s="217" t="s">
        <v>4436</v>
      </c>
    </row>
    <row r="192" spans="1:65" s="2" customFormat="1" ht="39" x14ac:dyDescent="0.2">
      <c r="A192" s="34"/>
      <c r="B192" s="35"/>
      <c r="C192" s="36"/>
      <c r="D192" s="219" t="s">
        <v>210</v>
      </c>
      <c r="E192" s="36"/>
      <c r="F192" s="220" t="s">
        <v>4437</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573</v>
      </c>
      <c r="D193" s="205" t="s">
        <v>204</v>
      </c>
      <c r="E193" s="206" t="s">
        <v>4438</v>
      </c>
      <c r="F193" s="207" t="s">
        <v>4439</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4315</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4315</v>
      </c>
      <c r="BM193" s="217" t="s">
        <v>4440</v>
      </c>
    </row>
    <row r="194" spans="1:65" s="2" customFormat="1" ht="39" x14ac:dyDescent="0.2">
      <c r="A194" s="34"/>
      <c r="B194" s="35"/>
      <c r="C194" s="36"/>
      <c r="D194" s="219" t="s">
        <v>210</v>
      </c>
      <c r="E194" s="36"/>
      <c r="F194" s="220" t="s">
        <v>4441</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577</v>
      </c>
      <c r="D195" s="205" t="s">
        <v>204</v>
      </c>
      <c r="E195" s="206" t="s">
        <v>4442</v>
      </c>
      <c r="F195" s="207" t="s">
        <v>4443</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4315</v>
      </c>
      <c r="BM195" s="217" t="s">
        <v>4444</v>
      </c>
    </row>
    <row r="196" spans="1:65" s="2" customFormat="1" ht="39" x14ac:dyDescent="0.2">
      <c r="A196" s="34"/>
      <c r="B196" s="35"/>
      <c r="C196" s="36"/>
      <c r="D196" s="219" t="s">
        <v>210</v>
      </c>
      <c r="E196" s="36"/>
      <c r="F196" s="220" t="s">
        <v>4445</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8"/>
  <sheetViews>
    <sheetView showGridLines="0" topLeftCell="A949" workbookViewId="0">
      <selection activeCell="I33" sqref="I33"/>
    </sheetView>
  </sheetViews>
  <sheetFormatPr defaultColWidth="9.1640625" defaultRowHeight="11.25" x14ac:dyDescent="0.2"/>
  <cols>
    <col min="1" max="1" width="8.33203125" style="1" customWidth="1"/>
    <col min="2" max="2" width="1.6640625" style="1" customWidth="1"/>
    <col min="3" max="3" width="5.332031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4447</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ROUND((SUM(BE145:BE987)),  2)</f>
        <v>0</v>
      </c>
      <c r="G35" s="34"/>
      <c r="H35" s="34"/>
      <c r="I35" s="133">
        <v>0.21</v>
      </c>
      <c r="J35" s="132">
        <f>ROUND(((SUM(BE145:BE987))*I35),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ROUND((SUM(BF145:BF987)),  2)</f>
        <v>0</v>
      </c>
      <c r="G36" s="34"/>
      <c r="H36" s="34"/>
      <c r="I36" s="133">
        <v>0.15</v>
      </c>
      <c r="J36" s="132">
        <f>ROUND(((SUM(BF145:BF987))*I36),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ROUND((SUM(BG145:BG987)),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ROUND((SUM(BH145:BH987)),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ROUND((SUM(BI145:BI987)),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F2_D.100 - Architektonicko-stavební a konstrukční řešení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J210</f>
        <v>0</v>
      </c>
      <c r="K102" s="104"/>
      <c r="L102" s="175"/>
    </row>
    <row r="103" spans="1:47" s="10" customFormat="1" ht="19.899999999999999" customHeight="1" x14ac:dyDescent="0.2">
      <c r="B103" s="170"/>
      <c r="C103" s="104"/>
      <c r="D103" s="171" t="s">
        <v>416</v>
      </c>
      <c r="E103" s="172"/>
      <c r="F103" s="172"/>
      <c r="G103" s="172"/>
      <c r="H103" s="172"/>
      <c r="I103" s="173"/>
      <c r="J103" s="174">
        <f>J279</f>
        <v>0</v>
      </c>
      <c r="K103" s="104"/>
      <c r="L103" s="175"/>
    </row>
    <row r="104" spans="1:47" s="10" customFormat="1" ht="19.899999999999999" customHeight="1" x14ac:dyDescent="0.2">
      <c r="B104" s="170"/>
      <c r="C104" s="104"/>
      <c r="D104" s="171" t="s">
        <v>417</v>
      </c>
      <c r="E104" s="172"/>
      <c r="F104" s="172"/>
      <c r="G104" s="172"/>
      <c r="H104" s="172"/>
      <c r="I104" s="173"/>
      <c r="J104" s="174">
        <f>J328</f>
        <v>0</v>
      </c>
      <c r="K104" s="104"/>
      <c r="L104" s="175"/>
    </row>
    <row r="105" spans="1:47" s="10" customFormat="1" ht="19.899999999999999" customHeight="1" x14ac:dyDescent="0.2">
      <c r="B105" s="170"/>
      <c r="C105" s="104"/>
      <c r="D105" s="171" t="s">
        <v>277</v>
      </c>
      <c r="E105" s="172"/>
      <c r="F105" s="172"/>
      <c r="G105" s="172"/>
      <c r="H105" s="172"/>
      <c r="I105" s="173"/>
      <c r="J105" s="174">
        <f>J388</f>
        <v>0</v>
      </c>
      <c r="K105" s="104"/>
      <c r="L105" s="175"/>
    </row>
    <row r="106" spans="1:47" s="10" customFormat="1" ht="19.899999999999999" customHeight="1" x14ac:dyDescent="0.2">
      <c r="B106" s="170"/>
      <c r="C106" s="104"/>
      <c r="D106" s="171" t="s">
        <v>278</v>
      </c>
      <c r="E106" s="172"/>
      <c r="F106" s="172"/>
      <c r="G106" s="172"/>
      <c r="H106" s="172"/>
      <c r="I106" s="173"/>
      <c r="J106" s="174">
        <f>J417</f>
        <v>0</v>
      </c>
      <c r="K106" s="104"/>
      <c r="L106" s="175"/>
    </row>
    <row r="107" spans="1:47" s="10" customFormat="1" ht="19.899999999999999" customHeight="1" x14ac:dyDescent="0.2">
      <c r="B107" s="170"/>
      <c r="C107" s="104"/>
      <c r="D107" s="171" t="s">
        <v>279</v>
      </c>
      <c r="E107" s="172"/>
      <c r="F107" s="172"/>
      <c r="G107" s="172"/>
      <c r="H107" s="172"/>
      <c r="I107" s="173"/>
      <c r="J107" s="174">
        <f>J433</f>
        <v>0</v>
      </c>
      <c r="K107" s="104"/>
      <c r="L107" s="175"/>
    </row>
    <row r="108" spans="1:47" s="9" customFormat="1" ht="24.95" customHeight="1" x14ac:dyDescent="0.2">
      <c r="B108" s="163"/>
      <c r="C108" s="164"/>
      <c r="D108" s="165" t="s">
        <v>280</v>
      </c>
      <c r="E108" s="166"/>
      <c r="F108" s="166"/>
      <c r="G108" s="166"/>
      <c r="H108" s="166"/>
      <c r="I108" s="167"/>
      <c r="J108" s="168">
        <f>J435</f>
        <v>0</v>
      </c>
      <c r="K108" s="164"/>
      <c r="L108" s="169"/>
    </row>
    <row r="109" spans="1:47" s="10" customFormat="1" ht="19.899999999999999" customHeight="1" x14ac:dyDescent="0.2">
      <c r="B109" s="170"/>
      <c r="C109" s="104"/>
      <c r="D109" s="171" t="s">
        <v>418</v>
      </c>
      <c r="E109" s="172"/>
      <c r="F109" s="172"/>
      <c r="G109" s="172"/>
      <c r="H109" s="172"/>
      <c r="I109" s="173"/>
      <c r="J109" s="174">
        <f>J436</f>
        <v>0</v>
      </c>
      <c r="K109" s="104"/>
      <c r="L109" s="175"/>
    </row>
    <row r="110" spans="1:47" s="10" customFormat="1" ht="19.899999999999999" customHeight="1" x14ac:dyDescent="0.2">
      <c r="B110" s="170"/>
      <c r="C110" s="104"/>
      <c r="D110" s="171" t="s">
        <v>419</v>
      </c>
      <c r="E110" s="172"/>
      <c r="F110" s="172"/>
      <c r="G110" s="172"/>
      <c r="H110" s="172"/>
      <c r="I110" s="173"/>
      <c r="J110" s="174">
        <f>J444</f>
        <v>0</v>
      </c>
      <c r="K110" s="104"/>
      <c r="L110" s="175"/>
    </row>
    <row r="111" spans="1:47" s="10" customFormat="1" ht="19.899999999999999" customHeight="1" x14ac:dyDescent="0.2">
      <c r="B111" s="170"/>
      <c r="C111" s="104"/>
      <c r="D111" s="171" t="s">
        <v>420</v>
      </c>
      <c r="E111" s="172"/>
      <c r="F111" s="172"/>
      <c r="G111" s="172"/>
      <c r="H111" s="172"/>
      <c r="I111" s="173"/>
      <c r="J111" s="174">
        <f>J468</f>
        <v>0</v>
      </c>
      <c r="K111" s="104"/>
      <c r="L111" s="175"/>
    </row>
    <row r="112" spans="1:47" s="10" customFormat="1" ht="19.899999999999999" customHeight="1" x14ac:dyDescent="0.2">
      <c r="B112" s="170"/>
      <c r="C112" s="104"/>
      <c r="D112" s="171" t="s">
        <v>422</v>
      </c>
      <c r="E112" s="172"/>
      <c r="F112" s="172"/>
      <c r="G112" s="172"/>
      <c r="H112" s="172"/>
      <c r="I112" s="173"/>
      <c r="J112" s="174">
        <f>J534</f>
        <v>0</v>
      </c>
      <c r="K112" s="104"/>
      <c r="L112" s="175"/>
    </row>
    <row r="113" spans="1:31" s="10" customFormat="1" ht="19.899999999999999" customHeight="1" x14ac:dyDescent="0.2">
      <c r="B113" s="170"/>
      <c r="C113" s="104"/>
      <c r="D113" s="171" t="s">
        <v>423</v>
      </c>
      <c r="E113" s="172"/>
      <c r="F113" s="172"/>
      <c r="G113" s="172"/>
      <c r="H113" s="172"/>
      <c r="I113" s="173"/>
      <c r="J113" s="174">
        <f>J551</f>
        <v>0</v>
      </c>
      <c r="K113" s="104"/>
      <c r="L113" s="175"/>
    </row>
    <row r="114" spans="1:31" s="10" customFormat="1" ht="19.899999999999999" customHeight="1" x14ac:dyDescent="0.2">
      <c r="B114" s="170"/>
      <c r="C114" s="104"/>
      <c r="D114" s="171" t="s">
        <v>424</v>
      </c>
      <c r="E114" s="172"/>
      <c r="F114" s="172"/>
      <c r="G114" s="172"/>
      <c r="H114" s="172"/>
      <c r="I114" s="173"/>
      <c r="J114" s="174">
        <f>J592</f>
        <v>0</v>
      </c>
      <c r="K114" s="104"/>
      <c r="L114" s="175"/>
    </row>
    <row r="115" spans="1:31" s="10" customFormat="1" ht="19.899999999999999" customHeight="1" x14ac:dyDescent="0.2">
      <c r="B115" s="170"/>
      <c r="C115" s="104"/>
      <c r="D115" s="171" t="s">
        <v>281</v>
      </c>
      <c r="E115" s="172"/>
      <c r="F115" s="172"/>
      <c r="G115" s="172"/>
      <c r="H115" s="172"/>
      <c r="I115" s="173"/>
      <c r="J115" s="174">
        <f>J621</f>
        <v>0</v>
      </c>
      <c r="K115" s="104"/>
      <c r="L115" s="175"/>
    </row>
    <row r="116" spans="1:31" s="10" customFormat="1" ht="19.899999999999999" customHeight="1" x14ac:dyDescent="0.2">
      <c r="B116" s="170"/>
      <c r="C116" s="104"/>
      <c r="D116" s="171" t="s">
        <v>425</v>
      </c>
      <c r="E116" s="172"/>
      <c r="F116" s="172"/>
      <c r="G116" s="172"/>
      <c r="H116" s="172"/>
      <c r="I116" s="173"/>
      <c r="J116" s="174">
        <f>J630</f>
        <v>0</v>
      </c>
      <c r="K116" s="104"/>
      <c r="L116" s="175"/>
    </row>
    <row r="117" spans="1:31" s="10" customFormat="1" ht="19.899999999999999" customHeight="1" x14ac:dyDescent="0.2">
      <c r="B117" s="170"/>
      <c r="C117" s="104"/>
      <c r="D117" s="171" t="s">
        <v>426</v>
      </c>
      <c r="E117" s="172"/>
      <c r="F117" s="172"/>
      <c r="G117" s="172"/>
      <c r="H117" s="172"/>
      <c r="I117" s="173"/>
      <c r="J117" s="174">
        <f>J831</f>
        <v>0</v>
      </c>
      <c r="K117" s="104"/>
      <c r="L117" s="175"/>
    </row>
    <row r="118" spans="1:31" s="10" customFormat="1" ht="19.899999999999999" customHeight="1" x14ac:dyDescent="0.2">
      <c r="B118" s="170"/>
      <c r="C118" s="104"/>
      <c r="D118" s="171" t="s">
        <v>427</v>
      </c>
      <c r="E118" s="172"/>
      <c r="F118" s="172"/>
      <c r="G118" s="172"/>
      <c r="H118" s="172"/>
      <c r="I118" s="173"/>
      <c r="J118" s="174">
        <f>J901</f>
        <v>0</v>
      </c>
      <c r="K118" s="104"/>
      <c r="L118" s="175"/>
    </row>
    <row r="119" spans="1:31" s="10" customFormat="1" ht="19.899999999999999" customHeight="1" x14ac:dyDescent="0.2">
      <c r="B119" s="170"/>
      <c r="C119" s="104"/>
      <c r="D119" s="171" t="s">
        <v>428</v>
      </c>
      <c r="E119" s="172"/>
      <c r="F119" s="172"/>
      <c r="G119" s="172"/>
      <c r="H119" s="172"/>
      <c r="I119" s="173"/>
      <c r="J119" s="174">
        <f>J936</f>
        <v>0</v>
      </c>
      <c r="K119" s="104"/>
      <c r="L119" s="175"/>
    </row>
    <row r="120" spans="1:31" s="10" customFormat="1" ht="19.899999999999999" customHeight="1" x14ac:dyDescent="0.2">
      <c r="B120" s="170"/>
      <c r="C120" s="104"/>
      <c r="D120" s="171" t="s">
        <v>429</v>
      </c>
      <c r="E120" s="172"/>
      <c r="F120" s="172"/>
      <c r="G120" s="172"/>
      <c r="H120" s="172"/>
      <c r="I120" s="173"/>
      <c r="J120" s="174">
        <f>J950</f>
        <v>0</v>
      </c>
      <c r="K120" s="104"/>
      <c r="L120" s="175"/>
    </row>
    <row r="121" spans="1:31" s="10" customFormat="1" ht="19.899999999999999" customHeight="1" x14ac:dyDescent="0.2">
      <c r="B121" s="170"/>
      <c r="C121" s="104"/>
      <c r="D121" s="171" t="s">
        <v>430</v>
      </c>
      <c r="E121" s="172"/>
      <c r="F121" s="172"/>
      <c r="G121" s="172"/>
      <c r="H121" s="172"/>
      <c r="I121" s="173"/>
      <c r="J121" s="174">
        <f>J953</f>
        <v>0</v>
      </c>
      <c r="K121" s="104"/>
      <c r="L121" s="175"/>
    </row>
    <row r="122" spans="1:31" s="10" customFormat="1" ht="19.899999999999999" customHeight="1" x14ac:dyDescent="0.2">
      <c r="B122" s="170"/>
      <c r="C122" s="104"/>
      <c r="D122" s="171" t="s">
        <v>431</v>
      </c>
      <c r="E122" s="172"/>
      <c r="F122" s="172"/>
      <c r="G122" s="172"/>
      <c r="H122" s="172"/>
      <c r="I122" s="173"/>
      <c r="J122" s="174">
        <f>J966</f>
        <v>0</v>
      </c>
      <c r="K122" s="104"/>
      <c r="L122" s="175"/>
    </row>
    <row r="123" spans="1:31" s="10" customFormat="1" ht="19.899999999999999" customHeight="1" x14ac:dyDescent="0.2">
      <c r="B123" s="170"/>
      <c r="C123" s="104"/>
      <c r="D123" s="171" t="s">
        <v>432</v>
      </c>
      <c r="E123" s="172"/>
      <c r="F123" s="172"/>
      <c r="G123" s="172"/>
      <c r="H123" s="172"/>
      <c r="I123" s="173"/>
      <c r="J123" s="174">
        <f>J970</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35" t="str">
        <f>E7</f>
        <v>Poliklinika Lanškroun</v>
      </c>
      <c r="F133" s="436"/>
      <c r="G133" s="436"/>
      <c r="H133" s="436"/>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35" t="s">
        <v>4446</v>
      </c>
      <c r="F135" s="434"/>
      <c r="G135" s="434"/>
      <c r="H135" s="434"/>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06" t="str">
        <f>E11</f>
        <v>F2_D.100 - Architektonicko-stavební a konstrukční řešení</v>
      </c>
      <c r="F137" s="434"/>
      <c r="G137" s="434"/>
      <c r="H137" s="434"/>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43775</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P146+P435</f>
        <v>0</v>
      </c>
      <c r="Q145" s="79"/>
      <c r="R145" s="186">
        <f>R146+R435</f>
        <v>3564.99995698064</v>
      </c>
      <c r="S145" s="79"/>
      <c r="T145" s="187">
        <f>T146+T435</f>
        <v>4028.8021738000002</v>
      </c>
      <c r="U145" s="34"/>
      <c r="V145" s="34"/>
      <c r="W145" s="34"/>
      <c r="X145" s="34"/>
      <c r="Y145" s="34"/>
      <c r="Z145" s="34"/>
      <c r="AA145" s="34"/>
      <c r="AB145" s="34"/>
      <c r="AC145" s="34"/>
      <c r="AD145" s="34"/>
      <c r="AE145" s="34"/>
      <c r="AT145" s="17" t="s">
        <v>73</v>
      </c>
      <c r="AU145" s="17" t="s">
        <v>177</v>
      </c>
      <c r="BK145" s="188">
        <f>BK146+BK435</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P147+P167+P210+P279+P328+P388+P417+P433</f>
        <v>0</v>
      </c>
      <c r="Q146" s="197"/>
      <c r="R146" s="198">
        <f>R147+R167+R210+R279+R328+R388+R417+R433</f>
        <v>3396.052992592</v>
      </c>
      <c r="S146" s="197"/>
      <c r="T146" s="199">
        <f>T147+T167+T210+T279+T328+T388+T417+T433</f>
        <v>4019.6674750000002</v>
      </c>
      <c r="AR146" s="200" t="s">
        <v>82</v>
      </c>
      <c r="AT146" s="201" t="s">
        <v>73</v>
      </c>
      <c r="AU146" s="201" t="s">
        <v>74</v>
      </c>
      <c r="AY146" s="200" t="s">
        <v>201</v>
      </c>
      <c r="BK146" s="202">
        <f>BK147+BK167+BK210+BK279+BK328+BK388+BK417+BK433</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4448</v>
      </c>
    </row>
    <row r="150" spans="1:65" s="2" customFormat="1" ht="16.5" customHeight="1" x14ac:dyDescent="0.2">
      <c r="A150" s="34"/>
      <c r="B150" s="35"/>
      <c r="C150" s="291" t="s">
        <v>216</v>
      </c>
      <c r="D150" s="262" t="s">
        <v>442</v>
      </c>
      <c r="E150" s="263" t="s">
        <v>4449</v>
      </c>
      <c r="F150" s="264" t="s">
        <v>4450</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4451</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4452</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4453</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4454</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4455</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4456</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4457</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5880</v>
      </c>
      <c r="D162" s="279" t="s">
        <v>204</v>
      </c>
      <c r="E162" s="280" t="s">
        <v>5881</v>
      </c>
      <c r="F162" s="281" t="s">
        <v>5882</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4458</v>
      </c>
    </row>
    <row r="166" spans="1:65" s="13" customFormat="1" x14ac:dyDescent="0.2">
      <c r="B166" s="227"/>
      <c r="C166" s="292"/>
      <c r="D166" s="219" t="s">
        <v>294</v>
      </c>
      <c r="E166" s="229" t="s">
        <v>1</v>
      </c>
      <c r="F166" s="230" t="s">
        <v>4459</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SUM(P168:P209)</f>
        <v>0</v>
      </c>
      <c r="Q167" s="197"/>
      <c r="R167" s="198">
        <f>SUM(R168:R209)</f>
        <v>968.73205294000013</v>
      </c>
      <c r="S167" s="197"/>
      <c r="T167" s="199">
        <f>SUM(T168:T209)</f>
        <v>9.8542000000000005</v>
      </c>
      <c r="AR167" s="200" t="s">
        <v>82</v>
      </c>
      <c r="AT167" s="201" t="s">
        <v>73</v>
      </c>
      <c r="AU167" s="201" t="s">
        <v>82</v>
      </c>
      <c r="AY167" s="200" t="s">
        <v>201</v>
      </c>
      <c r="BK167" s="202">
        <f>SUM(BK168:BK209)</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4460</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344" t="s">
        <v>5968</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477</v>
      </c>
    </row>
    <row r="171" spans="1:65" s="13" customFormat="1" x14ac:dyDescent="0.2">
      <c r="B171" s="227"/>
      <c r="C171" s="292"/>
      <c r="D171" s="219" t="s">
        <v>294</v>
      </c>
      <c r="E171" s="228"/>
      <c r="F171" s="230" t="s">
        <v>4461</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4462</v>
      </c>
      <c r="F172" s="357" t="s">
        <v>4463</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4464</v>
      </c>
    </row>
    <row r="173" spans="1:65" s="2" customFormat="1" ht="24" customHeight="1" x14ac:dyDescent="0.2">
      <c r="A173" s="34"/>
      <c r="B173" s="35"/>
      <c r="C173" s="290" t="s">
        <v>267</v>
      </c>
      <c r="D173" s="205" t="s">
        <v>204</v>
      </c>
      <c r="E173" s="206" t="s">
        <v>482</v>
      </c>
      <c r="F173" s="207" t="s">
        <v>483</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4465</v>
      </c>
    </row>
    <row r="174" spans="1:65" s="2" customFormat="1" ht="24" customHeight="1" x14ac:dyDescent="0.2">
      <c r="A174" s="34"/>
      <c r="B174" s="35"/>
      <c r="C174" s="290" t="s">
        <v>269</v>
      </c>
      <c r="D174" s="205" t="s">
        <v>204</v>
      </c>
      <c r="E174" s="206" t="s">
        <v>485</v>
      </c>
      <c r="F174" s="207" t="s">
        <v>486</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487</v>
      </c>
    </row>
    <row r="175" spans="1:65" s="2" customFormat="1" ht="16.5" customHeight="1" x14ac:dyDescent="0.2">
      <c r="A175" s="34"/>
      <c r="B175" s="35"/>
      <c r="C175" s="291" t="s">
        <v>8</v>
      </c>
      <c r="D175" s="262" t="s">
        <v>442</v>
      </c>
      <c r="E175" s="263" t="s">
        <v>488</v>
      </c>
      <c r="F175" s="264" t="s">
        <v>489</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490</v>
      </c>
    </row>
    <row r="176" spans="1:65" s="2" customFormat="1" ht="24" customHeight="1" x14ac:dyDescent="0.2">
      <c r="A176" s="34"/>
      <c r="B176" s="35"/>
      <c r="C176" s="290" t="s">
        <v>365</v>
      </c>
      <c r="D176" s="205" t="s">
        <v>204</v>
      </c>
      <c r="E176" s="206" t="s">
        <v>492</v>
      </c>
      <c r="F176" s="207" t="s">
        <v>493</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494</v>
      </c>
    </row>
    <row r="177" spans="1:65" s="2" customFormat="1" ht="24" customHeight="1" x14ac:dyDescent="0.2">
      <c r="A177" s="34"/>
      <c r="B177" s="35"/>
      <c r="C177" s="290" t="s">
        <v>369</v>
      </c>
      <c r="D177" s="205" t="s">
        <v>204</v>
      </c>
      <c r="E177" s="206" t="s">
        <v>495</v>
      </c>
      <c r="F177" s="207" t="s">
        <v>496</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497</v>
      </c>
    </row>
    <row r="178" spans="1:65" s="2" customFormat="1" ht="24" customHeight="1" x14ac:dyDescent="0.2">
      <c r="A178" s="34"/>
      <c r="B178" s="35"/>
      <c r="C178" s="290" t="s">
        <v>373</v>
      </c>
      <c r="D178" s="205" t="s">
        <v>204</v>
      </c>
      <c r="E178" s="206" t="s">
        <v>498</v>
      </c>
      <c r="F178" s="207" t="s">
        <v>499</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500</v>
      </c>
    </row>
    <row r="179" spans="1:65" s="15" customFormat="1" x14ac:dyDescent="0.2">
      <c r="B179" s="249"/>
      <c r="C179" s="295"/>
      <c r="D179" s="219" t="s">
        <v>294</v>
      </c>
      <c r="E179" s="251" t="s">
        <v>1</v>
      </c>
      <c r="F179" s="252" t="s">
        <v>4466</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4467</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505</v>
      </c>
      <c r="F182" s="207" t="s">
        <v>506</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507</v>
      </c>
    </row>
    <row r="183" spans="1:65" s="2" customFormat="1" ht="19.5" x14ac:dyDescent="0.2">
      <c r="A183" s="34"/>
      <c r="B183" s="35"/>
      <c r="D183" s="219" t="s">
        <v>210</v>
      </c>
      <c r="E183" s="36"/>
      <c r="F183" s="220" t="s">
        <v>508</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511</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4468</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513</v>
      </c>
      <c r="F187" s="207" t="s">
        <v>514</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515</v>
      </c>
    </row>
    <row r="188" spans="1:65" s="2" customFormat="1" ht="29.25" x14ac:dyDescent="0.2">
      <c r="A188" s="34"/>
      <c r="B188" s="35"/>
      <c r="D188" s="219" t="s">
        <v>210</v>
      </c>
      <c r="E188" s="36"/>
      <c r="F188" s="220" t="s">
        <v>4469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4470</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517</v>
      </c>
      <c r="F190" s="207" t="s">
        <v>518</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519</v>
      </c>
    </row>
    <row r="191" spans="1:65" s="13" customFormat="1" x14ac:dyDescent="0.2">
      <c r="B191" s="227"/>
      <c r="C191" s="292"/>
      <c r="D191" s="219" t="s">
        <v>294</v>
      </c>
      <c r="E191" s="229" t="s">
        <v>1</v>
      </c>
      <c r="F191" s="230" t="s">
        <v>4471</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521</v>
      </c>
      <c r="F192" s="207" t="s">
        <v>522</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523</v>
      </c>
    </row>
    <row r="193" spans="1:65" s="2" customFormat="1" ht="16.5" customHeight="1" x14ac:dyDescent="0.2">
      <c r="A193" s="34"/>
      <c r="B193" s="35"/>
      <c r="C193" s="290" t="s">
        <v>394</v>
      </c>
      <c r="D193" s="205" t="s">
        <v>204</v>
      </c>
      <c r="E193" s="206" t="s">
        <v>524</v>
      </c>
      <c r="F193" s="207" t="s">
        <v>525</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526</v>
      </c>
    </row>
    <row r="194" spans="1:65" s="2" customFormat="1" ht="24" customHeight="1" x14ac:dyDescent="0.2">
      <c r="A194" s="34"/>
      <c r="B194" s="35"/>
      <c r="C194" s="290" t="s">
        <v>402</v>
      </c>
      <c r="D194" s="205" t="s">
        <v>204</v>
      </c>
      <c r="E194" s="206" t="s">
        <v>556</v>
      </c>
      <c r="F194" s="207" t="s">
        <v>557</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558</v>
      </c>
    </row>
    <row r="195" spans="1:65" s="2" customFormat="1" ht="19.5" x14ac:dyDescent="0.2">
      <c r="A195" s="34"/>
      <c r="B195" s="35"/>
      <c r="D195" s="219" t="s">
        <v>210</v>
      </c>
      <c r="E195" s="36"/>
      <c r="F195" s="220" t="s">
        <v>559</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560</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4472</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564</v>
      </c>
      <c r="F199" s="207" t="s">
        <v>565</v>
      </c>
      <c r="G199" s="208" t="s">
        <v>309</v>
      </c>
      <c r="H199" s="283">
        <f>H202</f>
        <v>94.72399999999999</v>
      </c>
      <c r="I199" s="210"/>
      <c r="J199" s="211">
        <f>ROUND(I199*H199,2)</f>
        <v>0</v>
      </c>
      <c r="K199" s="212"/>
      <c r="L199" s="39"/>
      <c r="M199" s="213" t="s">
        <v>1</v>
      </c>
      <c r="N199" s="214" t="s">
        <v>39</v>
      </c>
      <c r="O199" s="71"/>
      <c r="P199" s="215">
        <f>O199*H199</f>
        <v>0</v>
      </c>
      <c r="Q199" s="215">
        <v>2.7499999999999998E-3</v>
      </c>
      <c r="R199" s="215">
        <f>Q199*H199</f>
        <v>0.26049099999999997</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566</v>
      </c>
    </row>
    <row r="200" spans="1:65" s="15" customFormat="1" x14ac:dyDescent="0.2">
      <c r="B200" s="249"/>
      <c r="C200" s="295"/>
      <c r="D200" s="219" t="s">
        <v>294</v>
      </c>
      <c r="E200" s="251" t="s">
        <v>1</v>
      </c>
      <c r="F200" s="350" t="s">
        <v>560</v>
      </c>
      <c r="G200" s="369"/>
      <c r="H200" s="368"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347" t="s">
        <v>5931</v>
      </c>
      <c r="G201" s="348"/>
      <c r="H201" s="349">
        <f>2*2*(16.75+17.08)*0.7</f>
        <v>94.72399999999999</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f>H201</f>
        <v>94.72399999999999</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538</v>
      </c>
      <c r="D203" s="205" t="s">
        <v>204</v>
      </c>
      <c r="E203" s="206" t="s">
        <v>570</v>
      </c>
      <c r="F203" s="207" t="s">
        <v>571</v>
      </c>
      <c r="G203" s="208" t="s">
        <v>309</v>
      </c>
      <c r="H203" s="283">
        <f>H199</f>
        <v>94.72399999999999</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572</v>
      </c>
    </row>
    <row r="204" spans="1:65" s="2" customFormat="1" ht="16.5" customHeight="1" x14ac:dyDescent="0.2">
      <c r="A204" s="363"/>
      <c r="B204" s="35"/>
      <c r="C204" s="345" t="s">
        <v>5929</v>
      </c>
      <c r="D204" s="279" t="s">
        <v>204</v>
      </c>
      <c r="E204" s="280" t="s">
        <v>5923</v>
      </c>
      <c r="F204" s="281" t="s">
        <v>5924</v>
      </c>
      <c r="G204" s="282" t="s">
        <v>309</v>
      </c>
      <c r="H204" s="283">
        <f>H207</f>
        <v>145.43800000000002</v>
      </c>
      <c r="I204" s="210"/>
      <c r="J204" s="211">
        <f>ROUND(I204*H204,2)</f>
        <v>0</v>
      </c>
      <c r="K204" s="212"/>
      <c r="L204" s="39"/>
      <c r="M204" s="213" t="s">
        <v>1</v>
      </c>
      <c r="N204" s="214" t="s">
        <v>39</v>
      </c>
      <c r="O204" s="71"/>
      <c r="P204" s="215">
        <f>O204*H204</f>
        <v>0</v>
      </c>
      <c r="Q204" s="215">
        <v>2.7499999999999998E-3</v>
      </c>
      <c r="R204" s="215">
        <f>Q204*H204</f>
        <v>0.39995450000000005</v>
      </c>
      <c r="S204" s="215">
        <v>0</v>
      </c>
      <c r="T204" s="216">
        <f>S204*H204</f>
        <v>0</v>
      </c>
      <c r="U204" s="363"/>
      <c r="V204" s="363"/>
      <c r="W204" s="363"/>
      <c r="X204" s="363"/>
      <c r="Y204" s="363"/>
      <c r="Z204" s="363"/>
      <c r="AA204" s="363"/>
      <c r="AB204" s="363"/>
      <c r="AC204" s="363"/>
      <c r="AD204" s="363"/>
      <c r="AE204" s="363"/>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566</v>
      </c>
    </row>
    <row r="205" spans="1:65" s="15" customFormat="1" x14ac:dyDescent="0.2">
      <c r="B205" s="249"/>
      <c r="C205" s="295"/>
      <c r="D205" s="219" t="s">
        <v>294</v>
      </c>
      <c r="E205" s="368" t="s">
        <v>1</v>
      </c>
      <c r="F205" s="350" t="s">
        <v>560</v>
      </c>
      <c r="G205" s="369"/>
      <c r="H205" s="368" t="s">
        <v>1</v>
      </c>
      <c r="I205" s="253"/>
      <c r="J205" s="250"/>
      <c r="K205" s="250"/>
      <c r="L205" s="254"/>
      <c r="M205" s="255"/>
      <c r="N205" s="256"/>
      <c r="O205" s="256"/>
      <c r="P205" s="256"/>
      <c r="Q205" s="256"/>
      <c r="R205" s="256"/>
      <c r="S205" s="256"/>
      <c r="T205" s="257"/>
      <c r="AT205" s="258" t="s">
        <v>294</v>
      </c>
      <c r="AU205" s="258" t="s">
        <v>84</v>
      </c>
      <c r="AV205" s="15" t="s">
        <v>82</v>
      </c>
      <c r="AW205" s="15" t="s">
        <v>30</v>
      </c>
      <c r="AX205" s="15" t="s">
        <v>74</v>
      </c>
      <c r="AY205" s="258" t="s">
        <v>201</v>
      </c>
    </row>
    <row r="206" spans="1:65" s="13" customFormat="1" x14ac:dyDescent="0.2">
      <c r="B206" s="227"/>
      <c r="C206" s="292"/>
      <c r="D206" s="219" t="s">
        <v>294</v>
      </c>
      <c r="E206" s="364" t="s">
        <v>1</v>
      </c>
      <c r="F206" s="347" t="s">
        <v>5932</v>
      </c>
      <c r="G206" s="348"/>
      <c r="H206" s="349">
        <f>192.8-94.724/2</f>
        <v>145.43800000000002</v>
      </c>
      <c r="I206" s="232"/>
      <c r="J206" s="228"/>
      <c r="K206" s="228"/>
      <c r="L206" s="233"/>
      <c r="M206" s="234"/>
      <c r="N206" s="235"/>
      <c r="O206" s="235"/>
      <c r="P206" s="235"/>
      <c r="Q206" s="235"/>
      <c r="R206" s="235"/>
      <c r="S206" s="235"/>
      <c r="T206" s="236"/>
      <c r="AT206" s="237" t="s">
        <v>294</v>
      </c>
      <c r="AU206" s="237" t="s">
        <v>84</v>
      </c>
      <c r="AV206" s="13" t="s">
        <v>84</v>
      </c>
      <c r="AW206" s="13" t="s">
        <v>30</v>
      </c>
      <c r="AX206" s="13" t="s">
        <v>74</v>
      </c>
      <c r="AY206" s="237" t="s">
        <v>201</v>
      </c>
    </row>
    <row r="207" spans="1:65" s="14" customFormat="1" x14ac:dyDescent="0.2">
      <c r="B207" s="238"/>
      <c r="C207" s="293"/>
      <c r="D207" s="219" t="s">
        <v>294</v>
      </c>
      <c r="E207" s="370" t="s">
        <v>1</v>
      </c>
      <c r="F207" s="371" t="s">
        <v>297</v>
      </c>
      <c r="G207" s="372"/>
      <c r="H207" s="373">
        <f>SUM(H206:H206)</f>
        <v>145.43800000000002</v>
      </c>
      <c r="I207" s="243"/>
      <c r="J207" s="239"/>
      <c r="K207" s="239"/>
      <c r="L207" s="244"/>
      <c r="M207" s="245"/>
      <c r="N207" s="246"/>
      <c r="O207" s="246"/>
      <c r="P207" s="246"/>
      <c r="Q207" s="246"/>
      <c r="R207" s="246"/>
      <c r="S207" s="246"/>
      <c r="T207" s="247"/>
      <c r="AT207" s="248" t="s">
        <v>294</v>
      </c>
      <c r="AU207" s="248" t="s">
        <v>84</v>
      </c>
      <c r="AV207" s="14" t="s">
        <v>214</v>
      </c>
      <c r="AW207" s="14" t="s">
        <v>30</v>
      </c>
      <c r="AX207" s="14" t="s">
        <v>82</v>
      </c>
      <c r="AY207" s="248" t="s">
        <v>201</v>
      </c>
    </row>
    <row r="208" spans="1:65" s="2" customFormat="1" ht="16.5" customHeight="1" x14ac:dyDescent="0.2">
      <c r="A208" s="363"/>
      <c r="B208" s="35"/>
      <c r="C208" s="345" t="s">
        <v>5930</v>
      </c>
      <c r="D208" s="279" t="s">
        <v>204</v>
      </c>
      <c r="E208" s="280" t="s">
        <v>5925</v>
      </c>
      <c r="F208" s="281" t="s">
        <v>5926</v>
      </c>
      <c r="G208" s="282" t="s">
        <v>309</v>
      </c>
      <c r="H208" s="283">
        <f>H204</f>
        <v>145.43800000000002</v>
      </c>
      <c r="I208" s="210"/>
      <c r="J208" s="211">
        <f>ROUND(I208*H208,2)</f>
        <v>0</v>
      </c>
      <c r="K208" s="212"/>
      <c r="L208" s="39"/>
      <c r="M208" s="213" t="s">
        <v>1</v>
      </c>
      <c r="N208" s="214" t="s">
        <v>39</v>
      </c>
      <c r="O208" s="71"/>
      <c r="P208" s="215">
        <f>O208*H208</f>
        <v>0</v>
      </c>
      <c r="Q208" s="215">
        <v>0</v>
      </c>
      <c r="R208" s="215">
        <f>Q208*H208</f>
        <v>0</v>
      </c>
      <c r="S208" s="215">
        <v>0</v>
      </c>
      <c r="T208" s="216">
        <f>S208*H208</f>
        <v>0</v>
      </c>
      <c r="U208" s="363"/>
      <c r="V208" s="363"/>
      <c r="W208" s="363"/>
      <c r="X208" s="363"/>
      <c r="Y208" s="363"/>
      <c r="Z208" s="363"/>
      <c r="AA208" s="363"/>
      <c r="AB208" s="363"/>
      <c r="AC208" s="363"/>
      <c r="AD208" s="363"/>
      <c r="AE208" s="363"/>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572</v>
      </c>
    </row>
    <row r="209" spans="1:65" s="2" customFormat="1" ht="24" customHeight="1" x14ac:dyDescent="0.2">
      <c r="A209" s="34"/>
      <c r="B209" s="35"/>
      <c r="C209" s="290" t="s">
        <v>542</v>
      </c>
      <c r="D209" s="205" t="s">
        <v>204</v>
      </c>
      <c r="E209" s="206" t="s">
        <v>574</v>
      </c>
      <c r="F209" s="207" t="s">
        <v>575</v>
      </c>
      <c r="G209" s="208" t="s">
        <v>351</v>
      </c>
      <c r="H209" s="209">
        <v>8.6839999999999993</v>
      </c>
      <c r="I209" s="210"/>
      <c r="J209" s="211">
        <f>ROUND(I209*H209,2)</f>
        <v>0</v>
      </c>
      <c r="K209" s="212"/>
      <c r="L209" s="39"/>
      <c r="M209" s="213" t="s">
        <v>1</v>
      </c>
      <c r="N209" s="214" t="s">
        <v>39</v>
      </c>
      <c r="O209" s="71"/>
      <c r="P209" s="215">
        <f>O209*H209</f>
        <v>0</v>
      </c>
      <c r="Q209" s="215">
        <v>1.05871</v>
      </c>
      <c r="R209" s="215">
        <f>Q209*H209</f>
        <v>9.1938376399999999</v>
      </c>
      <c r="S209" s="215">
        <v>0</v>
      </c>
      <c r="T209" s="216">
        <f>S209*H209</f>
        <v>0</v>
      </c>
      <c r="U209" s="34"/>
      <c r="V209" s="34"/>
      <c r="W209" s="34"/>
      <c r="X209" s="34"/>
      <c r="Y209" s="34"/>
      <c r="Z209" s="34"/>
      <c r="AA209" s="34"/>
      <c r="AB209" s="34"/>
      <c r="AC209" s="34"/>
      <c r="AD209" s="34"/>
      <c r="AE209" s="34"/>
      <c r="AR209" s="217" t="s">
        <v>214</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576</v>
      </c>
    </row>
    <row r="210" spans="1:65" s="12" customFormat="1" ht="22.9" customHeight="1" x14ac:dyDescent="0.2">
      <c r="B210" s="189"/>
      <c r="C210" s="294"/>
      <c r="D210" s="191" t="s">
        <v>73</v>
      </c>
      <c r="E210" s="203" t="s">
        <v>216</v>
      </c>
      <c r="F210" s="203" t="s">
        <v>290</v>
      </c>
      <c r="G210" s="190"/>
      <c r="H210" s="190"/>
      <c r="I210" s="193"/>
      <c r="J210" s="204">
        <f>BK210</f>
        <v>0</v>
      </c>
      <c r="K210" s="190"/>
      <c r="L210" s="195"/>
      <c r="M210" s="196"/>
      <c r="N210" s="197"/>
      <c r="O210" s="197"/>
      <c r="P210" s="198">
        <f>SUM(P211:P278)</f>
        <v>0</v>
      </c>
      <c r="Q210" s="197"/>
      <c r="R210" s="198">
        <f>SUM(R211:R278)</f>
        <v>694.35208007000017</v>
      </c>
      <c r="S210" s="197"/>
      <c r="T210" s="199">
        <f>SUM(T211:T278)</f>
        <v>0</v>
      </c>
      <c r="AR210" s="200" t="s">
        <v>82</v>
      </c>
      <c r="AT210" s="201" t="s">
        <v>73</v>
      </c>
      <c r="AU210" s="201" t="s">
        <v>82</v>
      </c>
      <c r="AY210" s="200" t="s">
        <v>201</v>
      </c>
      <c r="BK210" s="202">
        <f>SUM(BK211:BK278)</f>
        <v>0</v>
      </c>
    </row>
    <row r="211" spans="1:65" s="2" customFormat="1" ht="24" customHeight="1" x14ac:dyDescent="0.2">
      <c r="A211" s="34"/>
      <c r="B211" s="35"/>
      <c r="C211" s="290" t="s">
        <v>546</v>
      </c>
      <c r="D211" s="205" t="s">
        <v>204</v>
      </c>
      <c r="E211" s="206" t="s">
        <v>578</v>
      </c>
      <c r="F211" s="207" t="s">
        <v>4473</v>
      </c>
      <c r="G211" s="208" t="s">
        <v>309</v>
      </c>
      <c r="H211" s="209">
        <v>12.3</v>
      </c>
      <c r="I211" s="210"/>
      <c r="J211" s="211">
        <f>ROUND(I211*H211,2)</f>
        <v>0</v>
      </c>
      <c r="K211" s="212"/>
      <c r="L211" s="39"/>
      <c r="M211" s="213" t="s">
        <v>1</v>
      </c>
      <c r="N211" s="214" t="s">
        <v>39</v>
      </c>
      <c r="O211" s="71"/>
      <c r="P211" s="215">
        <f>O211*H211</f>
        <v>0</v>
      </c>
      <c r="Q211" s="215">
        <v>0.16697999999999999</v>
      </c>
      <c r="R211" s="215">
        <f>Q211*H211</f>
        <v>2.0538539999999998</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580</v>
      </c>
    </row>
    <row r="212" spans="1:65" s="2" customFormat="1" ht="24" customHeight="1" x14ac:dyDescent="0.2">
      <c r="A212" s="34"/>
      <c r="B212" s="35"/>
      <c r="C212" s="290" t="s">
        <v>555</v>
      </c>
      <c r="D212" s="205" t="s">
        <v>204</v>
      </c>
      <c r="E212" s="206" t="s">
        <v>582</v>
      </c>
      <c r="F212" s="207" t="s">
        <v>583</v>
      </c>
      <c r="G212" s="208" t="s">
        <v>309</v>
      </c>
      <c r="H212" s="209">
        <v>348.5</v>
      </c>
      <c r="I212" s="210"/>
      <c r="J212" s="211">
        <f>ROUND(I212*H212,2)</f>
        <v>0</v>
      </c>
      <c r="K212" s="212"/>
      <c r="L212" s="39"/>
      <c r="M212" s="213" t="s">
        <v>1</v>
      </c>
      <c r="N212" s="214" t="s">
        <v>39</v>
      </c>
      <c r="O212" s="71"/>
      <c r="P212" s="215">
        <f>O212*H212</f>
        <v>0</v>
      </c>
      <c r="Q212" s="215">
        <v>0.26032</v>
      </c>
      <c r="R212" s="215">
        <f>Q212*H212</f>
        <v>90.721519999999998</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584</v>
      </c>
    </row>
    <row r="213" spans="1:65" s="2" customFormat="1" ht="24" customHeight="1" x14ac:dyDescent="0.2">
      <c r="A213" s="34"/>
      <c r="B213" s="35"/>
      <c r="C213" s="290" t="s">
        <v>563</v>
      </c>
      <c r="D213" s="205" t="s">
        <v>204</v>
      </c>
      <c r="E213" s="206" t="s">
        <v>586</v>
      </c>
      <c r="F213" s="207" t="s">
        <v>587</v>
      </c>
      <c r="G213" s="208" t="s">
        <v>287</v>
      </c>
      <c r="H213" s="209">
        <v>45.2</v>
      </c>
      <c r="I213" s="210"/>
      <c r="J213" s="211">
        <f>ROUND(I213*H213,2)</f>
        <v>0</v>
      </c>
      <c r="K213" s="212"/>
      <c r="L213" s="39"/>
      <c r="M213" s="213" t="s">
        <v>1</v>
      </c>
      <c r="N213" s="214" t="s">
        <v>39</v>
      </c>
      <c r="O213" s="71"/>
      <c r="P213" s="215">
        <f>O213*H213</f>
        <v>0</v>
      </c>
      <c r="Q213" s="215">
        <v>2.45329</v>
      </c>
      <c r="R213" s="215">
        <f>Q213*H213</f>
        <v>110.88870800000001</v>
      </c>
      <c r="S213" s="215">
        <v>0</v>
      </c>
      <c r="T213" s="216">
        <f>S213*H213</f>
        <v>0</v>
      </c>
      <c r="U213" s="34"/>
      <c r="V213" s="34"/>
      <c r="W213" s="34"/>
      <c r="X213" s="34"/>
      <c r="Y213" s="34"/>
      <c r="Z213" s="34"/>
      <c r="AA213" s="34"/>
      <c r="AB213" s="34"/>
      <c r="AC213" s="34"/>
      <c r="AD213" s="34"/>
      <c r="AE213" s="34"/>
      <c r="AR213" s="217" t="s">
        <v>214</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588</v>
      </c>
    </row>
    <row r="214" spans="1:65" s="2" customFormat="1" ht="19.5" x14ac:dyDescent="0.2">
      <c r="A214" s="34"/>
      <c r="B214" s="35"/>
      <c r="D214" s="219" t="s">
        <v>210</v>
      </c>
      <c r="E214" s="36"/>
      <c r="F214" s="220" t="s">
        <v>589</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15" customFormat="1" x14ac:dyDescent="0.2">
      <c r="B215" s="249"/>
      <c r="C215" s="295"/>
      <c r="D215" s="219" t="s">
        <v>294</v>
      </c>
      <c r="E215" s="251" t="s">
        <v>1</v>
      </c>
      <c r="F215" s="252" t="s">
        <v>560</v>
      </c>
      <c r="G215" s="250"/>
      <c r="H215" s="251" t="s">
        <v>1</v>
      </c>
      <c r="I215" s="253"/>
      <c r="J215" s="250"/>
      <c r="K215" s="250"/>
      <c r="L215" s="254"/>
      <c r="M215" s="255"/>
      <c r="N215" s="256"/>
      <c r="O215" s="256"/>
      <c r="P215" s="256"/>
      <c r="Q215" s="256"/>
      <c r="R215" s="256"/>
      <c r="S215" s="256"/>
      <c r="T215" s="257"/>
      <c r="AT215" s="258" t="s">
        <v>294</v>
      </c>
      <c r="AU215" s="258" t="s">
        <v>84</v>
      </c>
      <c r="AV215" s="15" t="s">
        <v>82</v>
      </c>
      <c r="AW215" s="15" t="s">
        <v>30</v>
      </c>
      <c r="AX215" s="15" t="s">
        <v>74</v>
      </c>
      <c r="AY215" s="258" t="s">
        <v>201</v>
      </c>
    </row>
    <row r="216" spans="1:65" s="13" customFormat="1" x14ac:dyDescent="0.2">
      <c r="B216" s="227"/>
      <c r="C216" s="292"/>
      <c r="D216" s="219" t="s">
        <v>294</v>
      </c>
      <c r="E216" s="229" t="s">
        <v>1</v>
      </c>
      <c r="F216" s="230" t="s">
        <v>4472</v>
      </c>
      <c r="G216" s="228"/>
      <c r="H216" s="231">
        <v>45.2</v>
      </c>
      <c r="I216" s="232"/>
      <c r="J216" s="228"/>
      <c r="K216" s="228"/>
      <c r="L216" s="233"/>
      <c r="M216" s="234"/>
      <c r="N216" s="235"/>
      <c r="O216" s="235"/>
      <c r="P216" s="235"/>
      <c r="Q216" s="235"/>
      <c r="R216" s="235"/>
      <c r="S216" s="235"/>
      <c r="T216" s="236"/>
      <c r="AT216" s="237" t="s">
        <v>294</v>
      </c>
      <c r="AU216" s="237" t="s">
        <v>84</v>
      </c>
      <c r="AV216" s="13" t="s">
        <v>84</v>
      </c>
      <c r="AW216" s="13" t="s">
        <v>30</v>
      </c>
      <c r="AX216" s="13" t="s">
        <v>82</v>
      </c>
      <c r="AY216" s="237" t="s">
        <v>201</v>
      </c>
    </row>
    <row r="217" spans="1:65" s="2" customFormat="1" ht="24" customHeight="1" x14ac:dyDescent="0.2">
      <c r="A217" s="34"/>
      <c r="B217" s="35"/>
      <c r="C217" s="290" t="s">
        <v>569</v>
      </c>
      <c r="D217" s="205" t="s">
        <v>204</v>
      </c>
      <c r="E217" s="206" t="s">
        <v>593</v>
      </c>
      <c r="F217" s="207" t="s">
        <v>594</v>
      </c>
      <c r="G217" s="208" t="s">
        <v>309</v>
      </c>
      <c r="H217" s="209">
        <v>361.6</v>
      </c>
      <c r="I217" s="210"/>
      <c r="J217" s="211">
        <f>ROUND(I217*H217,2)</f>
        <v>0</v>
      </c>
      <c r="K217" s="212"/>
      <c r="L217" s="39"/>
      <c r="M217" s="213" t="s">
        <v>1</v>
      </c>
      <c r="N217" s="214" t="s">
        <v>39</v>
      </c>
      <c r="O217" s="71"/>
      <c r="P217" s="215">
        <f>O217*H217</f>
        <v>0</v>
      </c>
      <c r="Q217" s="215">
        <v>2.7499999999999998E-3</v>
      </c>
      <c r="R217" s="215">
        <f>Q217*H217</f>
        <v>0.99439999999999995</v>
      </c>
      <c r="S217" s="215">
        <v>0</v>
      </c>
      <c r="T217" s="216">
        <f>S217*H217</f>
        <v>0</v>
      </c>
      <c r="U217" s="34"/>
      <c r="V217" s="34"/>
      <c r="W217" s="34"/>
      <c r="X217" s="34"/>
      <c r="Y217" s="34"/>
      <c r="Z217" s="34"/>
      <c r="AA217" s="34"/>
      <c r="AB217" s="34"/>
      <c r="AC217" s="34"/>
      <c r="AD217" s="34"/>
      <c r="AE217" s="34"/>
      <c r="AR217" s="217" t="s">
        <v>214</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595</v>
      </c>
    </row>
    <row r="218" spans="1:65" s="15" customFormat="1" x14ac:dyDescent="0.2">
      <c r="B218" s="249"/>
      <c r="C218" s="295"/>
      <c r="D218" s="219" t="s">
        <v>294</v>
      </c>
      <c r="E218" s="251" t="s">
        <v>1</v>
      </c>
      <c r="F218" s="252" t="s">
        <v>560</v>
      </c>
      <c r="G218" s="250"/>
      <c r="H218" s="251" t="s">
        <v>1</v>
      </c>
      <c r="I218" s="253"/>
      <c r="J218" s="250"/>
      <c r="K218" s="250"/>
      <c r="L218" s="254"/>
      <c r="M218" s="255"/>
      <c r="N218" s="256"/>
      <c r="O218" s="256"/>
      <c r="P218" s="256"/>
      <c r="Q218" s="256"/>
      <c r="R218" s="256"/>
      <c r="S218" s="256"/>
      <c r="T218" s="257"/>
      <c r="AT218" s="258" t="s">
        <v>294</v>
      </c>
      <c r="AU218" s="258" t="s">
        <v>84</v>
      </c>
      <c r="AV218" s="15" t="s">
        <v>82</v>
      </c>
      <c r="AW218" s="15" t="s">
        <v>30</v>
      </c>
      <c r="AX218" s="15" t="s">
        <v>74</v>
      </c>
      <c r="AY218" s="258" t="s">
        <v>201</v>
      </c>
    </row>
    <row r="219" spans="1:65" s="13" customFormat="1" x14ac:dyDescent="0.2">
      <c r="B219" s="227"/>
      <c r="C219" s="292"/>
      <c r="D219" s="219" t="s">
        <v>294</v>
      </c>
      <c r="E219" s="229" t="s">
        <v>1</v>
      </c>
      <c r="F219" s="230" t="s">
        <v>4474</v>
      </c>
      <c r="G219" s="228"/>
      <c r="H219" s="231">
        <v>361.6</v>
      </c>
      <c r="I219" s="232"/>
      <c r="J219" s="228"/>
      <c r="K219" s="228"/>
      <c r="L219" s="233"/>
      <c r="M219" s="234"/>
      <c r="N219" s="235"/>
      <c r="O219" s="235"/>
      <c r="P219" s="235"/>
      <c r="Q219" s="235"/>
      <c r="R219" s="235"/>
      <c r="S219" s="235"/>
      <c r="T219" s="236"/>
      <c r="AT219" s="237" t="s">
        <v>294</v>
      </c>
      <c r="AU219" s="237" t="s">
        <v>84</v>
      </c>
      <c r="AV219" s="13" t="s">
        <v>84</v>
      </c>
      <c r="AW219" s="13" t="s">
        <v>30</v>
      </c>
      <c r="AX219" s="13" t="s">
        <v>74</v>
      </c>
      <c r="AY219" s="237" t="s">
        <v>201</v>
      </c>
    </row>
    <row r="220" spans="1:65" s="14" customFormat="1" x14ac:dyDescent="0.2">
      <c r="B220" s="238"/>
      <c r="C220" s="293"/>
      <c r="D220" s="219" t="s">
        <v>294</v>
      </c>
      <c r="E220" s="240" t="s">
        <v>1</v>
      </c>
      <c r="F220" s="241" t="s">
        <v>297</v>
      </c>
      <c r="G220" s="239"/>
      <c r="H220" s="242">
        <v>361.6</v>
      </c>
      <c r="I220" s="243"/>
      <c r="J220" s="239"/>
      <c r="K220" s="239"/>
      <c r="L220" s="244"/>
      <c r="M220" s="245"/>
      <c r="N220" s="246"/>
      <c r="O220" s="246"/>
      <c r="P220" s="246"/>
      <c r="Q220" s="246"/>
      <c r="R220" s="246"/>
      <c r="S220" s="246"/>
      <c r="T220" s="247"/>
      <c r="AT220" s="248" t="s">
        <v>294</v>
      </c>
      <c r="AU220" s="248" t="s">
        <v>84</v>
      </c>
      <c r="AV220" s="14" t="s">
        <v>214</v>
      </c>
      <c r="AW220" s="14" t="s">
        <v>30</v>
      </c>
      <c r="AX220" s="14" t="s">
        <v>82</v>
      </c>
      <c r="AY220" s="248" t="s">
        <v>201</v>
      </c>
    </row>
    <row r="221" spans="1:65" s="2" customFormat="1" ht="24" customHeight="1" x14ac:dyDescent="0.2">
      <c r="A221" s="34"/>
      <c r="B221" s="35"/>
      <c r="C221" s="290" t="s">
        <v>573</v>
      </c>
      <c r="D221" s="205" t="s">
        <v>204</v>
      </c>
      <c r="E221" s="206" t="s">
        <v>599</v>
      </c>
      <c r="F221" s="207" t="s">
        <v>600</v>
      </c>
      <c r="G221" s="208" t="s">
        <v>309</v>
      </c>
      <c r="H221" s="209">
        <v>361.6</v>
      </c>
      <c r="I221" s="210"/>
      <c r="J221" s="211">
        <f t="shared" ref="J221:J228" si="10">ROUND(I221*H221,2)</f>
        <v>0</v>
      </c>
      <c r="K221" s="212"/>
      <c r="L221" s="39"/>
      <c r="M221" s="213" t="s">
        <v>1</v>
      </c>
      <c r="N221" s="214" t="s">
        <v>39</v>
      </c>
      <c r="O221" s="71"/>
      <c r="P221" s="215">
        <f t="shared" ref="P221:P228" si="11">O221*H221</f>
        <v>0</v>
      </c>
      <c r="Q221" s="215">
        <v>0</v>
      </c>
      <c r="R221" s="215">
        <f t="shared" ref="R221:R228" si="12">Q221*H221</f>
        <v>0</v>
      </c>
      <c r="S221" s="215">
        <v>0</v>
      </c>
      <c r="T221" s="216">
        <f t="shared" ref="T221:T228" si="13">S221*H221</f>
        <v>0</v>
      </c>
      <c r="U221" s="34"/>
      <c r="V221" s="34"/>
      <c r="W221" s="34"/>
      <c r="X221" s="34"/>
      <c r="Y221" s="34"/>
      <c r="Z221" s="34"/>
      <c r="AA221" s="34"/>
      <c r="AB221" s="34"/>
      <c r="AC221" s="34"/>
      <c r="AD221" s="34"/>
      <c r="AE221" s="34"/>
      <c r="AR221" s="217" t="s">
        <v>214</v>
      </c>
      <c r="AT221" s="217" t="s">
        <v>204</v>
      </c>
      <c r="AU221" s="217" t="s">
        <v>84</v>
      </c>
      <c r="AY221" s="17" t="s">
        <v>201</v>
      </c>
      <c r="BE221" s="218">
        <f t="shared" ref="BE221:BE228" si="14">IF(N221="základní",J221,0)</f>
        <v>0</v>
      </c>
      <c r="BF221" s="218">
        <f t="shared" ref="BF221:BF228" si="15">IF(N221="snížená",J221,0)</f>
        <v>0</v>
      </c>
      <c r="BG221" s="218">
        <f t="shared" ref="BG221:BG228" si="16">IF(N221="zákl. přenesená",J221,0)</f>
        <v>0</v>
      </c>
      <c r="BH221" s="218">
        <f t="shared" ref="BH221:BH228" si="17">IF(N221="sníž. přenesená",J221,0)</f>
        <v>0</v>
      </c>
      <c r="BI221" s="218">
        <f t="shared" ref="BI221:BI228" si="18">IF(N221="nulová",J221,0)</f>
        <v>0</v>
      </c>
      <c r="BJ221" s="17" t="s">
        <v>82</v>
      </c>
      <c r="BK221" s="218">
        <f t="shared" ref="BK221:BK228" si="19">ROUND(I221*H221,2)</f>
        <v>0</v>
      </c>
      <c r="BL221" s="17" t="s">
        <v>214</v>
      </c>
      <c r="BM221" s="217" t="s">
        <v>601</v>
      </c>
    </row>
    <row r="222" spans="1:65" s="2" customFormat="1" ht="16.5" customHeight="1" x14ac:dyDescent="0.2">
      <c r="A222" s="34"/>
      <c r="B222" s="35"/>
      <c r="C222" s="290" t="s">
        <v>577</v>
      </c>
      <c r="D222" s="205" t="s">
        <v>204</v>
      </c>
      <c r="E222" s="206" t="s">
        <v>603</v>
      </c>
      <c r="F222" s="207" t="s">
        <v>604</v>
      </c>
      <c r="G222" s="208" t="s">
        <v>351</v>
      </c>
      <c r="H222" s="209">
        <v>7.6840000000000002</v>
      </c>
      <c r="I222" s="210"/>
      <c r="J222" s="211">
        <f t="shared" si="10"/>
        <v>0</v>
      </c>
      <c r="K222" s="212"/>
      <c r="L222" s="39"/>
      <c r="M222" s="213" t="s">
        <v>1</v>
      </c>
      <c r="N222" s="214" t="s">
        <v>39</v>
      </c>
      <c r="O222" s="71"/>
      <c r="P222" s="215">
        <f t="shared" si="11"/>
        <v>0</v>
      </c>
      <c r="Q222" s="215">
        <v>1.04881</v>
      </c>
      <c r="R222" s="215">
        <f t="shared" si="12"/>
        <v>8.0590560399999998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605</v>
      </c>
    </row>
    <row r="223" spans="1:65" s="2" customFormat="1" ht="24" customHeight="1" x14ac:dyDescent="0.2">
      <c r="A223" s="34"/>
      <c r="B223" s="35"/>
      <c r="C223" s="290" t="s">
        <v>581</v>
      </c>
      <c r="D223" s="205" t="s">
        <v>204</v>
      </c>
      <c r="E223" s="206" t="s">
        <v>607</v>
      </c>
      <c r="F223" s="207" t="s">
        <v>608</v>
      </c>
      <c r="G223" s="208" t="s">
        <v>344</v>
      </c>
      <c r="H223" s="209">
        <v>1</v>
      </c>
      <c r="I223" s="210"/>
      <c r="J223" s="211">
        <f t="shared" si="10"/>
        <v>0</v>
      </c>
      <c r="K223" s="212"/>
      <c r="L223" s="39"/>
      <c r="M223" s="213" t="s">
        <v>1</v>
      </c>
      <c r="N223" s="214" t="s">
        <v>39</v>
      </c>
      <c r="O223" s="71"/>
      <c r="P223" s="215">
        <f t="shared" si="11"/>
        <v>0</v>
      </c>
      <c r="Q223" s="215">
        <v>3.6299999999999999E-2</v>
      </c>
      <c r="R223" s="215">
        <f t="shared" si="12"/>
        <v>3.6299999999999999E-2</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609</v>
      </c>
    </row>
    <row r="224" spans="1:65" s="2" customFormat="1" ht="24" customHeight="1" x14ac:dyDescent="0.2">
      <c r="A224" s="34"/>
      <c r="B224" s="35"/>
      <c r="C224" s="290" t="s">
        <v>585</v>
      </c>
      <c r="D224" s="205" t="s">
        <v>204</v>
      </c>
      <c r="E224" s="206" t="s">
        <v>611</v>
      </c>
      <c r="F224" s="207" t="s">
        <v>612</v>
      </c>
      <c r="G224" s="208" t="s">
        <v>344</v>
      </c>
      <c r="H224" s="209">
        <v>2</v>
      </c>
      <c r="I224" s="210"/>
      <c r="J224" s="211">
        <f t="shared" si="10"/>
        <v>0</v>
      </c>
      <c r="K224" s="212"/>
      <c r="L224" s="39"/>
      <c r="M224" s="213" t="s">
        <v>1</v>
      </c>
      <c r="N224" s="214" t="s">
        <v>39</v>
      </c>
      <c r="O224" s="71"/>
      <c r="P224" s="215">
        <f t="shared" si="11"/>
        <v>0</v>
      </c>
      <c r="Q224" s="215">
        <v>7.3639999999999997E-2</v>
      </c>
      <c r="R224" s="215">
        <f t="shared" si="12"/>
        <v>0.14727999999999999</v>
      </c>
      <c r="S224" s="215">
        <v>0</v>
      </c>
      <c r="T224" s="216">
        <f t="shared" si="13"/>
        <v>0</v>
      </c>
      <c r="U224" s="34"/>
      <c r="V224" s="34"/>
      <c r="W224" s="34"/>
      <c r="X224" s="34"/>
      <c r="Y224" s="34"/>
      <c r="Z224" s="34"/>
      <c r="AA224" s="34"/>
      <c r="AB224" s="34"/>
      <c r="AC224" s="34"/>
      <c r="AD224" s="34"/>
      <c r="AE224" s="34"/>
      <c r="AR224" s="217" t="s">
        <v>214</v>
      </c>
      <c r="AT224" s="217" t="s">
        <v>204</v>
      </c>
      <c r="AU224" s="217" t="s">
        <v>84</v>
      </c>
      <c r="AY224" s="17" t="s">
        <v>201</v>
      </c>
      <c r="BE224" s="218">
        <f t="shared" si="14"/>
        <v>0</v>
      </c>
      <c r="BF224" s="218">
        <f t="shared" si="15"/>
        <v>0</v>
      </c>
      <c r="BG224" s="218">
        <f t="shared" si="16"/>
        <v>0</v>
      </c>
      <c r="BH224" s="218">
        <f t="shared" si="17"/>
        <v>0</v>
      </c>
      <c r="BI224" s="218">
        <f t="shared" si="18"/>
        <v>0</v>
      </c>
      <c r="BJ224" s="17" t="s">
        <v>82</v>
      </c>
      <c r="BK224" s="218">
        <f t="shared" si="19"/>
        <v>0</v>
      </c>
      <c r="BL224" s="17" t="s">
        <v>214</v>
      </c>
      <c r="BM224" s="217" t="s">
        <v>613</v>
      </c>
    </row>
    <row r="225" spans="1:65" s="2" customFormat="1" ht="24" customHeight="1" x14ac:dyDescent="0.2">
      <c r="A225" s="34"/>
      <c r="B225" s="35"/>
      <c r="C225" s="290" t="s">
        <v>592</v>
      </c>
      <c r="D225" s="205" t="s">
        <v>204</v>
      </c>
      <c r="E225" s="206" t="s">
        <v>615</v>
      </c>
      <c r="F225" s="207" t="s">
        <v>616</v>
      </c>
      <c r="G225" s="208" t="s">
        <v>344</v>
      </c>
      <c r="H225" s="209">
        <v>3</v>
      </c>
      <c r="I225" s="210"/>
      <c r="J225" s="211">
        <f t="shared" si="10"/>
        <v>0</v>
      </c>
      <c r="K225" s="212"/>
      <c r="L225" s="39"/>
      <c r="M225" s="213" t="s">
        <v>1</v>
      </c>
      <c r="N225" s="214" t="s">
        <v>39</v>
      </c>
      <c r="O225" s="71"/>
      <c r="P225" s="215">
        <f t="shared" si="11"/>
        <v>0</v>
      </c>
      <c r="Q225" s="215">
        <v>4.9099999999999998E-2</v>
      </c>
      <c r="R225" s="215">
        <f t="shared" si="12"/>
        <v>0.14729999999999999</v>
      </c>
      <c r="S225" s="215">
        <v>0</v>
      </c>
      <c r="T225" s="216">
        <f t="shared" si="13"/>
        <v>0</v>
      </c>
      <c r="U225" s="34"/>
      <c r="V225" s="34"/>
      <c r="W225" s="34"/>
      <c r="X225" s="34"/>
      <c r="Y225" s="34"/>
      <c r="Z225" s="34"/>
      <c r="AA225" s="34"/>
      <c r="AB225" s="34"/>
      <c r="AC225" s="34"/>
      <c r="AD225" s="34"/>
      <c r="AE225" s="34"/>
      <c r="AR225" s="217" t="s">
        <v>214</v>
      </c>
      <c r="AT225" s="217" t="s">
        <v>204</v>
      </c>
      <c r="AU225" s="217" t="s">
        <v>84</v>
      </c>
      <c r="AY225" s="17" t="s">
        <v>201</v>
      </c>
      <c r="BE225" s="218">
        <f t="shared" si="14"/>
        <v>0</v>
      </c>
      <c r="BF225" s="218">
        <f t="shared" si="15"/>
        <v>0</v>
      </c>
      <c r="BG225" s="218">
        <f t="shared" si="16"/>
        <v>0</v>
      </c>
      <c r="BH225" s="218">
        <f t="shared" si="17"/>
        <v>0</v>
      </c>
      <c r="BI225" s="218">
        <f t="shared" si="18"/>
        <v>0</v>
      </c>
      <c r="BJ225" s="17" t="s">
        <v>82</v>
      </c>
      <c r="BK225" s="218">
        <f t="shared" si="19"/>
        <v>0</v>
      </c>
      <c r="BL225" s="17" t="s">
        <v>214</v>
      </c>
      <c r="BM225" s="217" t="s">
        <v>617</v>
      </c>
    </row>
    <row r="226" spans="1:65" s="2" customFormat="1" ht="24" customHeight="1" x14ac:dyDescent="0.2">
      <c r="A226" s="34"/>
      <c r="B226" s="35"/>
      <c r="C226" s="290" t="s">
        <v>598</v>
      </c>
      <c r="D226" s="205" t="s">
        <v>204</v>
      </c>
      <c r="E226" s="206" t="s">
        <v>619</v>
      </c>
      <c r="F226" s="207" t="s">
        <v>620</v>
      </c>
      <c r="G226" s="208" t="s">
        <v>344</v>
      </c>
      <c r="H226" s="209">
        <v>1</v>
      </c>
      <c r="I226" s="210"/>
      <c r="J226" s="211">
        <f t="shared" si="10"/>
        <v>0</v>
      </c>
      <c r="K226" s="212"/>
      <c r="L226" s="39"/>
      <c r="M226" s="213" t="s">
        <v>1</v>
      </c>
      <c r="N226" s="214" t="s">
        <v>39</v>
      </c>
      <c r="O226" s="71"/>
      <c r="P226" s="215">
        <f t="shared" si="11"/>
        <v>0</v>
      </c>
      <c r="Q226" s="215">
        <v>9.9339999999999998E-2</v>
      </c>
      <c r="R226" s="215">
        <f t="shared" si="12"/>
        <v>9.9339999999999998E-2</v>
      </c>
      <c r="S226" s="215">
        <v>0</v>
      </c>
      <c r="T226" s="216">
        <f t="shared" si="13"/>
        <v>0</v>
      </c>
      <c r="U226" s="34"/>
      <c r="V226" s="34"/>
      <c r="W226" s="34"/>
      <c r="X226" s="34"/>
      <c r="Y226" s="34"/>
      <c r="Z226" s="34"/>
      <c r="AA226" s="34"/>
      <c r="AB226" s="34"/>
      <c r="AC226" s="34"/>
      <c r="AD226" s="34"/>
      <c r="AE226" s="34"/>
      <c r="AR226" s="217" t="s">
        <v>214</v>
      </c>
      <c r="AT226" s="217" t="s">
        <v>204</v>
      </c>
      <c r="AU226" s="217" t="s">
        <v>84</v>
      </c>
      <c r="AY226" s="17" t="s">
        <v>201</v>
      </c>
      <c r="BE226" s="218">
        <f t="shared" si="14"/>
        <v>0</v>
      </c>
      <c r="BF226" s="218">
        <f t="shared" si="15"/>
        <v>0</v>
      </c>
      <c r="BG226" s="218">
        <f t="shared" si="16"/>
        <v>0</v>
      </c>
      <c r="BH226" s="218">
        <f t="shared" si="17"/>
        <v>0</v>
      </c>
      <c r="BI226" s="218">
        <f t="shared" si="18"/>
        <v>0</v>
      </c>
      <c r="BJ226" s="17" t="s">
        <v>82</v>
      </c>
      <c r="BK226" s="218">
        <f t="shared" si="19"/>
        <v>0</v>
      </c>
      <c r="BL226" s="17" t="s">
        <v>214</v>
      </c>
      <c r="BM226" s="217" t="s">
        <v>621</v>
      </c>
    </row>
    <row r="227" spans="1:65" s="2" customFormat="1" ht="24" customHeight="1" x14ac:dyDescent="0.2">
      <c r="A227" s="34"/>
      <c r="B227" s="35"/>
      <c r="C227" s="290" t="s">
        <v>602</v>
      </c>
      <c r="D227" s="205" t="s">
        <v>204</v>
      </c>
      <c r="E227" s="206" t="s">
        <v>623</v>
      </c>
      <c r="F227" s="207" t="s">
        <v>624</v>
      </c>
      <c r="G227" s="208" t="s">
        <v>344</v>
      </c>
      <c r="H227" s="209">
        <v>1</v>
      </c>
      <c r="I227" s="210"/>
      <c r="J227" s="211">
        <f t="shared" si="10"/>
        <v>0</v>
      </c>
      <c r="K227" s="212"/>
      <c r="L227" s="39"/>
      <c r="M227" s="213" t="s">
        <v>1</v>
      </c>
      <c r="N227" s="214" t="s">
        <v>39</v>
      </c>
      <c r="O227" s="71"/>
      <c r="P227" s="215">
        <f t="shared" si="11"/>
        <v>0</v>
      </c>
      <c r="Q227" s="215">
        <v>0.12028</v>
      </c>
      <c r="R227" s="215">
        <f t="shared" si="12"/>
        <v>0.12028</v>
      </c>
      <c r="S227" s="215">
        <v>0</v>
      </c>
      <c r="T227" s="216">
        <f t="shared" si="13"/>
        <v>0</v>
      </c>
      <c r="U227" s="34"/>
      <c r="V227" s="34"/>
      <c r="W227" s="34"/>
      <c r="X227" s="34"/>
      <c r="Y227" s="34"/>
      <c r="Z227" s="34"/>
      <c r="AA227" s="34"/>
      <c r="AB227" s="34"/>
      <c r="AC227" s="34"/>
      <c r="AD227" s="34"/>
      <c r="AE227" s="34"/>
      <c r="AR227" s="217" t="s">
        <v>214</v>
      </c>
      <c r="AT227" s="217" t="s">
        <v>204</v>
      </c>
      <c r="AU227" s="217" t="s">
        <v>84</v>
      </c>
      <c r="AY227" s="17" t="s">
        <v>201</v>
      </c>
      <c r="BE227" s="218">
        <f t="shared" si="14"/>
        <v>0</v>
      </c>
      <c r="BF227" s="218">
        <f t="shared" si="15"/>
        <v>0</v>
      </c>
      <c r="BG227" s="218">
        <f t="shared" si="16"/>
        <v>0</v>
      </c>
      <c r="BH227" s="218">
        <f t="shared" si="17"/>
        <v>0</v>
      </c>
      <c r="BI227" s="218">
        <f t="shared" si="18"/>
        <v>0</v>
      </c>
      <c r="BJ227" s="17" t="s">
        <v>82</v>
      </c>
      <c r="BK227" s="218">
        <f t="shared" si="19"/>
        <v>0</v>
      </c>
      <c r="BL227" s="17" t="s">
        <v>214</v>
      </c>
      <c r="BM227" s="217" t="s">
        <v>625</v>
      </c>
    </row>
    <row r="228" spans="1:65" s="2" customFormat="1" ht="16.5" customHeight="1" x14ac:dyDescent="0.2">
      <c r="A228" s="34"/>
      <c r="B228" s="35"/>
      <c r="C228" s="290" t="s">
        <v>606</v>
      </c>
      <c r="D228" s="205" t="s">
        <v>204</v>
      </c>
      <c r="E228" s="206" t="s">
        <v>627</v>
      </c>
      <c r="F228" s="207" t="s">
        <v>628</v>
      </c>
      <c r="G228" s="208" t="s">
        <v>344</v>
      </c>
      <c r="H228" s="209">
        <v>40</v>
      </c>
      <c r="I228" s="210"/>
      <c r="J228" s="211">
        <f t="shared" si="10"/>
        <v>0</v>
      </c>
      <c r="K228" s="212"/>
      <c r="L228" s="39"/>
      <c r="M228" s="213" t="s">
        <v>1</v>
      </c>
      <c r="N228" s="214" t="s">
        <v>39</v>
      </c>
      <c r="O228" s="71"/>
      <c r="P228" s="215">
        <f t="shared" si="11"/>
        <v>0</v>
      </c>
      <c r="Q228" s="215">
        <v>6.3549999999999995E-2</v>
      </c>
      <c r="R228" s="215">
        <f t="shared" si="12"/>
        <v>2.5419999999999998</v>
      </c>
      <c r="S228" s="215">
        <v>0</v>
      </c>
      <c r="T228" s="216">
        <f t="shared" si="13"/>
        <v>0</v>
      </c>
      <c r="U228" s="34"/>
      <c r="V228" s="34"/>
      <c r="W228" s="34"/>
      <c r="X228" s="34"/>
      <c r="Y228" s="34"/>
      <c r="Z228" s="34"/>
      <c r="AA228" s="34"/>
      <c r="AB228" s="34"/>
      <c r="AC228" s="34"/>
      <c r="AD228" s="34"/>
      <c r="AE228" s="34"/>
      <c r="AR228" s="217" t="s">
        <v>214</v>
      </c>
      <c r="AT228" s="217" t="s">
        <v>204</v>
      </c>
      <c r="AU228" s="217" t="s">
        <v>84</v>
      </c>
      <c r="AY228" s="17" t="s">
        <v>201</v>
      </c>
      <c r="BE228" s="218">
        <f t="shared" si="14"/>
        <v>0</v>
      </c>
      <c r="BF228" s="218">
        <f t="shared" si="15"/>
        <v>0</v>
      </c>
      <c r="BG228" s="218">
        <f t="shared" si="16"/>
        <v>0</v>
      </c>
      <c r="BH228" s="218">
        <f t="shared" si="17"/>
        <v>0</v>
      </c>
      <c r="BI228" s="218">
        <f t="shared" si="18"/>
        <v>0</v>
      </c>
      <c r="BJ228" s="17" t="s">
        <v>82</v>
      </c>
      <c r="BK228" s="218">
        <f t="shared" si="19"/>
        <v>0</v>
      </c>
      <c r="BL228" s="17" t="s">
        <v>214</v>
      </c>
      <c r="BM228" s="217" t="s">
        <v>4475</v>
      </c>
    </row>
    <row r="229" spans="1:65" s="15" customFormat="1" x14ac:dyDescent="0.2">
      <c r="B229" s="249"/>
      <c r="C229" s="295"/>
      <c r="D229" s="219" t="s">
        <v>294</v>
      </c>
      <c r="E229" s="251" t="s">
        <v>1</v>
      </c>
      <c r="F229" s="252" t="s">
        <v>630</v>
      </c>
      <c r="G229" s="250"/>
      <c r="H229" s="251" t="s">
        <v>1</v>
      </c>
      <c r="I229" s="253"/>
      <c r="J229" s="250"/>
      <c r="K229" s="250"/>
      <c r="L229" s="254"/>
      <c r="M229" s="255"/>
      <c r="N229" s="256"/>
      <c r="O229" s="256"/>
      <c r="P229" s="256"/>
      <c r="Q229" s="256"/>
      <c r="R229" s="256"/>
      <c r="S229" s="256"/>
      <c r="T229" s="257"/>
      <c r="AT229" s="258" t="s">
        <v>294</v>
      </c>
      <c r="AU229" s="258" t="s">
        <v>84</v>
      </c>
      <c r="AV229" s="15" t="s">
        <v>82</v>
      </c>
      <c r="AW229" s="15" t="s">
        <v>30</v>
      </c>
      <c r="AX229" s="15" t="s">
        <v>74</v>
      </c>
      <c r="AY229" s="258" t="s">
        <v>201</v>
      </c>
    </row>
    <row r="230" spans="1:65" s="13" customFormat="1" x14ac:dyDescent="0.2">
      <c r="B230" s="227"/>
      <c r="C230" s="292"/>
      <c r="D230" s="219" t="s">
        <v>294</v>
      </c>
      <c r="E230" s="229" t="s">
        <v>1</v>
      </c>
      <c r="F230" s="230" t="s">
        <v>4476</v>
      </c>
      <c r="G230" s="228"/>
      <c r="H230" s="231">
        <v>40</v>
      </c>
      <c r="I230" s="232"/>
      <c r="J230" s="228"/>
      <c r="K230" s="228"/>
      <c r="L230" s="233"/>
      <c r="M230" s="234"/>
      <c r="N230" s="235"/>
      <c r="O230" s="235"/>
      <c r="P230" s="235"/>
      <c r="Q230" s="235"/>
      <c r="R230" s="235"/>
      <c r="S230" s="235"/>
      <c r="T230" s="236"/>
      <c r="AT230" s="237" t="s">
        <v>294</v>
      </c>
      <c r="AU230" s="237" t="s">
        <v>84</v>
      </c>
      <c r="AV230" s="13" t="s">
        <v>84</v>
      </c>
      <c r="AW230" s="13" t="s">
        <v>30</v>
      </c>
      <c r="AX230" s="13" t="s">
        <v>82</v>
      </c>
      <c r="AY230" s="237" t="s">
        <v>201</v>
      </c>
    </row>
    <row r="231" spans="1:65" s="2" customFormat="1" ht="16.5" customHeight="1" x14ac:dyDescent="0.2">
      <c r="A231" s="34"/>
      <c r="B231" s="35"/>
      <c r="C231" s="290" t="s">
        <v>610</v>
      </c>
      <c r="D231" s="205" t="s">
        <v>204</v>
      </c>
      <c r="E231" s="206" t="s">
        <v>633</v>
      </c>
      <c r="F231" s="207" t="s">
        <v>634</v>
      </c>
      <c r="G231" s="208" t="s">
        <v>287</v>
      </c>
      <c r="H231" s="209">
        <v>9.7919999999999998</v>
      </c>
      <c r="I231" s="210"/>
      <c r="J231" s="211">
        <f>ROUND(I231*H231,2)</f>
        <v>0</v>
      </c>
      <c r="K231" s="212"/>
      <c r="L231" s="39"/>
      <c r="M231" s="213" t="s">
        <v>1</v>
      </c>
      <c r="N231" s="214" t="s">
        <v>39</v>
      </c>
      <c r="O231" s="71"/>
      <c r="P231" s="215">
        <f>O231*H231</f>
        <v>0</v>
      </c>
      <c r="Q231" s="215">
        <v>2.45329</v>
      </c>
      <c r="R231" s="215">
        <f>Q231*H231</f>
        <v>24.022615679999998</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635</v>
      </c>
    </row>
    <row r="232" spans="1:65" s="15" customFormat="1" x14ac:dyDescent="0.2">
      <c r="B232" s="249"/>
      <c r="C232" s="295"/>
      <c r="D232" s="219" t="s">
        <v>294</v>
      </c>
      <c r="E232" s="251" t="s">
        <v>1</v>
      </c>
      <c r="F232" s="252" t="s">
        <v>636</v>
      </c>
      <c r="G232" s="250"/>
      <c r="H232" s="251" t="s">
        <v>1</v>
      </c>
      <c r="I232" s="253"/>
      <c r="J232" s="250"/>
      <c r="K232" s="250"/>
      <c r="L232" s="254"/>
      <c r="M232" s="255"/>
      <c r="N232" s="256"/>
      <c r="O232" s="256"/>
      <c r="P232" s="256"/>
      <c r="Q232" s="256"/>
      <c r="R232" s="256"/>
      <c r="S232" s="256"/>
      <c r="T232" s="257"/>
      <c r="AT232" s="258" t="s">
        <v>294</v>
      </c>
      <c r="AU232" s="258" t="s">
        <v>84</v>
      </c>
      <c r="AV232" s="15" t="s">
        <v>82</v>
      </c>
      <c r="AW232" s="15" t="s">
        <v>30</v>
      </c>
      <c r="AX232" s="15" t="s">
        <v>74</v>
      </c>
      <c r="AY232" s="258" t="s">
        <v>201</v>
      </c>
    </row>
    <row r="233" spans="1:65" s="13" customFormat="1" x14ac:dyDescent="0.2">
      <c r="B233" s="227"/>
      <c r="C233" s="292"/>
      <c r="D233" s="219" t="s">
        <v>294</v>
      </c>
      <c r="E233" s="229" t="s">
        <v>1</v>
      </c>
      <c r="F233" s="230" t="s">
        <v>4477</v>
      </c>
      <c r="G233" s="228"/>
      <c r="H233" s="231">
        <v>9.7919999999999998</v>
      </c>
      <c r="I233" s="232"/>
      <c r="J233" s="228"/>
      <c r="K233" s="228"/>
      <c r="L233" s="233"/>
      <c r="M233" s="234"/>
      <c r="N233" s="235"/>
      <c r="O233" s="235"/>
      <c r="P233" s="235"/>
      <c r="Q233" s="235"/>
      <c r="R233" s="235"/>
      <c r="S233" s="235"/>
      <c r="T233" s="236"/>
      <c r="AT233" s="237" t="s">
        <v>294</v>
      </c>
      <c r="AU233" s="237" t="s">
        <v>84</v>
      </c>
      <c r="AV233" s="13" t="s">
        <v>84</v>
      </c>
      <c r="AW233" s="13" t="s">
        <v>30</v>
      </c>
      <c r="AX233" s="13" t="s">
        <v>82</v>
      </c>
      <c r="AY233" s="237" t="s">
        <v>201</v>
      </c>
    </row>
    <row r="234" spans="1:65" s="2" customFormat="1" ht="24" customHeight="1" x14ac:dyDescent="0.2">
      <c r="A234" s="34"/>
      <c r="B234" s="35"/>
      <c r="C234" s="290" t="s">
        <v>614</v>
      </c>
      <c r="D234" s="205" t="s">
        <v>204</v>
      </c>
      <c r="E234" s="206" t="s">
        <v>639</v>
      </c>
      <c r="F234" s="207" t="s">
        <v>640</v>
      </c>
      <c r="G234" s="208" t="s">
        <v>287</v>
      </c>
      <c r="H234" s="209">
        <v>2.5920000000000001</v>
      </c>
      <c r="I234" s="210"/>
      <c r="J234" s="211">
        <f>ROUND(I234*H234,2)</f>
        <v>0</v>
      </c>
      <c r="K234" s="212"/>
      <c r="L234" s="39"/>
      <c r="M234" s="213" t="s">
        <v>1</v>
      </c>
      <c r="N234" s="214" t="s">
        <v>39</v>
      </c>
      <c r="O234" s="71"/>
      <c r="P234" s="215">
        <f>O234*H234</f>
        <v>0</v>
      </c>
      <c r="Q234" s="215">
        <v>2.45329</v>
      </c>
      <c r="R234" s="215">
        <f>Q234*H234</f>
        <v>6.3589276799999999</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641</v>
      </c>
    </row>
    <row r="235" spans="1:65" s="15" customFormat="1" x14ac:dyDescent="0.2">
      <c r="B235" s="249"/>
      <c r="C235" s="295"/>
      <c r="D235" s="219" t="s">
        <v>294</v>
      </c>
      <c r="E235" s="251" t="s">
        <v>1</v>
      </c>
      <c r="F235" s="252" t="s">
        <v>560</v>
      </c>
      <c r="G235" s="250"/>
      <c r="H235" s="251" t="s">
        <v>1</v>
      </c>
      <c r="I235" s="253"/>
      <c r="J235" s="250"/>
      <c r="K235" s="250"/>
      <c r="L235" s="254"/>
      <c r="M235" s="255"/>
      <c r="N235" s="256"/>
      <c r="O235" s="256"/>
      <c r="P235" s="256"/>
      <c r="Q235" s="256"/>
      <c r="R235" s="256"/>
      <c r="S235" s="256"/>
      <c r="T235" s="257"/>
      <c r="AT235" s="258" t="s">
        <v>294</v>
      </c>
      <c r="AU235" s="258" t="s">
        <v>84</v>
      </c>
      <c r="AV235" s="15" t="s">
        <v>82</v>
      </c>
      <c r="AW235" s="15" t="s">
        <v>30</v>
      </c>
      <c r="AX235" s="15" t="s">
        <v>74</v>
      </c>
      <c r="AY235" s="258" t="s">
        <v>201</v>
      </c>
    </row>
    <row r="236" spans="1:65" s="13" customFormat="1" x14ac:dyDescent="0.2">
      <c r="B236" s="227"/>
      <c r="C236" s="292"/>
      <c r="D236" s="219" t="s">
        <v>294</v>
      </c>
      <c r="E236" s="229" t="s">
        <v>1</v>
      </c>
      <c r="F236" s="230" t="s">
        <v>4478</v>
      </c>
      <c r="G236" s="228"/>
      <c r="H236" s="231">
        <v>2.5920000000000001</v>
      </c>
      <c r="I236" s="232"/>
      <c r="J236" s="228"/>
      <c r="K236" s="228"/>
      <c r="L236" s="233"/>
      <c r="M236" s="234"/>
      <c r="N236" s="235"/>
      <c r="O236" s="235"/>
      <c r="P236" s="235"/>
      <c r="Q236" s="235"/>
      <c r="R236" s="235"/>
      <c r="S236" s="235"/>
      <c r="T236" s="236"/>
      <c r="AT236" s="237" t="s">
        <v>294</v>
      </c>
      <c r="AU236" s="237" t="s">
        <v>84</v>
      </c>
      <c r="AV236" s="13" t="s">
        <v>84</v>
      </c>
      <c r="AW236" s="13" t="s">
        <v>30</v>
      </c>
      <c r="AX236" s="13" t="s">
        <v>82</v>
      </c>
      <c r="AY236" s="237" t="s">
        <v>201</v>
      </c>
    </row>
    <row r="237" spans="1:65" s="2" customFormat="1" ht="24" customHeight="1" x14ac:dyDescent="0.2">
      <c r="A237" s="34"/>
      <c r="B237" s="35"/>
      <c r="C237" s="290" t="s">
        <v>618</v>
      </c>
      <c r="D237" s="205" t="s">
        <v>204</v>
      </c>
      <c r="E237" s="206" t="s">
        <v>644</v>
      </c>
      <c r="F237" s="207" t="s">
        <v>645</v>
      </c>
      <c r="G237" s="208" t="s">
        <v>309</v>
      </c>
      <c r="H237" s="209">
        <v>123.84</v>
      </c>
      <c r="I237" s="210"/>
      <c r="J237" s="211">
        <f>ROUND(I237*H237,2)</f>
        <v>0</v>
      </c>
      <c r="K237" s="212"/>
      <c r="L237" s="39"/>
      <c r="M237" s="213" t="s">
        <v>1</v>
      </c>
      <c r="N237" s="214" t="s">
        <v>39</v>
      </c>
      <c r="O237" s="71"/>
      <c r="P237" s="215">
        <f>O237*H237</f>
        <v>0</v>
      </c>
      <c r="Q237" s="215">
        <v>2.4399999999999999E-3</v>
      </c>
      <c r="R237" s="215">
        <f>Q237*H237</f>
        <v>0.30216959999999998</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646</v>
      </c>
    </row>
    <row r="238" spans="1:65" s="13" customFormat="1" x14ac:dyDescent="0.2">
      <c r="B238" s="227"/>
      <c r="C238" s="292"/>
      <c r="D238" s="219" t="s">
        <v>294</v>
      </c>
      <c r="E238" s="229" t="s">
        <v>1</v>
      </c>
      <c r="F238" s="230" t="s">
        <v>4479</v>
      </c>
      <c r="G238" s="228"/>
      <c r="H238" s="231">
        <v>25.92</v>
      </c>
      <c r="I238" s="232"/>
      <c r="J238" s="228"/>
      <c r="K238" s="228"/>
      <c r="L238" s="233"/>
      <c r="M238" s="234"/>
      <c r="N238" s="235"/>
      <c r="O238" s="235"/>
      <c r="P238" s="235"/>
      <c r="Q238" s="235"/>
      <c r="R238" s="235"/>
      <c r="S238" s="235"/>
      <c r="T238" s="236"/>
      <c r="AT238" s="237" t="s">
        <v>294</v>
      </c>
      <c r="AU238" s="237" t="s">
        <v>84</v>
      </c>
      <c r="AV238" s="13" t="s">
        <v>84</v>
      </c>
      <c r="AW238" s="13" t="s">
        <v>30</v>
      </c>
      <c r="AX238" s="13" t="s">
        <v>74</v>
      </c>
      <c r="AY238" s="237" t="s">
        <v>201</v>
      </c>
    </row>
    <row r="239" spans="1:65" s="13" customFormat="1" x14ac:dyDescent="0.2">
      <c r="B239" s="227"/>
      <c r="C239" s="292"/>
      <c r="D239" s="219" t="s">
        <v>294</v>
      </c>
      <c r="E239" s="229" t="s">
        <v>1</v>
      </c>
      <c r="F239" s="230" t="s">
        <v>4480</v>
      </c>
      <c r="G239" s="228"/>
      <c r="H239" s="231">
        <v>97.92</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4" customFormat="1" x14ac:dyDescent="0.2">
      <c r="B240" s="238"/>
      <c r="C240" s="293"/>
      <c r="D240" s="219" t="s">
        <v>294</v>
      </c>
      <c r="E240" s="240" t="s">
        <v>1</v>
      </c>
      <c r="F240" s="241" t="s">
        <v>297</v>
      </c>
      <c r="G240" s="239"/>
      <c r="H240" s="242">
        <v>123.84</v>
      </c>
      <c r="I240" s="243"/>
      <c r="J240" s="239"/>
      <c r="K240" s="239"/>
      <c r="L240" s="244"/>
      <c r="M240" s="245"/>
      <c r="N240" s="246"/>
      <c r="O240" s="246"/>
      <c r="P240" s="246"/>
      <c r="Q240" s="246"/>
      <c r="R240" s="246"/>
      <c r="S240" s="246"/>
      <c r="T240" s="247"/>
      <c r="AT240" s="248" t="s">
        <v>294</v>
      </c>
      <c r="AU240" s="248" t="s">
        <v>84</v>
      </c>
      <c r="AV240" s="14" t="s">
        <v>214</v>
      </c>
      <c r="AW240" s="14" t="s">
        <v>30</v>
      </c>
      <c r="AX240" s="14" t="s">
        <v>82</v>
      </c>
      <c r="AY240" s="248" t="s">
        <v>201</v>
      </c>
    </row>
    <row r="241" spans="1:65" s="2" customFormat="1" ht="24" customHeight="1" x14ac:dyDescent="0.2">
      <c r="A241" s="34"/>
      <c r="B241" s="35"/>
      <c r="C241" s="290" t="s">
        <v>622</v>
      </c>
      <c r="D241" s="205" t="s">
        <v>204</v>
      </c>
      <c r="E241" s="206" t="s">
        <v>650</v>
      </c>
      <c r="F241" s="207" t="s">
        <v>651</v>
      </c>
      <c r="G241" s="208" t="s">
        <v>309</v>
      </c>
      <c r="H241" s="209">
        <v>123.84</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652</v>
      </c>
    </row>
    <row r="242" spans="1:65" s="2" customFormat="1" ht="16.5" customHeight="1" x14ac:dyDescent="0.2">
      <c r="A242" s="34"/>
      <c r="B242" s="35"/>
      <c r="C242" s="290" t="s">
        <v>626</v>
      </c>
      <c r="D242" s="205" t="s">
        <v>204</v>
      </c>
      <c r="E242" s="206" t="s">
        <v>654</v>
      </c>
      <c r="F242" s="207" t="s">
        <v>655</v>
      </c>
      <c r="G242" s="208" t="s">
        <v>351</v>
      </c>
      <c r="H242" s="209">
        <v>3.355</v>
      </c>
      <c r="I242" s="210"/>
      <c r="J242" s="211">
        <f>ROUND(I242*H242,2)</f>
        <v>0</v>
      </c>
      <c r="K242" s="212"/>
      <c r="L242" s="39"/>
      <c r="M242" s="213" t="s">
        <v>1</v>
      </c>
      <c r="N242" s="214" t="s">
        <v>39</v>
      </c>
      <c r="O242" s="71"/>
      <c r="P242" s="215">
        <f>O242*H242</f>
        <v>0</v>
      </c>
      <c r="Q242" s="215">
        <v>1.0519700000000001</v>
      </c>
      <c r="R242" s="215">
        <f>Q242*H242</f>
        <v>3.52935935</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656</v>
      </c>
    </row>
    <row r="243" spans="1:65" s="2" customFormat="1" ht="16.5" customHeight="1" x14ac:dyDescent="0.2">
      <c r="A243" s="34"/>
      <c r="B243" s="35"/>
      <c r="C243" s="290" t="s">
        <v>632</v>
      </c>
      <c r="D243" s="205" t="s">
        <v>204</v>
      </c>
      <c r="E243" s="206" t="s">
        <v>658</v>
      </c>
      <c r="F243" s="207" t="s">
        <v>659</v>
      </c>
      <c r="G243" s="208" t="s">
        <v>287</v>
      </c>
      <c r="H243" s="209">
        <v>166.36</v>
      </c>
      <c r="I243" s="210"/>
      <c r="J243" s="211">
        <f>ROUND(I243*H243,2)</f>
        <v>0</v>
      </c>
      <c r="K243" s="212"/>
      <c r="L243" s="39"/>
      <c r="M243" s="213" t="s">
        <v>1</v>
      </c>
      <c r="N243" s="214" t="s">
        <v>39</v>
      </c>
      <c r="O243" s="71"/>
      <c r="P243" s="215">
        <f>O243*H243</f>
        <v>0</v>
      </c>
      <c r="Q243" s="215">
        <v>2.4533</v>
      </c>
      <c r="R243" s="215">
        <f>Q243*H243</f>
        <v>408.13098800000006</v>
      </c>
      <c r="S243" s="215">
        <v>0</v>
      </c>
      <c r="T243" s="216">
        <f>S243*H243</f>
        <v>0</v>
      </c>
      <c r="U243" s="34"/>
      <c r="V243" s="34"/>
      <c r="W243" s="34"/>
      <c r="X243" s="34"/>
      <c r="Y243" s="34"/>
      <c r="Z243" s="34"/>
      <c r="AA243" s="34"/>
      <c r="AB243" s="34"/>
      <c r="AC243" s="34"/>
      <c r="AD243" s="34"/>
      <c r="AE243" s="34"/>
      <c r="AR243" s="217" t="s">
        <v>214</v>
      </c>
      <c r="AT243" s="217" t="s">
        <v>204</v>
      </c>
      <c r="AU243" s="217" t="s">
        <v>84</v>
      </c>
      <c r="AY243" s="17" t="s">
        <v>201</v>
      </c>
      <c r="BE243" s="218">
        <f>IF(N243="základní",J243,0)</f>
        <v>0</v>
      </c>
      <c r="BF243" s="218">
        <f>IF(N243="snížená",J243,0)</f>
        <v>0</v>
      </c>
      <c r="BG243" s="218">
        <f>IF(N243="zákl. přenesená",J243,0)</f>
        <v>0</v>
      </c>
      <c r="BH243" s="218">
        <f>IF(N243="sníž. přenesená",J243,0)</f>
        <v>0</v>
      </c>
      <c r="BI243" s="218">
        <f>IF(N243="nulová",J243,0)</f>
        <v>0</v>
      </c>
      <c r="BJ243" s="17" t="s">
        <v>82</v>
      </c>
      <c r="BK243" s="218">
        <f>ROUND(I243*H243,2)</f>
        <v>0</v>
      </c>
      <c r="BL243" s="17" t="s">
        <v>214</v>
      </c>
      <c r="BM243" s="217" t="s">
        <v>660</v>
      </c>
    </row>
    <row r="244" spans="1:65" s="15" customFormat="1" x14ac:dyDescent="0.2">
      <c r="B244" s="249"/>
      <c r="C244" s="295"/>
      <c r="D244" s="219" t="s">
        <v>294</v>
      </c>
      <c r="E244" s="251" t="s">
        <v>1</v>
      </c>
      <c r="F244" s="252" t="s">
        <v>560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4472</v>
      </c>
      <c r="G245" s="228"/>
      <c r="H245" s="231">
        <v>45.2</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5" customFormat="1" x14ac:dyDescent="0.2">
      <c r="B246" s="249"/>
      <c r="C246" s="295"/>
      <c r="D246" s="219" t="s">
        <v>294</v>
      </c>
      <c r="E246" s="251" t="s">
        <v>1</v>
      </c>
      <c r="F246" s="252" t="s">
        <v>661</v>
      </c>
      <c r="G246" s="250"/>
      <c r="H246" s="251" t="s">
        <v>1</v>
      </c>
      <c r="I246" s="253"/>
      <c r="J246" s="250"/>
      <c r="K246" s="250"/>
      <c r="L246" s="254"/>
      <c r="M246" s="255"/>
      <c r="N246" s="256"/>
      <c r="O246" s="256"/>
      <c r="P246" s="256"/>
      <c r="Q246" s="256"/>
      <c r="R246" s="256"/>
      <c r="S246" s="256"/>
      <c r="T246" s="257"/>
      <c r="AT246" s="258" t="s">
        <v>294</v>
      </c>
      <c r="AU246" s="258" t="s">
        <v>84</v>
      </c>
      <c r="AV246" s="15" t="s">
        <v>82</v>
      </c>
      <c r="AW246" s="15" t="s">
        <v>30</v>
      </c>
      <c r="AX246" s="15" t="s">
        <v>74</v>
      </c>
      <c r="AY246" s="258" t="s">
        <v>201</v>
      </c>
    </row>
    <row r="247" spans="1:65" s="13" customFormat="1" x14ac:dyDescent="0.2">
      <c r="B247" s="227"/>
      <c r="C247" s="292"/>
      <c r="D247" s="219" t="s">
        <v>294</v>
      </c>
      <c r="E247" s="229" t="s">
        <v>1</v>
      </c>
      <c r="F247" s="230" t="s">
        <v>4481</v>
      </c>
      <c r="G247" s="228"/>
      <c r="H247" s="231">
        <v>13.25</v>
      </c>
      <c r="I247" s="232"/>
      <c r="J247" s="228"/>
      <c r="K247" s="228"/>
      <c r="L247" s="233"/>
      <c r="M247" s="234"/>
      <c r="N247" s="235"/>
      <c r="O247" s="235"/>
      <c r="P247" s="235"/>
      <c r="Q247" s="235"/>
      <c r="R247" s="235"/>
      <c r="S247" s="235"/>
      <c r="T247" s="236"/>
      <c r="AT247" s="237" t="s">
        <v>294</v>
      </c>
      <c r="AU247" s="237" t="s">
        <v>84</v>
      </c>
      <c r="AV247" s="13" t="s">
        <v>84</v>
      </c>
      <c r="AW247" s="13" t="s">
        <v>30</v>
      </c>
      <c r="AX247" s="13" t="s">
        <v>74</v>
      </c>
      <c r="AY247" s="237" t="s">
        <v>201</v>
      </c>
    </row>
    <row r="248" spans="1:65" s="13" customFormat="1" x14ac:dyDescent="0.2">
      <c r="B248" s="227"/>
      <c r="C248" s="292"/>
      <c r="D248" s="219" t="s">
        <v>294</v>
      </c>
      <c r="E248" s="229" t="s">
        <v>1</v>
      </c>
      <c r="F248" s="230" t="s">
        <v>4482</v>
      </c>
      <c r="G248" s="228"/>
      <c r="H248" s="231">
        <v>14.84</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5" customFormat="1" x14ac:dyDescent="0.2">
      <c r="B249" s="249"/>
      <c r="C249" s="295"/>
      <c r="D249" s="219" t="s">
        <v>294</v>
      </c>
      <c r="E249" s="251" t="s">
        <v>1</v>
      </c>
      <c r="F249" s="252" t="s">
        <v>665</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4483</v>
      </c>
      <c r="G250" s="228"/>
      <c r="H250" s="231">
        <v>13.27</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4484</v>
      </c>
      <c r="G251" s="228"/>
      <c r="H251" s="231">
        <v>6.3</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5" customFormat="1" x14ac:dyDescent="0.2">
      <c r="B252" s="249"/>
      <c r="C252" s="295"/>
      <c r="D252" s="219" t="s">
        <v>294</v>
      </c>
      <c r="E252" s="251" t="s">
        <v>1</v>
      </c>
      <c r="F252" s="252" t="s">
        <v>668</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92"/>
      <c r="D253" s="219" t="s">
        <v>294</v>
      </c>
      <c r="E253" s="229" t="s">
        <v>1</v>
      </c>
      <c r="F253" s="230" t="s">
        <v>4485</v>
      </c>
      <c r="G253" s="228"/>
      <c r="H253" s="231">
        <v>14.15</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3" customFormat="1" x14ac:dyDescent="0.2">
      <c r="B254" s="227"/>
      <c r="C254" s="292"/>
      <c r="D254" s="219" t="s">
        <v>294</v>
      </c>
      <c r="E254" s="229" t="s">
        <v>1</v>
      </c>
      <c r="F254" s="230" t="s">
        <v>4484</v>
      </c>
      <c r="G254" s="228"/>
      <c r="H254" s="231">
        <v>6.3</v>
      </c>
      <c r="I254" s="232"/>
      <c r="J254" s="228"/>
      <c r="K254" s="228"/>
      <c r="L254" s="233"/>
      <c r="M254" s="234"/>
      <c r="N254" s="235"/>
      <c r="O254" s="235"/>
      <c r="P254" s="235"/>
      <c r="Q254" s="235"/>
      <c r="R254" s="235"/>
      <c r="S254" s="235"/>
      <c r="T254" s="236"/>
      <c r="AT254" s="237" t="s">
        <v>294</v>
      </c>
      <c r="AU254" s="237" t="s">
        <v>84</v>
      </c>
      <c r="AV254" s="13" t="s">
        <v>84</v>
      </c>
      <c r="AW254" s="13" t="s">
        <v>30</v>
      </c>
      <c r="AX254" s="13" t="s">
        <v>74</v>
      </c>
      <c r="AY254" s="237" t="s">
        <v>201</v>
      </c>
    </row>
    <row r="255" spans="1:65" s="15" customFormat="1" x14ac:dyDescent="0.2">
      <c r="B255" s="249"/>
      <c r="C255" s="295"/>
      <c r="D255" s="219" t="s">
        <v>294</v>
      </c>
      <c r="E255" s="251" t="s">
        <v>1</v>
      </c>
      <c r="F255" s="252" t="s">
        <v>671</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4486</v>
      </c>
      <c r="G256" s="228"/>
      <c r="H256" s="231">
        <v>53.05</v>
      </c>
      <c r="I256" s="232"/>
      <c r="J256" s="228"/>
      <c r="K256" s="228"/>
      <c r="L256" s="233"/>
      <c r="M256" s="234"/>
      <c r="N256" s="235"/>
      <c r="O256" s="235"/>
      <c r="P256" s="235"/>
      <c r="Q256" s="235"/>
      <c r="R256" s="235"/>
      <c r="S256" s="235"/>
      <c r="T256" s="236"/>
      <c r="AT256" s="237" t="s">
        <v>294</v>
      </c>
      <c r="AU256" s="237" t="s">
        <v>84</v>
      </c>
      <c r="AV256" s="13" t="s">
        <v>84</v>
      </c>
      <c r="AW256" s="13" t="s">
        <v>30</v>
      </c>
      <c r="AX256" s="13" t="s">
        <v>74</v>
      </c>
      <c r="AY256" s="237" t="s">
        <v>201</v>
      </c>
    </row>
    <row r="257" spans="1:65" s="14" customFormat="1" x14ac:dyDescent="0.2">
      <c r="B257" s="238"/>
      <c r="C257" s="293"/>
      <c r="D257" s="219" t="s">
        <v>294</v>
      </c>
      <c r="E257" s="240" t="s">
        <v>1</v>
      </c>
      <c r="F257" s="241" t="s">
        <v>297</v>
      </c>
      <c r="G257" s="239"/>
      <c r="H257" s="242">
        <v>166.36</v>
      </c>
      <c r="I257" s="243"/>
      <c r="J257" s="239"/>
      <c r="K257" s="239"/>
      <c r="L257" s="244"/>
      <c r="M257" s="245"/>
      <c r="N257" s="246"/>
      <c r="O257" s="246"/>
      <c r="P257" s="246"/>
      <c r="Q257" s="246"/>
      <c r="R257" s="246"/>
      <c r="S257" s="246"/>
      <c r="T257" s="247"/>
      <c r="AT257" s="248" t="s">
        <v>294</v>
      </c>
      <c r="AU257" s="248" t="s">
        <v>84</v>
      </c>
      <c r="AV257" s="14" t="s">
        <v>214</v>
      </c>
      <c r="AW257" s="14" t="s">
        <v>30</v>
      </c>
      <c r="AX257" s="14" t="s">
        <v>82</v>
      </c>
      <c r="AY257" s="248" t="s">
        <v>201</v>
      </c>
    </row>
    <row r="258" spans="1:65" s="2" customFormat="1" ht="16.5" customHeight="1" x14ac:dyDescent="0.2">
      <c r="A258" s="34"/>
      <c r="B258" s="35"/>
      <c r="C258" s="290" t="s">
        <v>638</v>
      </c>
      <c r="D258" s="205" t="s">
        <v>204</v>
      </c>
      <c r="E258" s="206" t="s">
        <v>675</v>
      </c>
      <c r="F258" s="207" t="s">
        <v>676</v>
      </c>
      <c r="G258" s="208" t="s">
        <v>309</v>
      </c>
      <c r="H258" s="209">
        <v>1299.8599999999999</v>
      </c>
      <c r="I258" s="210"/>
      <c r="J258" s="211">
        <f>ROUND(I258*H258,2)</f>
        <v>0</v>
      </c>
      <c r="K258" s="212"/>
      <c r="L258" s="39"/>
      <c r="M258" s="213" t="s">
        <v>1</v>
      </c>
      <c r="N258" s="214" t="s">
        <v>39</v>
      </c>
      <c r="O258" s="71"/>
      <c r="P258" s="215">
        <f>O258*H258</f>
        <v>0</v>
      </c>
      <c r="Q258" s="215">
        <v>2.7499999999999998E-3</v>
      </c>
      <c r="R258" s="215">
        <f>Q258*H258</f>
        <v>3.5746149999999997</v>
      </c>
      <c r="S258" s="215">
        <v>0</v>
      </c>
      <c r="T258" s="216">
        <f>S258*H258</f>
        <v>0</v>
      </c>
      <c r="U258" s="34"/>
      <c r="V258" s="34"/>
      <c r="W258" s="34"/>
      <c r="X258" s="34"/>
      <c r="Y258" s="34"/>
      <c r="Z258" s="34"/>
      <c r="AA258" s="34"/>
      <c r="AB258" s="34"/>
      <c r="AC258" s="34"/>
      <c r="AD258" s="34"/>
      <c r="AE258" s="34"/>
      <c r="AR258" s="217" t="s">
        <v>214</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214</v>
      </c>
      <c r="BM258" s="217" t="s">
        <v>677</v>
      </c>
    </row>
    <row r="259" spans="1:65" s="15" customFormat="1" x14ac:dyDescent="0.2">
      <c r="B259" s="249"/>
      <c r="C259" s="295"/>
      <c r="D259" s="219" t="s">
        <v>294</v>
      </c>
      <c r="E259" s="251" t="s">
        <v>1</v>
      </c>
      <c r="F259" s="252" t="s">
        <v>560</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4487</v>
      </c>
      <c r="G260" s="228"/>
      <c r="H260" s="231">
        <v>363.76</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5" customFormat="1" x14ac:dyDescent="0.2">
      <c r="B261" s="249"/>
      <c r="C261" s="295"/>
      <c r="D261" s="219" t="s">
        <v>294</v>
      </c>
      <c r="E261" s="251" t="s">
        <v>1</v>
      </c>
      <c r="F261" s="252" t="s">
        <v>661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4488</v>
      </c>
      <c r="G262" s="228"/>
      <c r="H262" s="231">
        <v>106</v>
      </c>
      <c r="I262" s="232"/>
      <c r="J262" s="228"/>
      <c r="K262" s="228"/>
      <c r="L262" s="233"/>
      <c r="M262" s="234"/>
      <c r="N262" s="235"/>
      <c r="O262" s="235"/>
      <c r="P262" s="235"/>
      <c r="Q262" s="235"/>
      <c r="R262" s="235"/>
      <c r="S262" s="235"/>
      <c r="T262" s="236"/>
      <c r="AT262" s="237" t="s">
        <v>294</v>
      </c>
      <c r="AU262" s="237" t="s">
        <v>84</v>
      </c>
      <c r="AV262" s="13" t="s">
        <v>84</v>
      </c>
      <c r="AW262" s="13" t="s">
        <v>30</v>
      </c>
      <c r="AX262" s="13" t="s">
        <v>74</v>
      </c>
      <c r="AY262" s="237" t="s">
        <v>201</v>
      </c>
    </row>
    <row r="263" spans="1:65" s="13" customFormat="1" x14ac:dyDescent="0.2">
      <c r="B263" s="227"/>
      <c r="C263" s="292"/>
      <c r="D263" s="219" t="s">
        <v>294</v>
      </c>
      <c r="E263" s="229" t="s">
        <v>1</v>
      </c>
      <c r="F263" s="230" t="s">
        <v>4489</v>
      </c>
      <c r="G263" s="228"/>
      <c r="H263" s="231">
        <v>99.32</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5" customFormat="1" x14ac:dyDescent="0.2">
      <c r="B264" s="249"/>
      <c r="C264" s="295"/>
      <c r="D264" s="219" t="s">
        <v>294</v>
      </c>
      <c r="E264" s="251" t="s">
        <v>1</v>
      </c>
      <c r="F264" s="252" t="s">
        <v>665</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4490</v>
      </c>
      <c r="G265" s="228"/>
      <c r="H265" s="231">
        <v>106.18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3" customFormat="1" x14ac:dyDescent="0.2">
      <c r="B266" s="227"/>
      <c r="C266" s="292"/>
      <c r="D266" s="219" t="s">
        <v>294</v>
      </c>
      <c r="E266" s="229" t="s">
        <v>1</v>
      </c>
      <c r="F266" s="230" t="s">
        <v>4491</v>
      </c>
      <c r="G266" s="228"/>
      <c r="H266" s="231">
        <v>42.36</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5" customFormat="1" x14ac:dyDescent="0.2">
      <c r="B267" s="249"/>
      <c r="C267" s="295"/>
      <c r="D267" s="219" t="s">
        <v>294</v>
      </c>
      <c r="E267" s="251" t="s">
        <v>1</v>
      </c>
      <c r="F267" s="252" t="s">
        <v>668</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4492</v>
      </c>
      <c r="G268" s="228"/>
      <c r="H268" s="231">
        <v>113.58</v>
      </c>
      <c r="I268" s="232"/>
      <c r="J268" s="228"/>
      <c r="K268" s="228"/>
      <c r="L268" s="233"/>
      <c r="M268" s="234"/>
      <c r="N268" s="235"/>
      <c r="O268" s="235"/>
      <c r="P268" s="235"/>
      <c r="Q268" s="235"/>
      <c r="R268" s="235"/>
      <c r="S268" s="235"/>
      <c r="T268" s="236"/>
      <c r="AT268" s="237" t="s">
        <v>294</v>
      </c>
      <c r="AU268" s="237" t="s">
        <v>84</v>
      </c>
      <c r="AV268" s="13" t="s">
        <v>84</v>
      </c>
      <c r="AW268" s="13" t="s">
        <v>30</v>
      </c>
      <c r="AX268" s="13" t="s">
        <v>74</v>
      </c>
      <c r="AY268" s="237" t="s">
        <v>201</v>
      </c>
    </row>
    <row r="269" spans="1:65" s="13" customFormat="1" x14ac:dyDescent="0.2">
      <c r="B269" s="227"/>
      <c r="C269" s="292"/>
      <c r="D269" s="219" t="s">
        <v>294</v>
      </c>
      <c r="E269" s="229" t="s">
        <v>1</v>
      </c>
      <c r="F269" s="230" t="s">
        <v>4491</v>
      </c>
      <c r="G269" s="228"/>
      <c r="H269" s="231">
        <v>42.36</v>
      </c>
      <c r="I269" s="232"/>
      <c r="J269" s="228"/>
      <c r="K269" s="228"/>
      <c r="L269" s="233"/>
      <c r="M269" s="234"/>
      <c r="N269" s="235"/>
      <c r="O269" s="235"/>
      <c r="P269" s="235"/>
      <c r="Q269" s="235"/>
      <c r="R269" s="235"/>
      <c r="S269" s="235"/>
      <c r="T269" s="236"/>
      <c r="AT269" s="237" t="s">
        <v>294</v>
      </c>
      <c r="AU269" s="237" t="s">
        <v>84</v>
      </c>
      <c r="AV269" s="13" t="s">
        <v>84</v>
      </c>
      <c r="AW269" s="13" t="s">
        <v>30</v>
      </c>
      <c r="AX269" s="13" t="s">
        <v>74</v>
      </c>
      <c r="AY269" s="237" t="s">
        <v>201</v>
      </c>
    </row>
    <row r="270" spans="1:65" s="15" customFormat="1" x14ac:dyDescent="0.2">
      <c r="B270" s="249"/>
      <c r="C270" s="295"/>
      <c r="D270" s="219" t="s">
        <v>294</v>
      </c>
      <c r="E270" s="251" t="s">
        <v>1</v>
      </c>
      <c r="F270" s="252" t="s">
        <v>671</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4493</v>
      </c>
      <c r="G271" s="228"/>
      <c r="H271" s="231">
        <v>426.3</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1299.8599999999999</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16.5" customHeight="1" x14ac:dyDescent="0.2">
      <c r="A273" s="34"/>
      <c r="B273" s="35"/>
      <c r="C273" s="290" t="s">
        <v>643</v>
      </c>
      <c r="D273" s="205" t="s">
        <v>204</v>
      </c>
      <c r="E273" s="206" t="s">
        <v>688</v>
      </c>
      <c r="F273" s="207" t="s">
        <v>689</v>
      </c>
      <c r="G273" s="208" t="s">
        <v>309</v>
      </c>
      <c r="H273" s="209">
        <v>1299.8599999999999</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690</v>
      </c>
    </row>
    <row r="274" spans="1:65" s="2" customFormat="1" ht="16.5" customHeight="1" x14ac:dyDescent="0.2">
      <c r="A274" s="34"/>
      <c r="B274" s="35"/>
      <c r="C274" s="290" t="s">
        <v>649</v>
      </c>
      <c r="D274" s="205" t="s">
        <v>204</v>
      </c>
      <c r="E274" s="206" t="s">
        <v>692</v>
      </c>
      <c r="F274" s="207" t="s">
        <v>693</v>
      </c>
      <c r="G274" s="208" t="s">
        <v>351</v>
      </c>
      <c r="H274" s="209">
        <v>26.617999999999999</v>
      </c>
      <c r="I274" s="210"/>
      <c r="J274" s="211">
        <f>ROUND(I274*H274,2)</f>
        <v>0</v>
      </c>
      <c r="K274" s="212"/>
      <c r="L274" s="39"/>
      <c r="M274" s="213" t="s">
        <v>1</v>
      </c>
      <c r="N274" s="214" t="s">
        <v>39</v>
      </c>
      <c r="O274" s="71"/>
      <c r="P274" s="215">
        <f>O274*H274</f>
        <v>0</v>
      </c>
      <c r="Q274" s="215">
        <v>1.0461400000000001</v>
      </c>
      <c r="R274" s="215">
        <f>Q274*H274</f>
        <v>27.846154519999999</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694</v>
      </c>
    </row>
    <row r="275" spans="1:65" s="2" customFormat="1" ht="24" customHeight="1" x14ac:dyDescent="0.2">
      <c r="A275" s="34"/>
      <c r="B275" s="35"/>
      <c r="C275" s="290" t="s">
        <v>653</v>
      </c>
      <c r="D275" s="205" t="s">
        <v>204</v>
      </c>
      <c r="E275" s="206" t="s">
        <v>704</v>
      </c>
      <c r="F275" s="207" t="s">
        <v>705</v>
      </c>
      <c r="G275" s="208" t="s">
        <v>309</v>
      </c>
      <c r="H275" s="209">
        <v>17.91</v>
      </c>
      <c r="I275" s="210"/>
      <c r="J275" s="211">
        <f>ROUND(I275*H275,2)</f>
        <v>0</v>
      </c>
      <c r="K275" s="212"/>
      <c r="L275" s="39"/>
      <c r="M275" s="213" t="s">
        <v>1</v>
      </c>
      <c r="N275" s="214" t="s">
        <v>39</v>
      </c>
      <c r="O275" s="71"/>
      <c r="P275" s="215">
        <f>O275*H275</f>
        <v>0</v>
      </c>
      <c r="Q275" s="215">
        <v>6.9169999999999995E-2</v>
      </c>
      <c r="R275" s="215">
        <f>Q275*H275</f>
        <v>1.2388347</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706</v>
      </c>
    </row>
    <row r="276" spans="1:65" s="2" customFormat="1" ht="19.5" x14ac:dyDescent="0.2">
      <c r="A276" s="34"/>
      <c r="B276" s="35"/>
      <c r="D276" s="219" t="s">
        <v>210</v>
      </c>
      <c r="E276" s="36"/>
      <c r="F276" s="220" t="s">
        <v>707</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24" customHeight="1" x14ac:dyDescent="0.2">
      <c r="A277" s="34"/>
      <c r="B277" s="35"/>
      <c r="C277" s="290" t="s">
        <v>657</v>
      </c>
      <c r="D277" s="205" t="s">
        <v>204</v>
      </c>
      <c r="E277" s="206" t="s">
        <v>709</v>
      </c>
      <c r="F277" s="207" t="s">
        <v>710</v>
      </c>
      <c r="G277" s="208" t="s">
        <v>309</v>
      </c>
      <c r="H277" s="209">
        <v>34.270000000000003</v>
      </c>
      <c r="I277" s="210"/>
      <c r="J277" s="211">
        <f>ROUND(I277*H277,2)</f>
        <v>0</v>
      </c>
      <c r="K277" s="212"/>
      <c r="L277" s="39"/>
      <c r="M277" s="213" t="s">
        <v>1</v>
      </c>
      <c r="N277" s="214" t="s">
        <v>39</v>
      </c>
      <c r="O277" s="71"/>
      <c r="P277" s="215">
        <f>O277*H277</f>
        <v>0</v>
      </c>
      <c r="Q277" s="215">
        <v>0.10324999999999999</v>
      </c>
      <c r="R277" s="215">
        <f>Q277*H277</f>
        <v>3.5383775000000002</v>
      </c>
      <c r="S277" s="215">
        <v>0</v>
      </c>
      <c r="T277" s="216">
        <f>S277*H277</f>
        <v>0</v>
      </c>
      <c r="U277" s="34"/>
      <c r="V277" s="34"/>
      <c r="W277" s="34"/>
      <c r="X277" s="34"/>
      <c r="Y277" s="34"/>
      <c r="Z277" s="34"/>
      <c r="AA277" s="34"/>
      <c r="AB277" s="34"/>
      <c r="AC277" s="34"/>
      <c r="AD277" s="34"/>
      <c r="AE277" s="34"/>
      <c r="AR277" s="217" t="s">
        <v>214</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214</v>
      </c>
      <c r="BM277" s="217" t="s">
        <v>711</v>
      </c>
    </row>
    <row r="278" spans="1:65" s="2" customFormat="1" ht="19.5" x14ac:dyDescent="0.2">
      <c r="A278" s="34"/>
      <c r="B278" s="35"/>
      <c r="D278" s="219" t="s">
        <v>210</v>
      </c>
      <c r="E278" s="36"/>
      <c r="F278" s="220" t="s">
        <v>707</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12" customFormat="1" ht="22.9" customHeight="1" x14ac:dyDescent="0.2">
      <c r="B279" s="189"/>
      <c r="C279" s="294"/>
      <c r="D279" s="191" t="s">
        <v>73</v>
      </c>
      <c r="E279" s="203" t="s">
        <v>214</v>
      </c>
      <c r="F279" s="203" t="s">
        <v>716</v>
      </c>
      <c r="G279" s="190"/>
      <c r="H279" s="190"/>
      <c r="I279" s="193"/>
      <c r="J279" s="204">
        <f>BK279</f>
        <v>0</v>
      </c>
      <c r="K279" s="190"/>
      <c r="L279" s="195"/>
      <c r="M279" s="196"/>
      <c r="N279" s="197"/>
      <c r="O279" s="197"/>
      <c r="P279" s="198">
        <f>SUM(P280:P327)</f>
        <v>0</v>
      </c>
      <c r="Q279" s="197"/>
      <c r="R279" s="198">
        <f>SUM(R280:R327)</f>
        <v>749.59533658199996</v>
      </c>
      <c r="S279" s="197"/>
      <c r="T279" s="199">
        <f>SUM(T280:T327)</f>
        <v>0</v>
      </c>
      <c r="AR279" s="200" t="s">
        <v>82</v>
      </c>
      <c r="AT279" s="201" t="s">
        <v>73</v>
      </c>
      <c r="AU279" s="201" t="s">
        <v>82</v>
      </c>
      <c r="AY279" s="200" t="s">
        <v>201</v>
      </c>
      <c r="BK279" s="202">
        <f>SUM(BK280:BK327)</f>
        <v>0</v>
      </c>
    </row>
    <row r="280" spans="1:65" s="2" customFormat="1" ht="16.5" customHeight="1" x14ac:dyDescent="0.2">
      <c r="A280" s="34"/>
      <c r="B280" s="35"/>
      <c r="C280" s="290" t="s">
        <v>674</v>
      </c>
      <c r="D280" s="205" t="s">
        <v>204</v>
      </c>
      <c r="E280" s="206" t="s">
        <v>718</v>
      </c>
      <c r="F280" s="207" t="s">
        <v>719</v>
      </c>
      <c r="G280" s="208" t="s">
        <v>287</v>
      </c>
      <c r="H280" s="209">
        <v>69.78</v>
      </c>
      <c r="I280" s="210"/>
      <c r="J280" s="211">
        <f>ROUND(I280*H280,2)</f>
        <v>0</v>
      </c>
      <c r="K280" s="212"/>
      <c r="L280" s="39"/>
      <c r="M280" s="213" t="s">
        <v>1</v>
      </c>
      <c r="N280" s="214" t="s">
        <v>39</v>
      </c>
      <c r="O280" s="71"/>
      <c r="P280" s="215">
        <f>O280*H280</f>
        <v>0</v>
      </c>
      <c r="Q280" s="215">
        <v>2.45343</v>
      </c>
      <c r="R280" s="215">
        <f>Q280*H280</f>
        <v>171.2003454</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720</v>
      </c>
    </row>
    <row r="281" spans="1:65" s="15" customFormat="1" x14ac:dyDescent="0.2">
      <c r="B281" s="249"/>
      <c r="C281" s="295"/>
      <c r="D281" s="219" t="s">
        <v>294</v>
      </c>
      <c r="E281" s="251" t="s">
        <v>1</v>
      </c>
      <c r="F281" s="252" t="s">
        <v>560</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3" customFormat="1" x14ac:dyDescent="0.2">
      <c r="B282" s="227"/>
      <c r="C282" s="292"/>
      <c r="D282" s="219" t="s">
        <v>294</v>
      </c>
      <c r="E282" s="229" t="s">
        <v>1</v>
      </c>
      <c r="F282" s="230" t="s">
        <v>4494</v>
      </c>
      <c r="G282" s="228"/>
      <c r="H282" s="231">
        <v>63.58</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3" customFormat="1" x14ac:dyDescent="0.2">
      <c r="B283" s="227"/>
      <c r="C283" s="292"/>
      <c r="D283" s="219" t="s">
        <v>294</v>
      </c>
      <c r="E283" s="229" t="s">
        <v>1</v>
      </c>
      <c r="F283" s="230" t="s">
        <v>4495</v>
      </c>
      <c r="G283" s="228"/>
      <c r="H283" s="231">
        <v>6.2</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4" customFormat="1" x14ac:dyDescent="0.2">
      <c r="B284" s="238"/>
      <c r="C284" s="293"/>
      <c r="D284" s="219" t="s">
        <v>294</v>
      </c>
      <c r="E284" s="240" t="s">
        <v>1</v>
      </c>
      <c r="F284" s="241" t="s">
        <v>297</v>
      </c>
      <c r="G284" s="239"/>
      <c r="H284" s="242">
        <v>69.78</v>
      </c>
      <c r="I284" s="243"/>
      <c r="J284" s="239"/>
      <c r="K284" s="239"/>
      <c r="L284" s="244"/>
      <c r="M284" s="245"/>
      <c r="N284" s="246"/>
      <c r="O284" s="246"/>
      <c r="P284" s="246"/>
      <c r="Q284" s="246"/>
      <c r="R284" s="246"/>
      <c r="S284" s="246"/>
      <c r="T284" s="247"/>
      <c r="AT284" s="248" t="s">
        <v>294</v>
      </c>
      <c r="AU284" s="248" t="s">
        <v>84</v>
      </c>
      <c r="AV284" s="14" t="s">
        <v>214</v>
      </c>
      <c r="AW284" s="14" t="s">
        <v>30</v>
      </c>
      <c r="AX284" s="14" t="s">
        <v>82</v>
      </c>
      <c r="AY284" s="248" t="s">
        <v>201</v>
      </c>
    </row>
    <row r="285" spans="1:65" s="2" customFormat="1" ht="16.5" customHeight="1" x14ac:dyDescent="0.2">
      <c r="A285" s="34"/>
      <c r="B285" s="35"/>
      <c r="C285" s="290" t="s">
        <v>687</v>
      </c>
      <c r="D285" s="205" t="s">
        <v>204</v>
      </c>
      <c r="E285" s="206" t="s">
        <v>724</v>
      </c>
      <c r="F285" s="207" t="s">
        <v>4496</v>
      </c>
      <c r="G285" s="208" t="s">
        <v>287</v>
      </c>
      <c r="H285" s="209">
        <v>214.38</v>
      </c>
      <c r="I285" s="210"/>
      <c r="J285" s="211">
        <f>ROUND(I285*H285,2)</f>
        <v>0</v>
      </c>
      <c r="K285" s="212"/>
      <c r="L285" s="39"/>
      <c r="M285" s="213" t="s">
        <v>1</v>
      </c>
      <c r="N285" s="214" t="s">
        <v>39</v>
      </c>
      <c r="O285" s="71"/>
      <c r="P285" s="215">
        <f>O285*H285</f>
        <v>0</v>
      </c>
      <c r="Q285" s="215">
        <v>2.45343</v>
      </c>
      <c r="R285" s="215">
        <f>Q285*H285</f>
        <v>525.96632339999996</v>
      </c>
      <c r="S285" s="215">
        <v>0</v>
      </c>
      <c r="T285" s="216">
        <f>S285*H285</f>
        <v>0</v>
      </c>
      <c r="U285" s="34"/>
      <c r="V285" s="34"/>
      <c r="W285" s="34"/>
      <c r="X285" s="34"/>
      <c r="Y285" s="34"/>
      <c r="Z285" s="34"/>
      <c r="AA285" s="34"/>
      <c r="AB285" s="34"/>
      <c r="AC285" s="34"/>
      <c r="AD285" s="34"/>
      <c r="AE285" s="34"/>
      <c r="AR285" s="217" t="s">
        <v>214</v>
      </c>
      <c r="AT285" s="217" t="s">
        <v>204</v>
      </c>
      <c r="AU285" s="217" t="s">
        <v>84</v>
      </c>
      <c r="AY285" s="17" t="s">
        <v>201</v>
      </c>
      <c r="BE285" s="218">
        <f>IF(N285="základní",J285,0)</f>
        <v>0</v>
      </c>
      <c r="BF285" s="218">
        <f>IF(N285="snížená",J285,0)</f>
        <v>0</v>
      </c>
      <c r="BG285" s="218">
        <f>IF(N285="zákl. přenesená",J285,0)</f>
        <v>0</v>
      </c>
      <c r="BH285" s="218">
        <f>IF(N285="sníž. přenesená",J285,0)</f>
        <v>0</v>
      </c>
      <c r="BI285" s="218">
        <f>IF(N285="nulová",J285,0)</f>
        <v>0</v>
      </c>
      <c r="BJ285" s="17" t="s">
        <v>82</v>
      </c>
      <c r="BK285" s="218">
        <f>ROUND(I285*H285,2)</f>
        <v>0</v>
      </c>
      <c r="BL285" s="17" t="s">
        <v>214</v>
      </c>
      <c r="BM285" s="217" t="s">
        <v>726</v>
      </c>
    </row>
    <row r="286" spans="1:65" s="15" customFormat="1" x14ac:dyDescent="0.2">
      <c r="B286" s="249"/>
      <c r="C286" s="295"/>
      <c r="D286" s="219" t="s">
        <v>294</v>
      </c>
      <c r="E286" s="251" t="s">
        <v>1</v>
      </c>
      <c r="F286" s="350" t="s">
        <v>5893</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5" customFormat="1" x14ac:dyDescent="0.2">
      <c r="B287" s="249"/>
      <c r="C287" s="295"/>
      <c r="D287" s="219" t="s">
        <v>294</v>
      </c>
      <c r="E287" s="251" t="s">
        <v>1</v>
      </c>
      <c r="F287" s="252" t="s">
        <v>661</v>
      </c>
      <c r="G287" s="250"/>
      <c r="H287" s="251" t="s">
        <v>1</v>
      </c>
      <c r="I287" s="253"/>
      <c r="J287" s="250"/>
      <c r="K287" s="250"/>
      <c r="L287" s="254"/>
      <c r="M287" s="255"/>
      <c r="N287" s="256"/>
      <c r="O287" s="256"/>
      <c r="P287" s="256"/>
      <c r="Q287" s="256"/>
      <c r="R287" s="256"/>
      <c r="S287" s="256"/>
      <c r="T287" s="257"/>
      <c r="AT287" s="258" t="s">
        <v>294</v>
      </c>
      <c r="AU287" s="258" t="s">
        <v>84</v>
      </c>
      <c r="AV287" s="15" t="s">
        <v>82</v>
      </c>
      <c r="AW287" s="15" t="s">
        <v>30</v>
      </c>
      <c r="AX287" s="15" t="s">
        <v>74</v>
      </c>
      <c r="AY287" s="258" t="s">
        <v>201</v>
      </c>
    </row>
    <row r="288" spans="1:65" s="13" customFormat="1" x14ac:dyDescent="0.2">
      <c r="B288" s="227"/>
      <c r="C288" s="292"/>
      <c r="D288" s="219" t="s">
        <v>294</v>
      </c>
      <c r="E288" s="229" t="s">
        <v>1</v>
      </c>
      <c r="F288" s="230" t="s">
        <v>4497</v>
      </c>
      <c r="G288" s="228"/>
      <c r="H288" s="231">
        <v>71.47</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665</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4498</v>
      </c>
      <c r="G290" s="228"/>
      <c r="H290" s="231">
        <v>69.31</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5" customFormat="1" x14ac:dyDescent="0.2">
      <c r="B291" s="249"/>
      <c r="C291" s="295"/>
      <c r="D291" s="219" t="s">
        <v>294</v>
      </c>
      <c r="E291" s="251" t="s">
        <v>1</v>
      </c>
      <c r="F291" s="252" t="s">
        <v>668</v>
      </c>
      <c r="G291" s="250"/>
      <c r="H291" s="251" t="s">
        <v>1</v>
      </c>
      <c r="I291" s="253"/>
      <c r="J291" s="250"/>
      <c r="K291" s="250"/>
      <c r="L291" s="254"/>
      <c r="M291" s="255"/>
      <c r="N291" s="256"/>
      <c r="O291" s="256"/>
      <c r="P291" s="256"/>
      <c r="Q291" s="256"/>
      <c r="R291" s="256"/>
      <c r="S291" s="256"/>
      <c r="T291" s="257"/>
      <c r="AT291" s="258" t="s">
        <v>294</v>
      </c>
      <c r="AU291" s="258" t="s">
        <v>84</v>
      </c>
      <c r="AV291" s="15" t="s">
        <v>82</v>
      </c>
      <c r="AW291" s="15" t="s">
        <v>30</v>
      </c>
      <c r="AX291" s="15" t="s">
        <v>74</v>
      </c>
      <c r="AY291" s="258" t="s">
        <v>201</v>
      </c>
    </row>
    <row r="292" spans="1:65" s="13" customFormat="1" x14ac:dyDescent="0.2">
      <c r="B292" s="227"/>
      <c r="C292" s="292"/>
      <c r="D292" s="219" t="s">
        <v>294</v>
      </c>
      <c r="E292" s="229" t="s">
        <v>1</v>
      </c>
      <c r="F292" s="230" t="s">
        <v>4499</v>
      </c>
      <c r="G292" s="228"/>
      <c r="H292" s="231">
        <v>73.599999999999994</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1:65" s="14" customFormat="1" x14ac:dyDescent="0.2">
      <c r="B293" s="238"/>
      <c r="C293" s="293"/>
      <c r="D293" s="219" t="s">
        <v>294</v>
      </c>
      <c r="E293" s="240" t="s">
        <v>1</v>
      </c>
      <c r="F293" s="241" t="s">
        <v>297</v>
      </c>
      <c r="G293" s="239"/>
      <c r="H293" s="242">
        <v>214.38</v>
      </c>
      <c r="I293" s="243"/>
      <c r="J293" s="239"/>
      <c r="K293" s="239"/>
      <c r="L293" s="244"/>
      <c r="M293" s="245"/>
      <c r="N293" s="246"/>
      <c r="O293" s="246"/>
      <c r="P293" s="246"/>
      <c r="Q293" s="246"/>
      <c r="R293" s="246"/>
      <c r="S293" s="246"/>
      <c r="T293" s="247"/>
      <c r="AT293" s="248" t="s">
        <v>294</v>
      </c>
      <c r="AU293" s="248" t="s">
        <v>84</v>
      </c>
      <c r="AV293" s="14" t="s">
        <v>214</v>
      </c>
      <c r="AW293" s="14" t="s">
        <v>30</v>
      </c>
      <c r="AX293" s="14" t="s">
        <v>82</v>
      </c>
      <c r="AY293" s="248" t="s">
        <v>201</v>
      </c>
    </row>
    <row r="294" spans="1:65" s="2" customFormat="1" ht="24" customHeight="1" x14ac:dyDescent="0.2">
      <c r="A294" s="34"/>
      <c r="B294" s="35"/>
      <c r="C294" s="290" t="s">
        <v>691</v>
      </c>
      <c r="D294" s="205" t="s">
        <v>204</v>
      </c>
      <c r="E294" s="206" t="s">
        <v>732</v>
      </c>
      <c r="F294" s="207" t="s">
        <v>733</v>
      </c>
      <c r="G294" s="208" t="s">
        <v>309</v>
      </c>
      <c r="H294" s="209">
        <v>1246.0999999999999</v>
      </c>
      <c r="I294" s="210"/>
      <c r="J294" s="211">
        <f>ROUND(I294*H294,2)</f>
        <v>0</v>
      </c>
      <c r="K294" s="212"/>
      <c r="L294" s="39"/>
      <c r="M294" s="213" t="s">
        <v>1</v>
      </c>
      <c r="N294" s="214" t="s">
        <v>39</v>
      </c>
      <c r="O294" s="71"/>
      <c r="P294" s="215">
        <f>O294*H294</f>
        <v>0</v>
      </c>
      <c r="Q294" s="215">
        <v>5.3299999999999997E-3</v>
      </c>
      <c r="R294" s="215">
        <f>Q294*H294</f>
        <v>6.6417129999999993</v>
      </c>
      <c r="S294" s="215">
        <v>0</v>
      </c>
      <c r="T294" s="216">
        <f>S294*H294</f>
        <v>0</v>
      </c>
      <c r="U294" s="34"/>
      <c r="V294" s="34"/>
      <c r="W294" s="34"/>
      <c r="X294" s="34"/>
      <c r="Y294" s="34"/>
      <c r="Z294" s="34"/>
      <c r="AA294" s="34"/>
      <c r="AB294" s="34"/>
      <c r="AC294" s="34"/>
      <c r="AD294" s="34"/>
      <c r="AE294" s="34"/>
      <c r="AR294" s="217" t="s">
        <v>214</v>
      </c>
      <c r="AT294" s="217" t="s">
        <v>204</v>
      </c>
      <c r="AU294" s="217" t="s">
        <v>84</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734</v>
      </c>
    </row>
    <row r="295" spans="1:65" s="15" customFormat="1" x14ac:dyDescent="0.2">
      <c r="B295" s="249"/>
      <c r="C295" s="295"/>
      <c r="D295" s="219" t="s">
        <v>294</v>
      </c>
      <c r="E295" s="251" t="s">
        <v>1</v>
      </c>
      <c r="F295" s="252" t="s">
        <v>560</v>
      </c>
      <c r="G295" s="250"/>
      <c r="H295" s="251" t="s">
        <v>1</v>
      </c>
      <c r="I295" s="253"/>
      <c r="J295" s="250"/>
      <c r="K295" s="250"/>
      <c r="L295" s="254"/>
      <c r="M295" s="255"/>
      <c r="N295" s="256"/>
      <c r="O295" s="256"/>
      <c r="P295" s="256"/>
      <c r="Q295" s="256"/>
      <c r="R295" s="256"/>
      <c r="S295" s="256"/>
      <c r="T295" s="257"/>
      <c r="AT295" s="258" t="s">
        <v>294</v>
      </c>
      <c r="AU295" s="258" t="s">
        <v>84</v>
      </c>
      <c r="AV295" s="15" t="s">
        <v>82</v>
      </c>
      <c r="AW295" s="15" t="s">
        <v>30</v>
      </c>
      <c r="AX295" s="15" t="s">
        <v>74</v>
      </c>
      <c r="AY295" s="258" t="s">
        <v>201</v>
      </c>
    </row>
    <row r="296" spans="1:65" s="13" customFormat="1" x14ac:dyDescent="0.2">
      <c r="B296" s="227"/>
      <c r="C296" s="292"/>
      <c r="D296" s="219" t="s">
        <v>294</v>
      </c>
      <c r="E296" s="229" t="s">
        <v>1</v>
      </c>
      <c r="F296" s="230" t="s">
        <v>4500</v>
      </c>
      <c r="G296" s="228"/>
      <c r="H296" s="231">
        <v>318.67</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1:65" s="15" customFormat="1" x14ac:dyDescent="0.2">
      <c r="B297" s="249"/>
      <c r="C297" s="295"/>
      <c r="D297" s="219" t="s">
        <v>294</v>
      </c>
      <c r="E297" s="251" t="s">
        <v>1</v>
      </c>
      <c r="F297" s="252" t="s">
        <v>661</v>
      </c>
      <c r="G297" s="250"/>
      <c r="H297" s="251" t="s">
        <v>1</v>
      </c>
      <c r="I297" s="253"/>
      <c r="J297" s="250"/>
      <c r="K297" s="250"/>
      <c r="L297" s="254"/>
      <c r="M297" s="255"/>
      <c r="N297" s="256"/>
      <c r="O297" s="256"/>
      <c r="P297" s="256"/>
      <c r="Q297" s="256"/>
      <c r="R297" s="256"/>
      <c r="S297" s="256"/>
      <c r="T297" s="257"/>
      <c r="AT297" s="258" t="s">
        <v>294</v>
      </c>
      <c r="AU297" s="258" t="s">
        <v>84</v>
      </c>
      <c r="AV297" s="15" t="s">
        <v>82</v>
      </c>
      <c r="AW297" s="15" t="s">
        <v>30</v>
      </c>
      <c r="AX297" s="15" t="s">
        <v>74</v>
      </c>
      <c r="AY297" s="258" t="s">
        <v>201</v>
      </c>
    </row>
    <row r="298" spans="1:65" s="13" customFormat="1" x14ac:dyDescent="0.2">
      <c r="B298" s="227"/>
      <c r="C298" s="292"/>
      <c r="D298" s="219" t="s">
        <v>294</v>
      </c>
      <c r="E298" s="229" t="s">
        <v>1</v>
      </c>
      <c r="F298" s="230" t="s">
        <v>4501</v>
      </c>
      <c r="G298" s="228"/>
      <c r="H298" s="231">
        <v>324.86</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5" customFormat="1" x14ac:dyDescent="0.2">
      <c r="B299" s="249"/>
      <c r="C299" s="295"/>
      <c r="D299" s="219" t="s">
        <v>294</v>
      </c>
      <c r="E299" s="251" t="s">
        <v>1</v>
      </c>
      <c r="F299" s="252" t="s">
        <v>665</v>
      </c>
      <c r="G299" s="250"/>
      <c r="H299" s="251" t="s">
        <v>1</v>
      </c>
      <c r="I299" s="253"/>
      <c r="J299" s="250"/>
      <c r="K299" s="250"/>
      <c r="L299" s="254"/>
      <c r="M299" s="255"/>
      <c r="N299" s="256"/>
      <c r="O299" s="256"/>
      <c r="P299" s="256"/>
      <c r="Q299" s="256"/>
      <c r="R299" s="256"/>
      <c r="S299" s="256"/>
      <c r="T299" s="257"/>
      <c r="AT299" s="258" t="s">
        <v>294</v>
      </c>
      <c r="AU299" s="258" t="s">
        <v>84</v>
      </c>
      <c r="AV299" s="15" t="s">
        <v>82</v>
      </c>
      <c r="AW299" s="15" t="s">
        <v>30</v>
      </c>
      <c r="AX299" s="15" t="s">
        <v>74</v>
      </c>
      <c r="AY299" s="258" t="s">
        <v>201</v>
      </c>
    </row>
    <row r="300" spans="1:65" s="13" customFormat="1" x14ac:dyDescent="0.2">
      <c r="B300" s="227"/>
      <c r="C300" s="292"/>
      <c r="D300" s="219" t="s">
        <v>294</v>
      </c>
      <c r="E300" s="229" t="s">
        <v>1</v>
      </c>
      <c r="F300" s="230" t="s">
        <v>4502</v>
      </c>
      <c r="G300" s="228"/>
      <c r="H300" s="231">
        <v>314.04000000000002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1:65" s="15" customFormat="1" x14ac:dyDescent="0.2">
      <c r="B301" s="249"/>
      <c r="C301" s="295"/>
      <c r="D301" s="219" t="s">
        <v>294</v>
      </c>
      <c r="E301" s="251" t="s">
        <v>1</v>
      </c>
      <c r="F301" s="252" t="s">
        <v>668</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4503</v>
      </c>
      <c r="G302" s="228"/>
      <c r="H302" s="231">
        <v>288.52999999999997</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4" customFormat="1" x14ac:dyDescent="0.2">
      <c r="B303" s="238"/>
      <c r="C303" s="293"/>
      <c r="D303" s="219" t="s">
        <v>294</v>
      </c>
      <c r="E303" s="240" t="s">
        <v>1</v>
      </c>
      <c r="F303" s="241" t="s">
        <v>297</v>
      </c>
      <c r="G303" s="239"/>
      <c r="H303" s="242">
        <v>1246.0999999999999</v>
      </c>
      <c r="I303" s="243"/>
      <c r="J303" s="239"/>
      <c r="K303" s="239"/>
      <c r="L303" s="244"/>
      <c r="M303" s="245"/>
      <c r="N303" s="246"/>
      <c r="O303" s="246"/>
      <c r="P303" s="246"/>
      <c r="Q303" s="246"/>
      <c r="R303" s="246"/>
      <c r="S303" s="246"/>
      <c r="T303" s="247"/>
      <c r="AT303" s="248" t="s">
        <v>294</v>
      </c>
      <c r="AU303" s="248" t="s">
        <v>84</v>
      </c>
      <c r="AV303" s="14" t="s">
        <v>214</v>
      </c>
      <c r="AW303" s="14" t="s">
        <v>30</v>
      </c>
      <c r="AX303" s="14" t="s">
        <v>82</v>
      </c>
      <c r="AY303" s="248" t="s">
        <v>201</v>
      </c>
    </row>
    <row r="304" spans="1:65" s="2" customFormat="1" ht="24" customHeight="1" x14ac:dyDescent="0.2">
      <c r="A304" s="34"/>
      <c r="B304" s="35"/>
      <c r="C304" s="290" t="s">
        <v>695</v>
      </c>
      <c r="D304" s="205" t="s">
        <v>204</v>
      </c>
      <c r="E304" s="206" t="s">
        <v>740</v>
      </c>
      <c r="F304" s="207" t="s">
        <v>741</v>
      </c>
      <c r="G304" s="208" t="s">
        <v>309</v>
      </c>
      <c r="H304" s="209">
        <v>1246.0999999999999</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84</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742</v>
      </c>
    </row>
    <row r="305" spans="1:65" s="2" customFormat="1" ht="24" customHeight="1" x14ac:dyDescent="0.2">
      <c r="A305" s="34"/>
      <c r="B305" s="35"/>
      <c r="C305" s="290" t="s">
        <v>699</v>
      </c>
      <c r="D305" s="205" t="s">
        <v>204</v>
      </c>
      <c r="E305" s="206" t="s">
        <v>744</v>
      </c>
      <c r="F305" s="207" t="s">
        <v>745</v>
      </c>
      <c r="G305" s="208" t="s">
        <v>309</v>
      </c>
      <c r="H305" s="209">
        <v>148.24</v>
      </c>
      <c r="I305" s="210"/>
      <c r="J305" s="211">
        <f>ROUND(I305*H305,2)</f>
        <v>0</v>
      </c>
      <c r="K305" s="212"/>
      <c r="L305" s="39"/>
      <c r="M305" s="213" t="s">
        <v>1</v>
      </c>
      <c r="N305" s="214" t="s">
        <v>39</v>
      </c>
      <c r="O305" s="71"/>
      <c r="P305" s="215">
        <f>O305*H305</f>
        <v>0</v>
      </c>
      <c r="Q305" s="215">
        <v>6.8900000000000003E-3</v>
      </c>
      <c r="R305" s="215">
        <f>Q305*H305</f>
        <v>1.0213736000000002</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746</v>
      </c>
    </row>
    <row r="306" spans="1:65" s="15" customFormat="1" x14ac:dyDescent="0.2">
      <c r="B306" s="249"/>
      <c r="C306" s="295"/>
      <c r="D306" s="219" t="s">
        <v>294</v>
      </c>
      <c r="E306" s="251" t="s">
        <v>1</v>
      </c>
      <c r="F306" s="252" t="s">
        <v>560</v>
      </c>
      <c r="G306" s="250"/>
      <c r="H306" s="251" t="s">
        <v>1</v>
      </c>
      <c r="I306" s="253"/>
      <c r="J306" s="250"/>
      <c r="K306" s="250"/>
      <c r="L306" s="254"/>
      <c r="M306" s="255"/>
      <c r="N306" s="256"/>
      <c r="O306" s="256"/>
      <c r="P306" s="256"/>
      <c r="Q306" s="256"/>
      <c r="R306" s="256"/>
      <c r="S306" s="256"/>
      <c r="T306" s="257"/>
      <c r="AT306" s="258" t="s">
        <v>294</v>
      </c>
      <c r="AU306" s="258" t="s">
        <v>84</v>
      </c>
      <c r="AV306" s="15" t="s">
        <v>82</v>
      </c>
      <c r="AW306" s="15" t="s">
        <v>30</v>
      </c>
      <c r="AX306" s="15" t="s">
        <v>74</v>
      </c>
      <c r="AY306" s="258" t="s">
        <v>201</v>
      </c>
    </row>
    <row r="307" spans="1:65" s="13" customFormat="1" x14ac:dyDescent="0.2">
      <c r="B307" s="227"/>
      <c r="C307" s="292"/>
      <c r="D307" s="219" t="s">
        <v>294</v>
      </c>
      <c r="E307" s="229" t="s">
        <v>1</v>
      </c>
      <c r="F307" s="230" t="s">
        <v>4504</v>
      </c>
      <c r="G307" s="228"/>
      <c r="H307" s="231">
        <v>30.78</v>
      </c>
      <c r="I307" s="232"/>
      <c r="J307" s="228"/>
      <c r="K307" s="228"/>
      <c r="L307" s="233"/>
      <c r="M307" s="234"/>
      <c r="N307" s="235"/>
      <c r="O307" s="235"/>
      <c r="P307" s="235"/>
      <c r="Q307" s="235"/>
      <c r="R307" s="235"/>
      <c r="S307" s="235"/>
      <c r="T307" s="236"/>
      <c r="AT307" s="237" t="s">
        <v>294</v>
      </c>
      <c r="AU307" s="237" t="s">
        <v>84</v>
      </c>
      <c r="AV307" s="13" t="s">
        <v>84</v>
      </c>
      <c r="AW307" s="13" t="s">
        <v>30</v>
      </c>
      <c r="AX307" s="13" t="s">
        <v>74</v>
      </c>
      <c r="AY307" s="237" t="s">
        <v>201</v>
      </c>
    </row>
    <row r="308" spans="1:65" s="15" customFormat="1" x14ac:dyDescent="0.2">
      <c r="B308" s="249"/>
      <c r="C308" s="295"/>
      <c r="D308" s="219" t="s">
        <v>294</v>
      </c>
      <c r="E308" s="251" t="s">
        <v>1</v>
      </c>
      <c r="F308" s="252" t="s">
        <v>4505</v>
      </c>
      <c r="G308" s="250"/>
      <c r="H308" s="251" t="s">
        <v>1</v>
      </c>
      <c r="I308" s="253"/>
      <c r="J308" s="250"/>
      <c r="K308" s="250"/>
      <c r="L308" s="254"/>
      <c r="M308" s="255"/>
      <c r="N308" s="256"/>
      <c r="O308" s="256"/>
      <c r="P308" s="256"/>
      <c r="Q308" s="256"/>
      <c r="R308" s="256"/>
      <c r="S308" s="256"/>
      <c r="T308" s="257"/>
      <c r="AT308" s="258" t="s">
        <v>294</v>
      </c>
      <c r="AU308" s="258" t="s">
        <v>84</v>
      </c>
      <c r="AV308" s="15" t="s">
        <v>82</v>
      </c>
      <c r="AW308" s="15" t="s">
        <v>30</v>
      </c>
      <c r="AX308" s="15" t="s">
        <v>74</v>
      </c>
      <c r="AY308" s="258" t="s">
        <v>201</v>
      </c>
    </row>
    <row r="309" spans="1:65" s="13" customFormat="1" x14ac:dyDescent="0.2">
      <c r="B309" s="227"/>
      <c r="C309" s="292"/>
      <c r="D309" s="219" t="s">
        <v>294</v>
      </c>
      <c r="E309" s="229" t="s">
        <v>1</v>
      </c>
      <c r="F309" s="230" t="s">
        <v>4506</v>
      </c>
      <c r="G309" s="228"/>
      <c r="H309" s="231">
        <v>61.56</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5" customFormat="1" x14ac:dyDescent="0.2">
      <c r="B310" s="249"/>
      <c r="C310" s="295"/>
      <c r="D310" s="219" t="s">
        <v>294</v>
      </c>
      <c r="E310" s="251" t="s">
        <v>1</v>
      </c>
      <c r="F310" s="252" t="s">
        <v>4507</v>
      </c>
      <c r="G310" s="250"/>
      <c r="H310" s="251" t="s">
        <v>1</v>
      </c>
      <c r="I310" s="253"/>
      <c r="J310" s="250"/>
      <c r="K310" s="250"/>
      <c r="L310" s="254"/>
      <c r="M310" s="255"/>
      <c r="N310" s="256"/>
      <c r="O310" s="256"/>
      <c r="P310" s="256"/>
      <c r="Q310" s="256"/>
      <c r="R310" s="256"/>
      <c r="S310" s="256"/>
      <c r="T310" s="257"/>
      <c r="AT310" s="258" t="s">
        <v>294</v>
      </c>
      <c r="AU310" s="258" t="s">
        <v>84</v>
      </c>
      <c r="AV310" s="15" t="s">
        <v>82</v>
      </c>
      <c r="AW310" s="15" t="s">
        <v>30</v>
      </c>
      <c r="AX310" s="15" t="s">
        <v>74</v>
      </c>
      <c r="AY310" s="258" t="s">
        <v>201</v>
      </c>
    </row>
    <row r="311" spans="1:65" s="13" customFormat="1" x14ac:dyDescent="0.2">
      <c r="B311" s="227"/>
      <c r="C311" s="292"/>
      <c r="D311" s="219" t="s">
        <v>294</v>
      </c>
      <c r="E311" s="229" t="s">
        <v>1</v>
      </c>
      <c r="F311" s="230" t="s">
        <v>4508</v>
      </c>
      <c r="G311" s="228"/>
      <c r="H311" s="231">
        <v>55.9</v>
      </c>
      <c r="I311" s="232"/>
      <c r="J311" s="228"/>
      <c r="K311" s="228"/>
      <c r="L311" s="233"/>
      <c r="M311" s="234"/>
      <c r="N311" s="235"/>
      <c r="O311" s="235"/>
      <c r="P311" s="235"/>
      <c r="Q311" s="235"/>
      <c r="R311" s="235"/>
      <c r="S311" s="235"/>
      <c r="T311" s="236"/>
      <c r="AT311" s="237" t="s">
        <v>294</v>
      </c>
      <c r="AU311" s="237" t="s">
        <v>84</v>
      </c>
      <c r="AV311" s="13" t="s">
        <v>84</v>
      </c>
      <c r="AW311" s="13" t="s">
        <v>30</v>
      </c>
      <c r="AX311" s="13" t="s">
        <v>74</v>
      </c>
      <c r="AY311" s="237" t="s">
        <v>201</v>
      </c>
    </row>
    <row r="312" spans="1:65" s="14" customFormat="1" x14ac:dyDescent="0.2">
      <c r="B312" s="238"/>
      <c r="C312" s="293"/>
      <c r="D312" s="219" t="s">
        <v>294</v>
      </c>
      <c r="E312" s="240" t="s">
        <v>1</v>
      </c>
      <c r="F312" s="241" t="s">
        <v>297</v>
      </c>
      <c r="G312" s="239"/>
      <c r="H312" s="242">
        <v>148.24</v>
      </c>
      <c r="I312" s="243"/>
      <c r="J312" s="239"/>
      <c r="K312" s="239"/>
      <c r="L312" s="244"/>
      <c r="M312" s="245"/>
      <c r="N312" s="246"/>
      <c r="O312" s="246"/>
      <c r="P312" s="246"/>
      <c r="Q312" s="246"/>
      <c r="R312" s="246"/>
      <c r="S312" s="246"/>
      <c r="T312" s="247"/>
      <c r="AT312" s="248" t="s">
        <v>294</v>
      </c>
      <c r="AU312" s="248" t="s">
        <v>84</v>
      </c>
      <c r="AV312" s="14" t="s">
        <v>214</v>
      </c>
      <c r="AW312" s="14" t="s">
        <v>30</v>
      </c>
      <c r="AX312" s="14" t="s">
        <v>82</v>
      </c>
      <c r="AY312" s="248" t="s">
        <v>201</v>
      </c>
    </row>
    <row r="313" spans="1:65" s="2" customFormat="1" ht="24" customHeight="1" x14ac:dyDescent="0.2">
      <c r="A313" s="34"/>
      <c r="B313" s="35"/>
      <c r="C313" s="290" t="s">
        <v>703</v>
      </c>
      <c r="D313" s="205" t="s">
        <v>204</v>
      </c>
      <c r="E313" s="206" t="s">
        <v>751</v>
      </c>
      <c r="F313" s="207" t="s">
        <v>752</v>
      </c>
      <c r="G313" s="208" t="s">
        <v>309</v>
      </c>
      <c r="H313" s="209">
        <v>148.24</v>
      </c>
      <c r="I313" s="210"/>
      <c r="J313" s="211">
        <f>ROUND(I313*H313,2)</f>
        <v>0</v>
      </c>
      <c r="K313" s="212"/>
      <c r="L313" s="39"/>
      <c r="M313" s="213" t="s">
        <v>1</v>
      </c>
      <c r="N313" s="214" t="s">
        <v>39</v>
      </c>
      <c r="O313" s="71"/>
      <c r="P313" s="215">
        <f>O313*H313</f>
        <v>0</v>
      </c>
      <c r="Q313" s="215">
        <v>0</v>
      </c>
      <c r="R313" s="215">
        <f>Q313*H313</f>
        <v>0</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753</v>
      </c>
    </row>
    <row r="314" spans="1:65" s="2" customFormat="1" ht="24" customHeight="1" x14ac:dyDescent="0.2">
      <c r="A314" s="34"/>
      <c r="B314" s="35"/>
      <c r="C314" s="290" t="s">
        <v>708</v>
      </c>
      <c r="D314" s="205" t="s">
        <v>204</v>
      </c>
      <c r="E314" s="206" t="s">
        <v>755</v>
      </c>
      <c r="F314" s="207" t="s">
        <v>756</v>
      </c>
      <c r="G314" s="208" t="s">
        <v>309</v>
      </c>
      <c r="H314" s="209">
        <v>1246.0999999999999</v>
      </c>
      <c r="I314" s="210"/>
      <c r="J314" s="211">
        <f>ROUND(I314*H314,2)</f>
        <v>0</v>
      </c>
      <c r="K314" s="212"/>
      <c r="L314" s="39"/>
      <c r="M314" s="213" t="s">
        <v>1</v>
      </c>
      <c r="N314" s="214" t="s">
        <v>39</v>
      </c>
      <c r="O314" s="71"/>
      <c r="P314" s="215">
        <f>O314*H314</f>
        <v>0</v>
      </c>
      <c r="Q314" s="215">
        <v>8.8000000000000003E-4</v>
      </c>
      <c r="R314" s="215">
        <f>Q314*H314</f>
        <v>1.096568</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757</v>
      </c>
    </row>
    <row r="315" spans="1:65" s="2" customFormat="1" ht="24" customHeight="1" x14ac:dyDescent="0.2">
      <c r="A315" s="34"/>
      <c r="B315" s="35"/>
      <c r="C315" s="290" t="s">
        <v>712</v>
      </c>
      <c r="D315" s="205" t="s">
        <v>204</v>
      </c>
      <c r="E315" s="206" t="s">
        <v>759</v>
      </c>
      <c r="F315" s="207" t="s">
        <v>760</v>
      </c>
      <c r="G315" s="208" t="s">
        <v>309</v>
      </c>
      <c r="H315" s="209">
        <v>1246.0999999999999</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761</v>
      </c>
    </row>
    <row r="316" spans="1:65" s="2" customFormat="1" ht="12" x14ac:dyDescent="0.2">
      <c r="A316" s="331"/>
      <c r="B316" s="35"/>
      <c r="C316" s="345" t="s">
        <v>5885</v>
      </c>
      <c r="D316" s="279" t="s">
        <v>204</v>
      </c>
      <c r="E316" s="280" t="s">
        <v>5887</v>
      </c>
      <c r="F316" s="281" t="s">
        <v>5888</v>
      </c>
      <c r="G316" s="282" t="s">
        <v>309</v>
      </c>
      <c r="H316" s="283">
        <f>H317+H318</f>
        <v>2.2518000000000002</v>
      </c>
      <c r="I316" s="210"/>
      <c r="J316" s="211">
        <f>ROUND(I316*H316,2)</f>
        <v>0</v>
      </c>
      <c r="K316" s="212"/>
      <c r="L316" s="39"/>
      <c r="M316" s="213" t="s">
        <v>1</v>
      </c>
      <c r="N316" s="214" t="s">
        <v>39</v>
      </c>
      <c r="O316" s="71"/>
      <c r="P316" s="215">
        <f>O316*H316</f>
        <v>0</v>
      </c>
      <c r="Q316" s="215">
        <v>6.8900000000000003E-3</v>
      </c>
      <c r="R316" s="215">
        <f>Q316*H316</f>
        <v>1.5514902000000002E-2</v>
      </c>
      <c r="S316" s="215">
        <v>0</v>
      </c>
      <c r="T316" s="216">
        <f>S316*H316</f>
        <v>0</v>
      </c>
      <c r="U316" s="331"/>
      <c r="V316" s="331"/>
      <c r="W316" s="331"/>
      <c r="X316" s="331"/>
      <c r="Y316" s="331"/>
      <c r="Z316" s="331"/>
      <c r="AA316" s="331"/>
      <c r="AB316" s="331"/>
      <c r="AC316" s="331"/>
      <c r="AD316" s="331"/>
      <c r="AE316" s="331"/>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746</v>
      </c>
    </row>
    <row r="317" spans="1:65" s="13" customFormat="1" x14ac:dyDescent="0.2">
      <c r="B317" s="227"/>
      <c r="C317" s="292"/>
      <c r="D317" s="219" t="s">
        <v>294</v>
      </c>
      <c r="E317" s="229" t="s">
        <v>1</v>
      </c>
      <c r="F317" s="347" t="s">
        <v>5889</v>
      </c>
      <c r="G317" s="348"/>
      <c r="H317" s="349">
        <f>4*0.162*1.88</f>
        <v>1.21824</v>
      </c>
      <c r="I317" s="232"/>
      <c r="J317" s="228"/>
      <c r="K317" s="228"/>
      <c r="L317" s="233"/>
      <c r="M317" s="234"/>
      <c r="N317" s="235"/>
      <c r="O317" s="235"/>
      <c r="P317" s="235"/>
      <c r="Q317" s="235"/>
      <c r="R317" s="235"/>
      <c r="S317" s="235"/>
      <c r="T317" s="236"/>
      <c r="AT317" s="237"/>
      <c r="AU317" s="237"/>
      <c r="AY317" s="237"/>
    </row>
    <row r="318" spans="1:65" s="13" customFormat="1" x14ac:dyDescent="0.2">
      <c r="B318" s="227"/>
      <c r="C318" s="292"/>
      <c r="D318" s="219" t="s">
        <v>294</v>
      </c>
      <c r="E318" s="229" t="s">
        <v>1</v>
      </c>
      <c r="F318" s="347" t="s">
        <v>5890</v>
      </c>
      <c r="G318" s="348"/>
      <c r="H318" s="349">
        <f>4*0.162*1.595</f>
        <v>1.03356</v>
      </c>
      <c r="I318" s="232"/>
      <c r="J318" s="228"/>
      <c r="K318" s="228"/>
      <c r="L318" s="233"/>
      <c r="M318" s="234"/>
      <c r="N318" s="235"/>
      <c r="O318" s="235"/>
      <c r="P318" s="235"/>
      <c r="Q318" s="235"/>
      <c r="R318" s="235"/>
      <c r="S318" s="235"/>
      <c r="T318" s="236"/>
      <c r="AT318" s="237"/>
      <c r="AU318" s="237"/>
      <c r="AY318" s="237"/>
    </row>
    <row r="319" spans="1:65" s="2" customFormat="1" ht="12" x14ac:dyDescent="0.2">
      <c r="A319" s="331"/>
      <c r="B319" s="35"/>
      <c r="C319" s="345" t="s">
        <v>5886</v>
      </c>
      <c r="D319" s="279" t="s">
        <v>204</v>
      </c>
      <c r="E319" s="280" t="s">
        <v>5891</v>
      </c>
      <c r="F319" s="281" t="s">
        <v>5892</v>
      </c>
      <c r="G319" s="282" t="s">
        <v>309</v>
      </c>
      <c r="H319" s="283">
        <v>2.2519999999999998</v>
      </c>
      <c r="I319" s="210"/>
      <c r="J319" s="211">
        <f>ROUND(I319*H319,2)</f>
        <v>0</v>
      </c>
      <c r="K319" s="212"/>
      <c r="L319" s="39"/>
      <c r="M319" s="213" t="s">
        <v>1</v>
      </c>
      <c r="N319" s="214" t="s">
        <v>39</v>
      </c>
      <c r="O319" s="71"/>
      <c r="P319" s="215">
        <f>O319*H319</f>
        <v>0</v>
      </c>
      <c r="Q319" s="215">
        <v>6.8900000000000003E-3</v>
      </c>
      <c r="R319" s="215">
        <f>Q319*H319</f>
        <v>1.5516279999999999E-2</v>
      </c>
      <c r="S319" s="215">
        <v>0</v>
      </c>
      <c r="T319" s="216">
        <f>S319*H319</f>
        <v>0</v>
      </c>
      <c r="U319" s="331"/>
      <c r="V319" s="331"/>
      <c r="W319" s="331"/>
      <c r="X319" s="331"/>
      <c r="Y319" s="331"/>
      <c r="Z319" s="331"/>
      <c r="AA319" s="331"/>
      <c r="AB319" s="331"/>
      <c r="AC319" s="331"/>
      <c r="AD319" s="331"/>
      <c r="AE319" s="331"/>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746</v>
      </c>
    </row>
    <row r="320" spans="1:65" s="2" customFormat="1" ht="24" customHeight="1" x14ac:dyDescent="0.2">
      <c r="A320" s="34"/>
      <c r="B320" s="35"/>
      <c r="C320" s="290" t="s">
        <v>717</v>
      </c>
      <c r="D320" s="205" t="s">
        <v>204</v>
      </c>
      <c r="E320" s="206" t="s">
        <v>763</v>
      </c>
      <c r="F320" s="207" t="s">
        <v>764</v>
      </c>
      <c r="G320" s="208" t="s">
        <v>309</v>
      </c>
      <c r="H320" s="209">
        <v>108.3</v>
      </c>
      <c r="I320" s="210"/>
      <c r="J320" s="211">
        <f>ROUND(I320*H320,2)</f>
        <v>0</v>
      </c>
      <c r="K320" s="212"/>
      <c r="L320" s="39"/>
      <c r="M320" s="213" t="s">
        <v>1</v>
      </c>
      <c r="N320" s="214" t="s">
        <v>39</v>
      </c>
      <c r="O320" s="71"/>
      <c r="P320" s="215">
        <f>O320*H320</f>
        <v>0</v>
      </c>
      <c r="Q320" s="215">
        <v>1.0399999999999999E-3</v>
      </c>
      <c r="R320" s="215">
        <f>Q320*H320</f>
        <v>0.11263199999999998</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765</v>
      </c>
    </row>
    <row r="321" spans="1:65" s="15" customFormat="1" x14ac:dyDescent="0.2">
      <c r="B321" s="249"/>
      <c r="C321" s="295"/>
      <c r="D321" s="219" t="s">
        <v>294</v>
      </c>
      <c r="E321" s="251" t="s">
        <v>1</v>
      </c>
      <c r="F321" s="252" t="s">
        <v>560</v>
      </c>
      <c r="G321" s="250"/>
      <c r="H321" s="251" t="s">
        <v>1</v>
      </c>
      <c r="I321" s="253"/>
      <c r="J321" s="250"/>
      <c r="K321" s="250"/>
      <c r="L321" s="254"/>
      <c r="M321" s="255"/>
      <c r="N321" s="256"/>
      <c r="O321" s="256"/>
      <c r="P321" s="256"/>
      <c r="Q321" s="256"/>
      <c r="R321" s="256"/>
      <c r="S321" s="256"/>
      <c r="T321" s="257"/>
      <c r="AT321" s="258" t="s">
        <v>294</v>
      </c>
      <c r="AU321" s="258" t="s">
        <v>84</v>
      </c>
      <c r="AV321" s="15" t="s">
        <v>82</v>
      </c>
      <c r="AW321" s="15" t="s">
        <v>30</v>
      </c>
      <c r="AX321" s="15" t="s">
        <v>74</v>
      </c>
      <c r="AY321" s="258" t="s">
        <v>201</v>
      </c>
    </row>
    <row r="322" spans="1:65" s="13" customFormat="1" x14ac:dyDescent="0.2">
      <c r="B322" s="227"/>
      <c r="C322" s="292"/>
      <c r="D322" s="219" t="s">
        <v>294</v>
      </c>
      <c r="E322" s="229" t="s">
        <v>1</v>
      </c>
      <c r="F322" s="230" t="s">
        <v>4509</v>
      </c>
      <c r="G322" s="228"/>
      <c r="H322" s="231">
        <v>21.66</v>
      </c>
      <c r="I322" s="232"/>
      <c r="J322" s="228"/>
      <c r="K322" s="228"/>
      <c r="L322" s="233"/>
      <c r="M322" s="234"/>
      <c r="N322" s="235"/>
      <c r="O322" s="235"/>
      <c r="P322" s="235"/>
      <c r="Q322" s="235"/>
      <c r="R322" s="235"/>
      <c r="S322" s="235"/>
      <c r="T322" s="236"/>
      <c r="AT322" s="237" t="s">
        <v>294</v>
      </c>
      <c r="AU322" s="237" t="s">
        <v>84</v>
      </c>
      <c r="AV322" s="13" t="s">
        <v>84</v>
      </c>
      <c r="AW322" s="13" t="s">
        <v>30</v>
      </c>
      <c r="AX322" s="13" t="s">
        <v>74</v>
      </c>
      <c r="AY322" s="237" t="s">
        <v>201</v>
      </c>
    </row>
    <row r="323" spans="1:65" s="15" customFormat="1" x14ac:dyDescent="0.2">
      <c r="B323" s="249"/>
      <c r="C323" s="295"/>
      <c r="D323" s="219" t="s">
        <v>294</v>
      </c>
      <c r="E323" s="251" t="s">
        <v>1</v>
      </c>
      <c r="F323" s="252" t="s">
        <v>748</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4510</v>
      </c>
      <c r="G324" s="228"/>
      <c r="H324" s="231">
        <v>86.64</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4" customFormat="1" x14ac:dyDescent="0.2">
      <c r="B325" s="238"/>
      <c r="C325" s="293"/>
      <c r="D325" s="219" t="s">
        <v>294</v>
      </c>
      <c r="E325" s="240" t="s">
        <v>1</v>
      </c>
      <c r="F325" s="241" t="s">
        <v>297</v>
      </c>
      <c r="G325" s="239"/>
      <c r="H325" s="242">
        <v>108.3</v>
      </c>
      <c r="I325" s="243"/>
      <c r="J325" s="239"/>
      <c r="K325" s="239"/>
      <c r="L325" s="244"/>
      <c r="M325" s="245"/>
      <c r="N325" s="246"/>
      <c r="O325" s="246"/>
      <c r="P325" s="246"/>
      <c r="Q325" s="246"/>
      <c r="R325" s="246"/>
      <c r="S325" s="246"/>
      <c r="T325" s="247"/>
      <c r="AT325" s="248" t="s">
        <v>294</v>
      </c>
      <c r="AU325" s="248" t="s">
        <v>84</v>
      </c>
      <c r="AV325" s="14" t="s">
        <v>214</v>
      </c>
      <c r="AW325" s="14" t="s">
        <v>30</v>
      </c>
      <c r="AX325" s="14" t="s">
        <v>82</v>
      </c>
      <c r="AY325" s="248" t="s">
        <v>201</v>
      </c>
    </row>
    <row r="326" spans="1:65" s="2" customFormat="1" ht="24" customHeight="1" x14ac:dyDescent="0.2">
      <c r="A326" s="34"/>
      <c r="B326" s="35"/>
      <c r="C326" s="290" t="s">
        <v>723</v>
      </c>
      <c r="D326" s="205" t="s">
        <v>204</v>
      </c>
      <c r="E326" s="206" t="s">
        <v>769</v>
      </c>
      <c r="F326" s="207" t="s">
        <v>770</v>
      </c>
      <c r="G326" s="208" t="s">
        <v>309</v>
      </c>
      <c r="H326" s="209">
        <v>108.3</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771</v>
      </c>
    </row>
    <row r="327" spans="1:65" s="2" customFormat="1" ht="16.5" customHeight="1" x14ac:dyDescent="0.2">
      <c r="A327" s="34"/>
      <c r="B327" s="35"/>
      <c r="C327" s="290" t="s">
        <v>731</v>
      </c>
      <c r="D327" s="205" t="s">
        <v>204</v>
      </c>
      <c r="E327" s="206" t="s">
        <v>773</v>
      </c>
      <c r="F327" s="207" t="s">
        <v>774</v>
      </c>
      <c r="G327" s="208" t="s">
        <v>351</v>
      </c>
      <c r="H327" s="209">
        <v>41.25</v>
      </c>
      <c r="I327" s="210"/>
      <c r="J327" s="211">
        <f>ROUND(I327*H327,2)</f>
        <v>0</v>
      </c>
      <c r="K327" s="212"/>
      <c r="L327" s="39"/>
      <c r="M327" s="213" t="s">
        <v>1</v>
      </c>
      <c r="N327" s="214" t="s">
        <v>39</v>
      </c>
      <c r="O327" s="71"/>
      <c r="P327" s="215">
        <f>O327*H327</f>
        <v>0</v>
      </c>
      <c r="Q327" s="215">
        <v>1.0551600000000001</v>
      </c>
      <c r="R327" s="215">
        <f>Q327*H327</f>
        <v>43.525350000000003</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775</v>
      </c>
    </row>
    <row r="328" spans="1:65" s="12" customFormat="1" ht="22.9" customHeight="1" x14ac:dyDescent="0.2">
      <c r="B328" s="189"/>
      <c r="C328" s="294"/>
      <c r="D328" s="191" t="s">
        <v>73</v>
      </c>
      <c r="E328" s="203" t="s">
        <v>228</v>
      </c>
      <c r="F328" s="203" t="s">
        <v>792</v>
      </c>
      <c r="G328" s="190"/>
      <c r="H328" s="190"/>
      <c r="I328" s="193"/>
      <c r="J328" s="204">
        <f>BK328</f>
        <v>0</v>
      </c>
      <c r="K328" s="190"/>
      <c r="L328" s="195"/>
      <c r="M328" s="196"/>
      <c r="N328" s="197"/>
      <c r="O328" s="197"/>
      <c r="P328" s="198">
        <f>SUM(P329:P387)</f>
        <v>0</v>
      </c>
      <c r="Q328" s="197"/>
      <c r="R328" s="198">
        <f>SUM(R329:R387)</f>
        <v>935.76826799999992</v>
      </c>
      <c r="S328" s="197"/>
      <c r="T328" s="199">
        <f>SUM(T329:T387)</f>
        <v>0</v>
      </c>
      <c r="AR328" s="200" t="s">
        <v>82</v>
      </c>
      <c r="AT328" s="201" t="s">
        <v>73</v>
      </c>
      <c r="AU328" s="201" t="s">
        <v>82</v>
      </c>
      <c r="AY328" s="200" t="s">
        <v>201</v>
      </c>
      <c r="BK328" s="202">
        <f>SUM(BK329:BK387)</f>
        <v>0</v>
      </c>
    </row>
    <row r="329" spans="1:65" s="2" customFormat="1" ht="24" customHeight="1" x14ac:dyDescent="0.2">
      <c r="A329" s="34"/>
      <c r="B329" s="35"/>
      <c r="C329" s="290" t="s">
        <v>739</v>
      </c>
      <c r="D329" s="205" t="s">
        <v>204</v>
      </c>
      <c r="E329" s="206" t="s">
        <v>794</v>
      </c>
      <c r="F329" s="207" t="s">
        <v>795</v>
      </c>
      <c r="G329" s="208" t="s">
        <v>309</v>
      </c>
      <c r="H329" s="209">
        <v>248.73</v>
      </c>
      <c r="I329" s="210"/>
      <c r="J329" s="211">
        <f>ROUND(I329*H329,2)</f>
        <v>0</v>
      </c>
      <c r="K329" s="212"/>
      <c r="L329" s="39"/>
      <c r="M329" s="213" t="s">
        <v>1</v>
      </c>
      <c r="N329" s="214" t="s">
        <v>39</v>
      </c>
      <c r="O329" s="71"/>
      <c r="P329" s="215">
        <f>O329*H329</f>
        <v>0</v>
      </c>
      <c r="Q329" s="215">
        <v>1.8380000000000001E-2</v>
      </c>
      <c r="R329" s="215">
        <f>Q329*H329</f>
        <v>4.5716574000000003</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796</v>
      </c>
    </row>
    <row r="330" spans="1:65" s="13" customFormat="1" x14ac:dyDescent="0.2">
      <c r="B330" s="227"/>
      <c r="C330" s="292"/>
      <c r="D330" s="219" t="s">
        <v>294</v>
      </c>
      <c r="E330" s="229" t="s">
        <v>1</v>
      </c>
      <c r="F330" s="230" t="s">
        <v>4511</v>
      </c>
      <c r="G330" s="228"/>
      <c r="H330" s="231">
        <v>181.1</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3" customFormat="1" x14ac:dyDescent="0.2">
      <c r="B331" s="227"/>
      <c r="C331" s="292"/>
      <c r="D331" s="219" t="s">
        <v>294</v>
      </c>
      <c r="E331" s="229" t="s">
        <v>1</v>
      </c>
      <c r="F331" s="230" t="s">
        <v>4512</v>
      </c>
      <c r="G331" s="228"/>
      <c r="H331" s="231">
        <v>67.63</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4" customFormat="1" x14ac:dyDescent="0.2">
      <c r="B332" s="238"/>
      <c r="C332" s="293"/>
      <c r="D332" s="219" t="s">
        <v>294</v>
      </c>
      <c r="E332" s="240" t="s">
        <v>1</v>
      </c>
      <c r="F332" s="241" t="s">
        <v>297</v>
      </c>
      <c r="G332" s="239"/>
      <c r="H332" s="242">
        <v>248.73</v>
      </c>
      <c r="I332" s="243"/>
      <c r="J332" s="239"/>
      <c r="K332" s="239"/>
      <c r="L332" s="244"/>
      <c r="M332" s="245"/>
      <c r="N332" s="246"/>
      <c r="O332" s="246"/>
      <c r="P332" s="246"/>
      <c r="Q332" s="246"/>
      <c r="R332" s="246"/>
      <c r="S332" s="246"/>
      <c r="T332" s="247"/>
      <c r="AT332" s="248" t="s">
        <v>294</v>
      </c>
      <c r="AU332" s="248" t="s">
        <v>84</v>
      </c>
      <c r="AV332" s="14" t="s">
        <v>214</v>
      </c>
      <c r="AW332" s="14" t="s">
        <v>30</v>
      </c>
      <c r="AX332" s="14" t="s">
        <v>82</v>
      </c>
      <c r="AY332" s="248" t="s">
        <v>201</v>
      </c>
    </row>
    <row r="333" spans="1:65" s="2" customFormat="1" ht="24" customHeight="1" x14ac:dyDescent="0.2">
      <c r="A333" s="34"/>
      <c r="B333" s="35"/>
      <c r="C333" s="290" t="s">
        <v>743</v>
      </c>
      <c r="D333" s="205" t="s">
        <v>204</v>
      </c>
      <c r="E333" s="206" t="s">
        <v>801</v>
      </c>
      <c r="F333" s="207" t="s">
        <v>802</v>
      </c>
      <c r="G333" s="208" t="s">
        <v>309</v>
      </c>
      <c r="H333" s="209">
        <v>685.16</v>
      </c>
      <c r="I333" s="210"/>
      <c r="J333" s="211">
        <f>ROUND(I333*H333,2)</f>
        <v>0</v>
      </c>
      <c r="K333" s="212"/>
      <c r="L333" s="39"/>
      <c r="M333" s="213" t="s">
        <v>1</v>
      </c>
      <c r="N333" s="214" t="s">
        <v>39</v>
      </c>
      <c r="O333" s="71"/>
      <c r="P333" s="215">
        <f>O333*H333</f>
        <v>0</v>
      </c>
      <c r="Q333" s="215">
        <v>1.103E-2</v>
      </c>
      <c r="R333" s="215">
        <f>Q333*H333</f>
        <v>7.5573147999999994</v>
      </c>
      <c r="S333" s="215">
        <v>0</v>
      </c>
      <c r="T333" s="216">
        <f>S333*H333</f>
        <v>0</v>
      </c>
      <c r="U333" s="34"/>
      <c r="V333" s="34"/>
      <c r="W333" s="34"/>
      <c r="X333" s="34"/>
      <c r="Y333" s="34"/>
      <c r="Z333" s="34"/>
      <c r="AA333" s="34"/>
      <c r="AB333" s="34"/>
      <c r="AC333" s="34"/>
      <c r="AD333" s="34"/>
      <c r="AE333" s="34"/>
      <c r="AR333" s="217" t="s">
        <v>214</v>
      </c>
      <c r="AT333" s="217" t="s">
        <v>204</v>
      </c>
      <c r="AU333" s="217" t="s">
        <v>84</v>
      </c>
      <c r="AY333" s="17" t="s">
        <v>201</v>
      </c>
      <c r="BE333" s="218">
        <f>IF(N333="základní",J333,0)</f>
        <v>0</v>
      </c>
      <c r="BF333" s="218">
        <f>IF(N333="snížená",J333,0)</f>
        <v>0</v>
      </c>
      <c r="BG333" s="218">
        <f>IF(N333="zákl. přenesená",J333,0)</f>
        <v>0</v>
      </c>
      <c r="BH333" s="218">
        <f>IF(N333="sníž. přenesená",J333,0)</f>
        <v>0</v>
      </c>
      <c r="BI333" s="218">
        <f>IF(N333="nulová",J333,0)</f>
        <v>0</v>
      </c>
      <c r="BJ333" s="17" t="s">
        <v>82</v>
      </c>
      <c r="BK333" s="218">
        <f>ROUND(I333*H333,2)</f>
        <v>0</v>
      </c>
      <c r="BL333" s="17" t="s">
        <v>214</v>
      </c>
      <c r="BM333" s="217" t="s">
        <v>803</v>
      </c>
    </row>
    <row r="334" spans="1:65" s="2" customFormat="1" ht="24" customHeight="1" x14ac:dyDescent="0.2">
      <c r="A334" s="34"/>
      <c r="B334" s="35"/>
      <c r="C334" s="290" t="s">
        <v>750</v>
      </c>
      <c r="D334" s="205" t="s">
        <v>204</v>
      </c>
      <c r="E334" s="206" t="s">
        <v>829</v>
      </c>
      <c r="F334" s="207" t="s">
        <v>830</v>
      </c>
      <c r="G334" s="208" t="s">
        <v>309</v>
      </c>
      <c r="H334" s="209">
        <v>200.98</v>
      </c>
      <c r="I334" s="210"/>
      <c r="J334" s="211">
        <f>ROUND(I334*H334,2)</f>
        <v>0</v>
      </c>
      <c r="K334" s="212"/>
      <c r="L334" s="39"/>
      <c r="M334" s="213" t="s">
        <v>1</v>
      </c>
      <c r="N334" s="214" t="s">
        <v>39</v>
      </c>
      <c r="O334" s="71"/>
      <c r="P334" s="215">
        <f>O334*H334</f>
        <v>0</v>
      </c>
      <c r="Q334" s="215">
        <v>8.3199999999999993E-3</v>
      </c>
      <c r="R334" s="215">
        <f>Q334*H334</f>
        <v>1.6721535999999997</v>
      </c>
      <c r="S334" s="215">
        <v>0</v>
      </c>
      <c r="T334" s="216">
        <f>S334*H334</f>
        <v>0</v>
      </c>
      <c r="U334" s="34"/>
      <c r="V334" s="34"/>
      <c r="W334" s="34"/>
      <c r="X334" s="34"/>
      <c r="Y334" s="34"/>
      <c r="Z334" s="34"/>
      <c r="AA334" s="34"/>
      <c r="AB334" s="34"/>
      <c r="AC334" s="34"/>
      <c r="AD334" s="34"/>
      <c r="AE334" s="34"/>
      <c r="AR334" s="217" t="s">
        <v>214</v>
      </c>
      <c r="AT334" s="217" t="s">
        <v>204</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831</v>
      </c>
    </row>
    <row r="335" spans="1:65" s="2" customFormat="1" ht="19.5" x14ac:dyDescent="0.2">
      <c r="A335" s="34"/>
      <c r="B335" s="35"/>
      <c r="D335" s="219" t="s">
        <v>210</v>
      </c>
      <c r="E335" s="36"/>
      <c r="F335" s="220" t="s">
        <v>832</v>
      </c>
      <c r="G335" s="36"/>
      <c r="H335" s="36"/>
      <c r="I335" s="118"/>
      <c r="J335" s="36"/>
      <c r="K335" s="36"/>
      <c r="L335" s="39"/>
      <c r="M335" s="221"/>
      <c r="N335" s="222"/>
      <c r="O335" s="71"/>
      <c r="P335" s="71"/>
      <c r="Q335" s="71"/>
      <c r="R335" s="71"/>
      <c r="S335" s="71"/>
      <c r="T335" s="72"/>
      <c r="U335" s="34"/>
      <c r="V335" s="34"/>
      <c r="W335" s="34"/>
      <c r="X335" s="34"/>
      <c r="Y335" s="34"/>
      <c r="Z335" s="34"/>
      <c r="AA335" s="34"/>
      <c r="AB335" s="34"/>
      <c r="AC335" s="34"/>
      <c r="AD335" s="34"/>
      <c r="AE335" s="34"/>
      <c r="AT335" s="17" t="s">
        <v>210</v>
      </c>
      <c r="AU335" s="17" t="s">
        <v>84</v>
      </c>
    </row>
    <row r="336" spans="1:65" s="13" customFormat="1" x14ac:dyDescent="0.2">
      <c r="B336" s="227"/>
      <c r="C336" s="292"/>
      <c r="D336" s="219" t="s">
        <v>294</v>
      </c>
      <c r="E336" s="229" t="s">
        <v>1</v>
      </c>
      <c r="F336" s="230" t="s">
        <v>4513</v>
      </c>
      <c r="G336" s="228"/>
      <c r="H336" s="231">
        <v>199.92</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3" customFormat="1" x14ac:dyDescent="0.2">
      <c r="B337" s="227"/>
      <c r="C337" s="292"/>
      <c r="D337" s="219" t="s">
        <v>294</v>
      </c>
      <c r="E337" s="229" t="s">
        <v>1</v>
      </c>
      <c r="F337" s="230" t="s">
        <v>4514</v>
      </c>
      <c r="G337" s="228"/>
      <c r="H337" s="231">
        <v>1.06</v>
      </c>
      <c r="I337" s="232"/>
      <c r="J337" s="228"/>
      <c r="K337" s="228"/>
      <c r="L337" s="233"/>
      <c r="M337" s="234"/>
      <c r="N337" s="235"/>
      <c r="O337" s="235"/>
      <c r="P337" s="235"/>
      <c r="Q337" s="235"/>
      <c r="R337" s="235"/>
      <c r="S337" s="235"/>
      <c r="T337" s="236"/>
      <c r="AT337" s="237" t="s">
        <v>294</v>
      </c>
      <c r="AU337" s="237" t="s">
        <v>84</v>
      </c>
      <c r="AV337" s="13" t="s">
        <v>84</v>
      </c>
      <c r="AW337" s="13" t="s">
        <v>30</v>
      </c>
      <c r="AX337" s="13" t="s">
        <v>74</v>
      </c>
      <c r="AY337" s="237" t="s">
        <v>201</v>
      </c>
    </row>
    <row r="338" spans="1:65" s="14" customFormat="1" x14ac:dyDescent="0.2">
      <c r="B338" s="238"/>
      <c r="C338" s="293"/>
      <c r="D338" s="219" t="s">
        <v>294</v>
      </c>
      <c r="E338" s="240" t="s">
        <v>1</v>
      </c>
      <c r="F338" s="241" t="s">
        <v>297</v>
      </c>
      <c r="G338" s="239"/>
      <c r="H338" s="242">
        <v>200.98</v>
      </c>
      <c r="I338" s="243"/>
      <c r="J338" s="239"/>
      <c r="K338" s="239"/>
      <c r="L338" s="244"/>
      <c r="M338" s="245"/>
      <c r="N338" s="246"/>
      <c r="O338" s="246"/>
      <c r="P338" s="246"/>
      <c r="Q338" s="246"/>
      <c r="R338" s="246"/>
      <c r="S338" s="246"/>
      <c r="T338" s="247"/>
      <c r="AT338" s="248" t="s">
        <v>294</v>
      </c>
      <c r="AU338" s="248" t="s">
        <v>84</v>
      </c>
      <c r="AV338" s="14" t="s">
        <v>214</v>
      </c>
      <c r="AW338" s="14" t="s">
        <v>30</v>
      </c>
      <c r="AX338" s="14" t="s">
        <v>82</v>
      </c>
      <c r="AY338" s="248" t="s">
        <v>201</v>
      </c>
    </row>
    <row r="339" spans="1:65" s="2" customFormat="1" ht="24" customHeight="1" x14ac:dyDescent="0.2">
      <c r="A339" s="34"/>
      <c r="B339" s="35"/>
      <c r="C339" s="291" t="s">
        <v>754</v>
      </c>
      <c r="D339" s="262" t="s">
        <v>442</v>
      </c>
      <c r="E339" s="263" t="s">
        <v>836</v>
      </c>
      <c r="F339" s="264" t="s">
        <v>837</v>
      </c>
      <c r="G339" s="265" t="s">
        <v>309</v>
      </c>
      <c r="H339" s="266">
        <v>205</v>
      </c>
      <c r="I339" s="267"/>
      <c r="J339" s="268">
        <f>ROUND(I339*H339,2)</f>
        <v>0</v>
      </c>
      <c r="K339" s="269"/>
      <c r="L339" s="270"/>
      <c r="M339" s="271" t="s">
        <v>1</v>
      </c>
      <c r="N339" s="272" t="s">
        <v>39</v>
      </c>
      <c r="O339" s="71"/>
      <c r="P339" s="215">
        <f>O339*H339</f>
        <v>0</v>
      </c>
      <c r="Q339" s="215">
        <v>3.0000000000000001E-3</v>
      </c>
      <c r="R339" s="215">
        <f>Q339*H339</f>
        <v>0.61499999999999999</v>
      </c>
      <c r="S339" s="215">
        <v>0</v>
      </c>
      <c r="T339" s="216">
        <f>S339*H339</f>
        <v>0</v>
      </c>
      <c r="U339" s="34"/>
      <c r="V339" s="34"/>
      <c r="W339" s="34"/>
      <c r="X339" s="34"/>
      <c r="Y339" s="34"/>
      <c r="Z339" s="34"/>
      <c r="AA339" s="34"/>
      <c r="AB339" s="34"/>
      <c r="AC339" s="34"/>
      <c r="AD339" s="34"/>
      <c r="AE339" s="34"/>
      <c r="AR339" s="217" t="s">
        <v>239</v>
      </c>
      <c r="AT339" s="217" t="s">
        <v>442</v>
      </c>
      <c r="AU339" s="217" t="s">
        <v>84</v>
      </c>
      <c r="AY339" s="17" t="s">
        <v>201</v>
      </c>
      <c r="BE339" s="218">
        <f>IF(N339="základní",J339,0)</f>
        <v>0</v>
      </c>
      <c r="BF339" s="218">
        <f>IF(N339="snížená",J339,0)</f>
        <v>0</v>
      </c>
      <c r="BG339" s="218">
        <f>IF(N339="zákl. přenesená",J339,0)</f>
        <v>0</v>
      </c>
      <c r="BH339" s="218">
        <f>IF(N339="sníž. přenesená",J339,0)</f>
        <v>0</v>
      </c>
      <c r="BI339" s="218">
        <f>IF(N339="nulová",J339,0)</f>
        <v>0</v>
      </c>
      <c r="BJ339" s="17" t="s">
        <v>82</v>
      </c>
      <c r="BK339" s="218">
        <f>ROUND(I339*H339,2)</f>
        <v>0</v>
      </c>
      <c r="BL339" s="17" t="s">
        <v>214</v>
      </c>
      <c r="BM339" s="217" t="s">
        <v>838</v>
      </c>
    </row>
    <row r="340" spans="1:65" s="13" customFormat="1" x14ac:dyDescent="0.2">
      <c r="B340" s="227"/>
      <c r="C340" s="292"/>
      <c r="D340" s="219" t="s">
        <v>294</v>
      </c>
      <c r="E340" s="228"/>
      <c r="F340" s="230" t="s">
        <v>4515</v>
      </c>
      <c r="G340" s="228"/>
      <c r="H340" s="231">
        <v>205</v>
      </c>
      <c r="I340" s="232"/>
      <c r="J340" s="228"/>
      <c r="K340" s="228"/>
      <c r="L340" s="233"/>
      <c r="M340" s="234"/>
      <c r="N340" s="235"/>
      <c r="O340" s="235"/>
      <c r="P340" s="235"/>
      <c r="Q340" s="235"/>
      <c r="R340" s="235"/>
      <c r="S340" s="235"/>
      <c r="T340" s="236"/>
      <c r="AT340" s="237" t="s">
        <v>294</v>
      </c>
      <c r="AU340" s="237" t="s">
        <v>84</v>
      </c>
      <c r="AV340" s="13" t="s">
        <v>84</v>
      </c>
      <c r="AW340" s="13" t="s">
        <v>4</v>
      </c>
      <c r="AX340" s="13" t="s">
        <v>82</v>
      </c>
      <c r="AY340" s="237" t="s">
        <v>201</v>
      </c>
    </row>
    <row r="341" spans="1:65" s="2" customFormat="1" ht="24" customHeight="1" x14ac:dyDescent="0.2">
      <c r="A341" s="376"/>
      <c r="B341" s="35"/>
      <c r="C341" s="353" t="s">
        <v>5950</v>
      </c>
      <c r="D341" s="205" t="s">
        <v>204</v>
      </c>
      <c r="E341" s="280" t="s">
        <v>5943</v>
      </c>
      <c r="F341" s="281" t="s">
        <v>5954</v>
      </c>
      <c r="G341" s="282" t="s">
        <v>309</v>
      </c>
      <c r="H341" s="283">
        <v>199.92</v>
      </c>
      <c r="I341" s="210"/>
      <c r="J341" s="211">
        <f>ROUND(I341*H341,2)</f>
        <v>0</v>
      </c>
      <c r="K341" s="212"/>
      <c r="L341" s="39"/>
      <c r="M341" s="213" t="s">
        <v>1</v>
      </c>
      <c r="N341" s="214" t="s">
        <v>39</v>
      </c>
      <c r="O341" s="71"/>
      <c r="P341" s="215">
        <f>O341*H341</f>
        <v>0</v>
      </c>
      <c r="Q341" s="215">
        <v>9.3799999999999994E-3</v>
      </c>
      <c r="R341" s="215">
        <f>Q341*H341</f>
        <v>1.8752495999999998</v>
      </c>
      <c r="S341" s="215">
        <v>0</v>
      </c>
      <c r="T341" s="216">
        <f>S341*H341</f>
        <v>0</v>
      </c>
      <c r="U341" s="376"/>
      <c r="V341" s="376"/>
      <c r="W341" s="376"/>
      <c r="X341" s="376"/>
      <c r="Y341" s="376"/>
      <c r="Z341" s="376"/>
      <c r="AA341" s="376"/>
      <c r="AB341" s="376"/>
      <c r="AC341" s="376"/>
      <c r="AD341" s="376"/>
      <c r="AE341" s="376"/>
      <c r="AR341" s="217" t="s">
        <v>214</v>
      </c>
      <c r="AT341" s="217" t="s">
        <v>204</v>
      </c>
      <c r="AU341" s="217" t="s">
        <v>84</v>
      </c>
      <c r="AY341" s="17" t="s">
        <v>201</v>
      </c>
      <c r="BE341" s="218">
        <f>IF(N341="základní",J341,0)</f>
        <v>0</v>
      </c>
      <c r="BF341" s="218">
        <f>IF(N341="snížená",J341,0)</f>
        <v>0</v>
      </c>
      <c r="BG341" s="218">
        <f>IF(N341="zákl. přenesená",J341,0)</f>
        <v>0</v>
      </c>
      <c r="BH341" s="218">
        <f>IF(N341="sníž. přenesená",J341,0)</f>
        <v>0</v>
      </c>
      <c r="BI341" s="218">
        <f>IF(N341="nulová",J341,0)</f>
        <v>0</v>
      </c>
      <c r="BJ341" s="17" t="s">
        <v>82</v>
      </c>
      <c r="BK341" s="218">
        <f>ROUND(I341*H341,2)</f>
        <v>0</v>
      </c>
      <c r="BL341" s="17" t="s">
        <v>214</v>
      </c>
      <c r="BM341" s="217" t="s">
        <v>843</v>
      </c>
    </row>
    <row r="342" spans="1:65" s="2" customFormat="1" ht="36" x14ac:dyDescent="0.2">
      <c r="A342" s="376"/>
      <c r="B342" s="35"/>
      <c r="C342" s="353" t="s">
        <v>5951</v>
      </c>
      <c r="D342" s="205" t="s">
        <v>204</v>
      </c>
      <c r="E342" s="280" t="s">
        <v>5946</v>
      </c>
      <c r="F342" s="281" t="s">
        <v>5955</v>
      </c>
      <c r="G342" s="282" t="s">
        <v>309</v>
      </c>
      <c r="H342" s="283">
        <v>199.92</v>
      </c>
      <c r="I342" s="210"/>
      <c r="J342" s="211">
        <f>ROUND(I342*H342,2)</f>
        <v>0</v>
      </c>
      <c r="K342" s="212"/>
      <c r="L342" s="39"/>
      <c r="M342" s="213" t="s">
        <v>1</v>
      </c>
      <c r="N342" s="214" t="s">
        <v>39</v>
      </c>
      <c r="O342" s="71"/>
      <c r="P342" s="215">
        <f>O342*H342</f>
        <v>0</v>
      </c>
      <c r="Q342" s="215">
        <v>9.3799999999999994E-3</v>
      </c>
      <c r="R342" s="215">
        <f>Q342*H342</f>
        <v>1.8752495999999998</v>
      </c>
      <c r="S342" s="215">
        <v>0</v>
      </c>
      <c r="T342" s="216">
        <f>S342*H342</f>
        <v>0</v>
      </c>
      <c r="U342" s="376"/>
      <c r="V342" s="376"/>
      <c r="W342" s="376"/>
      <c r="X342" s="376"/>
      <c r="Y342" s="376"/>
      <c r="Z342" s="376"/>
      <c r="AA342" s="376"/>
      <c r="AB342" s="376"/>
      <c r="AC342" s="376"/>
      <c r="AD342" s="376"/>
      <c r="AE342" s="376"/>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843</v>
      </c>
    </row>
    <row r="343" spans="1:65" s="2" customFormat="1" ht="24" customHeight="1" x14ac:dyDescent="0.2">
      <c r="A343" s="376"/>
      <c r="B343" s="35"/>
      <c r="C343" s="362" t="s">
        <v>5952</v>
      </c>
      <c r="D343" s="262" t="s">
        <v>442</v>
      </c>
      <c r="E343" s="343" t="s">
        <v>5956</v>
      </c>
      <c r="F343" s="344" t="s">
        <v>5948</v>
      </c>
      <c r="G343" s="346" t="s">
        <v>309</v>
      </c>
      <c r="H343" s="332">
        <v>219.91200000000001</v>
      </c>
      <c r="I343" s="267"/>
      <c r="J343" s="268">
        <f>ROUND(I343*H343,2)</f>
        <v>0</v>
      </c>
      <c r="K343" s="269"/>
      <c r="L343" s="270"/>
      <c r="M343" s="271" t="s">
        <v>1</v>
      </c>
      <c r="N343" s="272" t="s">
        <v>39</v>
      </c>
      <c r="O343" s="71"/>
      <c r="P343" s="215">
        <f>O343*H343</f>
        <v>0</v>
      </c>
      <c r="Q343" s="215">
        <v>3.0000000000000001E-3</v>
      </c>
      <c r="R343" s="215">
        <f>Q343*H343</f>
        <v>0.65973599999999999</v>
      </c>
      <c r="S343" s="215">
        <v>0</v>
      </c>
      <c r="T343" s="216">
        <f>S343*H343</f>
        <v>0</v>
      </c>
      <c r="U343" s="376"/>
      <c r="V343" s="376"/>
      <c r="W343" s="376"/>
      <c r="X343" s="376"/>
      <c r="Y343" s="376"/>
      <c r="Z343" s="376"/>
      <c r="AA343" s="376"/>
      <c r="AB343" s="376"/>
      <c r="AC343" s="376"/>
      <c r="AD343" s="376"/>
      <c r="AE343" s="376"/>
      <c r="AR343" s="217" t="s">
        <v>239</v>
      </c>
      <c r="AT343" s="217" t="s">
        <v>442</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838</v>
      </c>
    </row>
    <row r="344" spans="1:65" s="13" customFormat="1" x14ac:dyDescent="0.2">
      <c r="B344" s="227"/>
      <c r="C344" s="292"/>
      <c r="D344" s="219" t="s">
        <v>294</v>
      </c>
      <c r="E344" s="228"/>
      <c r="F344" s="230" t="s">
        <v>5953</v>
      </c>
      <c r="G344" s="228"/>
      <c r="H344" s="231">
        <v>219.91200000000001</v>
      </c>
      <c r="I344" s="232"/>
      <c r="J344" s="228"/>
      <c r="K344" s="228"/>
      <c r="L344" s="233"/>
      <c r="M344" s="234"/>
      <c r="N344" s="235"/>
      <c r="O344" s="235"/>
      <c r="P344" s="235"/>
      <c r="Q344" s="235"/>
      <c r="R344" s="235"/>
      <c r="S344" s="235"/>
      <c r="T344" s="236"/>
      <c r="AT344" s="237" t="s">
        <v>294</v>
      </c>
      <c r="AU344" s="237" t="s">
        <v>84</v>
      </c>
      <c r="AV344" s="13" t="s">
        <v>84</v>
      </c>
      <c r="AW344" s="13" t="s">
        <v>4</v>
      </c>
      <c r="AX344" s="13" t="s">
        <v>82</v>
      </c>
      <c r="AY344" s="237" t="s">
        <v>201</v>
      </c>
    </row>
    <row r="345" spans="1:65" s="2" customFormat="1" ht="24" customHeight="1" x14ac:dyDescent="0.2">
      <c r="A345" s="34"/>
      <c r="B345" s="35"/>
      <c r="C345" s="290" t="s">
        <v>758</v>
      </c>
      <c r="D345" s="205" t="s">
        <v>204</v>
      </c>
      <c r="E345" s="206" t="s">
        <v>841</v>
      </c>
      <c r="F345" s="207" t="s">
        <v>842</v>
      </c>
      <c r="G345" s="208" t="s">
        <v>309</v>
      </c>
      <c r="H345" s="209">
        <v>109.98</v>
      </c>
      <c r="I345" s="210"/>
      <c r="J345" s="211">
        <f>ROUND(I345*H345,2)</f>
        <v>0</v>
      </c>
      <c r="K345" s="212"/>
      <c r="L345" s="39"/>
      <c r="M345" s="213" t="s">
        <v>1</v>
      </c>
      <c r="N345" s="214" t="s">
        <v>39</v>
      </c>
      <c r="O345" s="71"/>
      <c r="P345" s="215">
        <f>O345*H345</f>
        <v>0</v>
      </c>
      <c r="Q345" s="215">
        <v>9.3799999999999994E-3</v>
      </c>
      <c r="R345" s="215">
        <f>Q345*H345</f>
        <v>1.0316124</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843</v>
      </c>
    </row>
    <row r="346" spans="1:65" s="2" customFormat="1" ht="19.5" x14ac:dyDescent="0.2">
      <c r="A346" s="34"/>
      <c r="B346" s="35"/>
      <c r="D346" s="219" t="s">
        <v>210</v>
      </c>
      <c r="E346" s="36"/>
      <c r="F346" s="220" t="s">
        <v>844</v>
      </c>
      <c r="G346" s="36"/>
      <c r="H346" s="36"/>
      <c r="I346" s="118"/>
      <c r="J346" s="36"/>
      <c r="K346" s="36"/>
      <c r="L346" s="39"/>
      <c r="M346" s="221"/>
      <c r="N346" s="222"/>
      <c r="O346" s="71"/>
      <c r="P346" s="71"/>
      <c r="Q346" s="71"/>
      <c r="R346" s="71"/>
      <c r="S346" s="71"/>
      <c r="T346" s="72"/>
      <c r="U346" s="34"/>
      <c r="V346" s="34"/>
      <c r="W346" s="34"/>
      <c r="X346" s="34"/>
      <c r="Y346" s="34"/>
      <c r="Z346" s="34"/>
      <c r="AA346" s="34"/>
      <c r="AB346" s="34"/>
      <c r="AC346" s="34"/>
      <c r="AD346" s="34"/>
      <c r="AE346" s="34"/>
      <c r="AT346" s="17" t="s">
        <v>210</v>
      </c>
      <c r="AU346" s="17" t="s">
        <v>84</v>
      </c>
    </row>
    <row r="347" spans="1:65" s="13" customFormat="1" x14ac:dyDescent="0.2">
      <c r="B347" s="227"/>
      <c r="C347" s="292"/>
      <c r="D347" s="219" t="s">
        <v>294</v>
      </c>
      <c r="E347" s="229" t="s">
        <v>1</v>
      </c>
      <c r="F347" s="230" t="s">
        <v>4516</v>
      </c>
      <c r="G347" s="228"/>
      <c r="H347" s="231">
        <v>109.98</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4" customFormat="1" x14ac:dyDescent="0.2">
      <c r="B348" s="238"/>
      <c r="C348" s="293"/>
      <c r="D348" s="219" t="s">
        <v>294</v>
      </c>
      <c r="E348" s="240" t="s">
        <v>1</v>
      </c>
      <c r="F348" s="241" t="s">
        <v>297</v>
      </c>
      <c r="G348" s="239"/>
      <c r="H348" s="242">
        <v>109.98</v>
      </c>
      <c r="I348" s="243"/>
      <c r="J348" s="239"/>
      <c r="K348" s="239"/>
      <c r="L348" s="244"/>
      <c r="M348" s="245"/>
      <c r="N348" s="246"/>
      <c r="O348" s="246"/>
      <c r="P348" s="246"/>
      <c r="Q348" s="246"/>
      <c r="R348" s="246"/>
      <c r="S348" s="246"/>
      <c r="T348" s="247"/>
      <c r="AT348" s="248" t="s">
        <v>294</v>
      </c>
      <c r="AU348" s="248" t="s">
        <v>84</v>
      </c>
      <c r="AV348" s="14" t="s">
        <v>214</v>
      </c>
      <c r="AW348" s="14" t="s">
        <v>30</v>
      </c>
      <c r="AX348" s="14" t="s">
        <v>82</v>
      </c>
      <c r="AY348" s="248" t="s">
        <v>201</v>
      </c>
    </row>
    <row r="349" spans="1:65" s="2" customFormat="1" ht="24" customHeight="1" x14ac:dyDescent="0.2">
      <c r="A349" s="34"/>
      <c r="B349" s="35"/>
      <c r="C349" s="291" t="s">
        <v>762</v>
      </c>
      <c r="D349" s="262" t="s">
        <v>442</v>
      </c>
      <c r="E349" s="263" t="s">
        <v>848</v>
      </c>
      <c r="F349" s="264" t="s">
        <v>849</v>
      </c>
      <c r="G349" s="265" t="s">
        <v>309</v>
      </c>
      <c r="H349" s="266">
        <v>112.18</v>
      </c>
      <c r="I349" s="267"/>
      <c r="J349" s="268">
        <f>ROUND(I349*H349,2)</f>
        <v>0</v>
      </c>
      <c r="K349" s="269"/>
      <c r="L349" s="270"/>
      <c r="M349" s="271" t="s">
        <v>1</v>
      </c>
      <c r="N349" s="272" t="s">
        <v>39</v>
      </c>
      <c r="O349" s="71"/>
      <c r="P349" s="215">
        <f>O349*H349</f>
        <v>0</v>
      </c>
      <c r="Q349" s="215">
        <v>1.4999999999999999E-2</v>
      </c>
      <c r="R349" s="215">
        <f>Q349*H349</f>
        <v>1.6827000000000001</v>
      </c>
      <c r="S349" s="215">
        <v>0</v>
      </c>
      <c r="T349" s="216">
        <f>S349*H349</f>
        <v>0</v>
      </c>
      <c r="U349" s="34"/>
      <c r="V349" s="34"/>
      <c r="W349" s="34"/>
      <c r="X349" s="34"/>
      <c r="Y349" s="34"/>
      <c r="Z349" s="34"/>
      <c r="AA349" s="34"/>
      <c r="AB349" s="34"/>
      <c r="AC349" s="34"/>
      <c r="AD349" s="34"/>
      <c r="AE349" s="34"/>
      <c r="AR349" s="217" t="s">
        <v>239</v>
      </c>
      <c r="AT349" s="217" t="s">
        <v>442</v>
      </c>
      <c r="AU349" s="217" t="s">
        <v>84</v>
      </c>
      <c r="AY349" s="17" t="s">
        <v>201</v>
      </c>
      <c r="BE349" s="218">
        <f>IF(N349="základní",J349,0)</f>
        <v>0</v>
      </c>
      <c r="BF349" s="218">
        <f>IF(N349="snížená",J349,0)</f>
        <v>0</v>
      </c>
      <c r="BG349" s="218">
        <f>IF(N349="zákl. přenesená",J349,0)</f>
        <v>0</v>
      </c>
      <c r="BH349" s="218">
        <f>IF(N349="sníž. přenesená",J349,0)</f>
        <v>0</v>
      </c>
      <c r="BI349" s="218">
        <f>IF(N349="nulová",J349,0)</f>
        <v>0</v>
      </c>
      <c r="BJ349" s="17" t="s">
        <v>82</v>
      </c>
      <c r="BK349" s="218">
        <f>ROUND(I349*H349,2)</f>
        <v>0</v>
      </c>
      <c r="BL349" s="17" t="s">
        <v>214</v>
      </c>
      <c r="BM349" s="217" t="s">
        <v>850</v>
      </c>
    </row>
    <row r="350" spans="1:65" s="13" customFormat="1" x14ac:dyDescent="0.2">
      <c r="B350" s="227"/>
      <c r="C350" s="292"/>
      <c r="D350" s="219" t="s">
        <v>294</v>
      </c>
      <c r="E350" s="228"/>
      <c r="F350" s="230" t="s">
        <v>4517</v>
      </c>
      <c r="G350" s="228"/>
      <c r="H350" s="231">
        <v>112.18</v>
      </c>
      <c r="I350" s="232"/>
      <c r="J350" s="228"/>
      <c r="K350" s="228"/>
      <c r="L350" s="233"/>
      <c r="M350" s="234"/>
      <c r="N350" s="235"/>
      <c r="O350" s="235"/>
      <c r="P350" s="235"/>
      <c r="Q350" s="235"/>
      <c r="R350" s="235"/>
      <c r="S350" s="235"/>
      <c r="T350" s="236"/>
      <c r="AT350" s="237" t="s">
        <v>294</v>
      </c>
      <c r="AU350" s="237" t="s">
        <v>84</v>
      </c>
      <c r="AV350" s="13" t="s">
        <v>84</v>
      </c>
      <c r="AW350" s="13" t="s">
        <v>4</v>
      </c>
      <c r="AX350" s="13" t="s">
        <v>82</v>
      </c>
      <c r="AY350" s="237" t="s">
        <v>201</v>
      </c>
    </row>
    <row r="351" spans="1:65" s="2" customFormat="1" ht="24" customHeight="1" x14ac:dyDescent="0.2">
      <c r="A351" s="34"/>
      <c r="B351" s="35"/>
      <c r="C351" s="290" t="s">
        <v>768</v>
      </c>
      <c r="D351" s="205" t="s">
        <v>204</v>
      </c>
      <c r="E351" s="206" t="s">
        <v>853</v>
      </c>
      <c r="F351" s="207" t="s">
        <v>854</v>
      </c>
      <c r="G351" s="208" t="s">
        <v>309</v>
      </c>
      <c r="H351" s="209">
        <v>526.13</v>
      </c>
      <c r="I351" s="210"/>
      <c r="J351" s="211">
        <f>ROUND(I351*H351,2)</f>
        <v>0</v>
      </c>
      <c r="K351" s="212"/>
      <c r="L351" s="39"/>
      <c r="M351" s="213" t="s">
        <v>1</v>
      </c>
      <c r="N351" s="214" t="s">
        <v>39</v>
      </c>
      <c r="O351" s="71"/>
      <c r="P351" s="215">
        <f>O351*H351</f>
        <v>0</v>
      </c>
      <c r="Q351" s="215">
        <v>9.4999999999999998E-3</v>
      </c>
      <c r="R351" s="215">
        <f>Q351*H351</f>
        <v>4.9982350000000002</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855</v>
      </c>
    </row>
    <row r="352" spans="1:65" s="2" customFormat="1" ht="19.5" x14ac:dyDescent="0.2">
      <c r="A352" s="34"/>
      <c r="B352" s="35"/>
      <c r="D352" s="219" t="s">
        <v>210</v>
      </c>
      <c r="E352" s="36"/>
      <c r="F352" s="220" t="s">
        <v>856</v>
      </c>
      <c r="G352" s="36"/>
      <c r="H352" s="36"/>
      <c r="I352" s="118"/>
      <c r="J352" s="36"/>
      <c r="K352" s="36"/>
      <c r="L352" s="39"/>
      <c r="M352" s="221"/>
      <c r="N352" s="222"/>
      <c r="O352" s="71"/>
      <c r="P352" s="71"/>
      <c r="Q352" s="71"/>
      <c r="R352" s="71"/>
      <c r="S352" s="71"/>
      <c r="T352" s="72"/>
      <c r="U352" s="34"/>
      <c r="V352" s="34"/>
      <c r="W352" s="34"/>
      <c r="X352" s="34"/>
      <c r="Y352" s="34"/>
      <c r="Z352" s="34"/>
      <c r="AA352" s="34"/>
      <c r="AB352" s="34"/>
      <c r="AC352" s="34"/>
      <c r="AD352" s="34"/>
      <c r="AE352" s="34"/>
      <c r="AT352" s="17" t="s">
        <v>210</v>
      </c>
      <c r="AU352" s="17" t="s">
        <v>84</v>
      </c>
    </row>
    <row r="353" spans="1:65" s="13" customFormat="1" x14ac:dyDescent="0.2">
      <c r="B353" s="227"/>
      <c r="C353" s="292"/>
      <c r="D353" s="219" t="s">
        <v>294</v>
      </c>
      <c r="E353" s="229" t="s">
        <v>1</v>
      </c>
      <c r="F353" s="230" t="s">
        <v>4518</v>
      </c>
      <c r="G353" s="228"/>
      <c r="H353" s="231">
        <v>526.13</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24" customHeight="1" x14ac:dyDescent="0.2">
      <c r="A354" s="34"/>
      <c r="B354" s="35"/>
      <c r="C354" s="291" t="s">
        <v>772</v>
      </c>
      <c r="D354" s="262" t="s">
        <v>442</v>
      </c>
      <c r="E354" s="263" t="s">
        <v>858</v>
      </c>
      <c r="F354" s="264" t="s">
        <v>859</v>
      </c>
      <c r="G354" s="265" t="s">
        <v>309</v>
      </c>
      <c r="H354" s="266">
        <v>536.65300000000002</v>
      </c>
      <c r="I354" s="267"/>
      <c r="J354" s="268">
        <f>ROUND(I354*H354,2)</f>
        <v>0</v>
      </c>
      <c r="K354" s="269"/>
      <c r="L354" s="270"/>
      <c r="M354" s="271" t="s">
        <v>1</v>
      </c>
      <c r="N354" s="272" t="s">
        <v>39</v>
      </c>
      <c r="O354" s="71"/>
      <c r="P354" s="215">
        <f>O354*H354</f>
        <v>0</v>
      </c>
      <c r="Q354" s="215">
        <v>2.1000000000000001E-2</v>
      </c>
      <c r="R354" s="215">
        <f>Q354*H354</f>
        <v>11.269713000000001</v>
      </c>
      <c r="S354" s="215">
        <v>0</v>
      </c>
      <c r="T354" s="216">
        <f>S354*H354</f>
        <v>0</v>
      </c>
      <c r="U354" s="34"/>
      <c r="V354" s="34"/>
      <c r="W354" s="34"/>
      <c r="X354" s="34"/>
      <c r="Y354" s="34"/>
      <c r="Z354" s="34"/>
      <c r="AA354" s="34"/>
      <c r="AB354" s="34"/>
      <c r="AC354" s="34"/>
      <c r="AD354" s="34"/>
      <c r="AE354" s="34"/>
      <c r="AR354" s="217" t="s">
        <v>239</v>
      </c>
      <c r="AT354" s="217" t="s">
        <v>442</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860</v>
      </c>
    </row>
    <row r="355" spans="1:65" s="13" customFormat="1" x14ac:dyDescent="0.2">
      <c r="B355" s="227"/>
      <c r="C355" s="292"/>
      <c r="D355" s="219" t="s">
        <v>294</v>
      </c>
      <c r="E355" s="228"/>
      <c r="F355" s="230" t="s">
        <v>4519</v>
      </c>
      <c r="G355" s="228"/>
      <c r="H355" s="231">
        <v>536.65300000000002</v>
      </c>
      <c r="I355" s="232"/>
      <c r="J355" s="228"/>
      <c r="K355" s="228"/>
      <c r="L355" s="233"/>
      <c r="M355" s="234"/>
      <c r="N355" s="235"/>
      <c r="O355" s="235"/>
      <c r="P355" s="235"/>
      <c r="Q355" s="235"/>
      <c r="R355" s="235"/>
      <c r="S355" s="235"/>
      <c r="T355" s="236"/>
      <c r="AT355" s="237" t="s">
        <v>294</v>
      </c>
      <c r="AU355" s="237" t="s">
        <v>84</v>
      </c>
      <c r="AV355" s="13" t="s">
        <v>84</v>
      </c>
      <c r="AW355" s="13" t="s">
        <v>4</v>
      </c>
      <c r="AX355" s="13" t="s">
        <v>82</v>
      </c>
      <c r="AY355" s="237" t="s">
        <v>201</v>
      </c>
    </row>
    <row r="356" spans="1:65" s="2" customFormat="1" ht="24" x14ac:dyDescent="0.2">
      <c r="A356" s="375"/>
      <c r="B356" s="35"/>
      <c r="C356" s="354" t="s">
        <v>5941</v>
      </c>
      <c r="D356" s="355" t="s">
        <v>204</v>
      </c>
      <c r="E356" s="280" t="s">
        <v>5936</v>
      </c>
      <c r="F356" s="281" t="s">
        <v>5935</v>
      </c>
      <c r="G356" s="282" t="s">
        <v>309</v>
      </c>
      <c r="H356" s="283">
        <v>578.74</v>
      </c>
      <c r="I356" s="210"/>
      <c r="J356" s="211">
        <f>ROUND(I356*H356,2)</f>
        <v>0</v>
      </c>
      <c r="K356" s="212"/>
      <c r="L356" s="39"/>
      <c r="M356" s="213" t="s">
        <v>1</v>
      </c>
      <c r="N356" s="214" t="s">
        <v>39</v>
      </c>
      <c r="O356" s="71"/>
      <c r="P356" s="215">
        <f>O356*H356</f>
        <v>0</v>
      </c>
      <c r="Q356" s="215">
        <v>1.06277</v>
      </c>
      <c r="R356" s="215">
        <f>Q356*H356</f>
        <v>615.06750980000004</v>
      </c>
      <c r="S356" s="215">
        <v>0</v>
      </c>
      <c r="T356" s="216">
        <f>S356*H356</f>
        <v>0</v>
      </c>
      <c r="U356" s="375"/>
      <c r="V356" s="375"/>
      <c r="W356" s="375"/>
      <c r="X356" s="375"/>
      <c r="Y356" s="375"/>
      <c r="Z356" s="375"/>
      <c r="AA356" s="375"/>
      <c r="AB356" s="375"/>
      <c r="AC356" s="375"/>
      <c r="AD356" s="375"/>
      <c r="AE356" s="375"/>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873</v>
      </c>
    </row>
    <row r="357" spans="1:65" s="2" customFormat="1" ht="19.5" x14ac:dyDescent="0.2">
      <c r="A357" s="375"/>
      <c r="B357" s="35"/>
      <c r="D357" s="219" t="s">
        <v>210</v>
      </c>
      <c r="E357" s="374"/>
      <c r="F357" s="220" t="s">
        <v>5937</v>
      </c>
      <c r="G357" s="374"/>
      <c r="H357" s="374"/>
      <c r="I357" s="118"/>
      <c r="J357" s="374"/>
      <c r="K357" s="374"/>
      <c r="L357" s="39"/>
      <c r="M357" s="221"/>
      <c r="N357" s="222"/>
      <c r="O357" s="71"/>
      <c r="P357" s="71"/>
      <c r="Q357" s="71"/>
      <c r="R357" s="71"/>
      <c r="S357" s="71"/>
      <c r="T357" s="72"/>
      <c r="U357" s="375"/>
      <c r="V357" s="375"/>
      <c r="W357" s="375"/>
      <c r="X357" s="375"/>
      <c r="Y357" s="375"/>
      <c r="Z357" s="375"/>
      <c r="AA357" s="375"/>
      <c r="AB357" s="375"/>
      <c r="AC357" s="375"/>
      <c r="AD357" s="375"/>
      <c r="AE357" s="375"/>
      <c r="AT357" s="17" t="s">
        <v>210</v>
      </c>
      <c r="AU357" s="17" t="s">
        <v>84</v>
      </c>
    </row>
    <row r="358" spans="1:65" s="2" customFormat="1" ht="36" x14ac:dyDescent="0.2">
      <c r="A358" s="375"/>
      <c r="B358" s="35"/>
      <c r="C358" s="354" t="s">
        <v>5942</v>
      </c>
      <c r="D358" s="355" t="s">
        <v>204</v>
      </c>
      <c r="E358" s="280" t="s">
        <v>5938</v>
      </c>
      <c r="F358" s="281" t="s">
        <v>5939</v>
      </c>
      <c r="G358" s="282" t="s">
        <v>309</v>
      </c>
      <c r="H358" s="283">
        <v>120.98</v>
      </c>
      <c r="I358" s="210"/>
      <c r="J358" s="211">
        <f>ROUND(I358*H358,2)</f>
        <v>0</v>
      </c>
      <c r="K358" s="212"/>
      <c r="L358" s="39"/>
      <c r="M358" s="213" t="s">
        <v>1</v>
      </c>
      <c r="N358" s="214" t="s">
        <v>39</v>
      </c>
      <c r="O358" s="71"/>
      <c r="P358" s="215">
        <f>O358*H358</f>
        <v>0</v>
      </c>
      <c r="Q358" s="215">
        <v>1.06277</v>
      </c>
      <c r="R358" s="215">
        <f>Q358*H358</f>
        <v>128.57391459999999</v>
      </c>
      <c r="S358" s="215">
        <v>0</v>
      </c>
      <c r="T358" s="216">
        <f>S358*H358</f>
        <v>0</v>
      </c>
      <c r="U358" s="375"/>
      <c r="V358" s="375"/>
      <c r="W358" s="375"/>
      <c r="X358" s="375"/>
      <c r="Y358" s="375"/>
      <c r="Z358" s="375"/>
      <c r="AA358" s="375"/>
      <c r="AB358" s="375"/>
      <c r="AC358" s="375"/>
      <c r="AD358" s="375"/>
      <c r="AE358" s="375"/>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873</v>
      </c>
    </row>
    <row r="359" spans="1:65" s="2" customFormat="1" ht="19.5" x14ac:dyDescent="0.2">
      <c r="A359" s="375"/>
      <c r="B359" s="35"/>
      <c r="D359" s="219" t="s">
        <v>210</v>
      </c>
      <c r="E359" s="374"/>
      <c r="F359" s="220" t="s">
        <v>5940</v>
      </c>
      <c r="G359" s="374"/>
      <c r="H359" s="374"/>
      <c r="I359" s="118"/>
      <c r="J359" s="374"/>
      <c r="K359" s="374"/>
      <c r="L359" s="39"/>
      <c r="M359" s="221"/>
      <c r="N359" s="222"/>
      <c r="O359" s="71"/>
      <c r="P359" s="71"/>
      <c r="Q359" s="71"/>
      <c r="R359" s="71"/>
      <c r="S359" s="71"/>
      <c r="T359" s="72"/>
      <c r="U359" s="375"/>
      <c r="V359" s="375"/>
      <c r="W359" s="375"/>
      <c r="X359" s="375"/>
      <c r="Y359" s="375"/>
      <c r="Z359" s="375"/>
      <c r="AA359" s="375"/>
      <c r="AB359" s="375"/>
      <c r="AC359" s="375"/>
      <c r="AD359" s="375"/>
      <c r="AE359" s="375"/>
      <c r="AT359" s="17" t="s">
        <v>210</v>
      </c>
      <c r="AU359" s="17" t="s">
        <v>84</v>
      </c>
    </row>
    <row r="360" spans="1:65" s="2" customFormat="1" ht="24" customHeight="1" x14ac:dyDescent="0.2">
      <c r="A360" s="34"/>
      <c r="B360" s="35"/>
      <c r="C360" s="290" t="s">
        <v>776</v>
      </c>
      <c r="D360" s="205" t="s">
        <v>204</v>
      </c>
      <c r="E360" s="206" t="s">
        <v>4520</v>
      </c>
      <c r="F360" s="207" t="s">
        <v>4521</v>
      </c>
      <c r="G360" s="208" t="s">
        <v>309</v>
      </c>
      <c r="H360" s="209">
        <v>23.19</v>
      </c>
      <c r="I360" s="210"/>
      <c r="J360" s="211">
        <f>ROUND(I360*H360,2)</f>
        <v>0</v>
      </c>
      <c r="K360" s="212"/>
      <c r="L360" s="39"/>
      <c r="M360" s="213" t="s">
        <v>1</v>
      </c>
      <c r="N360" s="214" t="s">
        <v>39</v>
      </c>
      <c r="O360" s="71"/>
      <c r="P360" s="215">
        <f>O360*H360</f>
        <v>0</v>
      </c>
      <c r="Q360" s="215">
        <v>1.583E-2</v>
      </c>
      <c r="R360" s="215">
        <f>Q360*H360</f>
        <v>0.36709770000000003</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4522</v>
      </c>
    </row>
    <row r="361" spans="1:65" s="2" customFormat="1" ht="24" customHeight="1" x14ac:dyDescent="0.2">
      <c r="A361" s="34"/>
      <c r="B361" s="35"/>
      <c r="C361" s="291" t="s">
        <v>781</v>
      </c>
      <c r="D361" s="262" t="s">
        <v>442</v>
      </c>
      <c r="E361" s="263" t="s">
        <v>4523</v>
      </c>
      <c r="F361" s="264" t="s">
        <v>4524</v>
      </c>
      <c r="G361" s="265" t="s">
        <v>309</v>
      </c>
      <c r="H361" s="266">
        <v>28.988</v>
      </c>
      <c r="I361" s="267"/>
      <c r="J361" s="268">
        <f>ROUND(I361*H361,2)</f>
        <v>0</v>
      </c>
      <c r="K361" s="269"/>
      <c r="L361" s="270"/>
      <c r="M361" s="271" t="s">
        <v>1</v>
      </c>
      <c r="N361" s="272" t="s">
        <v>39</v>
      </c>
      <c r="O361" s="71"/>
      <c r="P361" s="215">
        <f>O361*H361</f>
        <v>0</v>
      </c>
      <c r="Q361" s="215">
        <v>1.46E-2</v>
      </c>
      <c r="R361" s="215">
        <f>Q361*H361</f>
        <v>0.42322480000000001</v>
      </c>
      <c r="S361" s="215">
        <v>0</v>
      </c>
      <c r="T361" s="216">
        <f>S361*H361</f>
        <v>0</v>
      </c>
      <c r="U361" s="34"/>
      <c r="V361" s="34"/>
      <c r="W361" s="34"/>
      <c r="X361" s="34"/>
      <c r="Y361" s="34"/>
      <c r="Z361" s="34"/>
      <c r="AA361" s="34"/>
      <c r="AB361" s="34"/>
      <c r="AC361" s="34"/>
      <c r="AD361" s="34"/>
      <c r="AE361" s="34"/>
      <c r="AR361" s="217" t="s">
        <v>239</v>
      </c>
      <c r="AT361" s="217" t="s">
        <v>442</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4525</v>
      </c>
    </row>
    <row r="362" spans="1:65" s="13" customFormat="1" x14ac:dyDescent="0.2">
      <c r="B362" s="227"/>
      <c r="C362" s="292"/>
      <c r="D362" s="219" t="s">
        <v>294</v>
      </c>
      <c r="E362" s="228"/>
      <c r="F362" s="230" t="s">
        <v>4526</v>
      </c>
      <c r="G362" s="228"/>
      <c r="H362" s="231">
        <v>28.988</v>
      </c>
      <c r="I362" s="232"/>
      <c r="J362" s="228"/>
      <c r="K362" s="228"/>
      <c r="L362" s="233"/>
      <c r="M362" s="234"/>
      <c r="N362" s="235"/>
      <c r="O362" s="235"/>
      <c r="P362" s="235"/>
      <c r="Q362" s="235"/>
      <c r="R362" s="235"/>
      <c r="S362" s="235"/>
      <c r="T362" s="236"/>
      <c r="AT362" s="237" t="s">
        <v>294</v>
      </c>
      <c r="AU362" s="237" t="s">
        <v>84</v>
      </c>
      <c r="AV362" s="13" t="s">
        <v>84</v>
      </c>
      <c r="AW362" s="13" t="s">
        <v>4</v>
      </c>
      <c r="AX362" s="13" t="s">
        <v>82</v>
      </c>
      <c r="AY362" s="237" t="s">
        <v>201</v>
      </c>
    </row>
    <row r="363" spans="1:65" s="2" customFormat="1" ht="24" customHeight="1" x14ac:dyDescent="0.2">
      <c r="A363" s="34"/>
      <c r="B363" s="35"/>
      <c r="C363" s="290" t="s">
        <v>784</v>
      </c>
      <c r="D363" s="205" t="s">
        <v>204</v>
      </c>
      <c r="E363" s="206" t="s">
        <v>4527</v>
      </c>
      <c r="F363" s="207" t="s">
        <v>4528</v>
      </c>
      <c r="G363" s="208" t="s">
        <v>344</v>
      </c>
      <c r="H363" s="209">
        <v>2</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4529</v>
      </c>
    </row>
    <row r="364" spans="1:65" s="2" customFormat="1" ht="39" x14ac:dyDescent="0.2">
      <c r="A364" s="34"/>
      <c r="B364" s="35"/>
      <c r="D364" s="219" t="s">
        <v>210</v>
      </c>
      <c r="E364" s="36"/>
      <c r="F364" s="220" t="s">
        <v>4530</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2" customFormat="1" ht="24" customHeight="1" x14ac:dyDescent="0.2">
      <c r="A365" s="34"/>
      <c r="B365" s="35"/>
      <c r="C365" s="290" t="s">
        <v>788</v>
      </c>
      <c r="D365" s="205" t="s">
        <v>204</v>
      </c>
      <c r="E365" s="206" t="s">
        <v>863</v>
      </c>
      <c r="F365" s="207" t="s">
        <v>864</v>
      </c>
      <c r="G365" s="208" t="s">
        <v>287</v>
      </c>
      <c r="H365" s="209">
        <v>55.765999999999998</v>
      </c>
      <c r="I365" s="210"/>
      <c r="J365" s="211">
        <f>ROUND(I365*H365,2)</f>
        <v>0</v>
      </c>
      <c r="K365" s="212"/>
      <c r="L365" s="39"/>
      <c r="M365" s="213" t="s">
        <v>1</v>
      </c>
      <c r="N365" s="214" t="s">
        <v>39</v>
      </c>
      <c r="O365" s="71"/>
      <c r="P365" s="215">
        <f>O365*H365</f>
        <v>0</v>
      </c>
      <c r="Q365" s="215">
        <v>2.45329</v>
      </c>
      <c r="R365" s="215">
        <f>Q365*H365</f>
        <v>136.81017014</v>
      </c>
      <c r="S365" s="215">
        <v>0</v>
      </c>
      <c r="T365" s="216">
        <f>S365*H365</f>
        <v>0</v>
      </c>
      <c r="U365" s="34"/>
      <c r="V365" s="34"/>
      <c r="W365" s="34"/>
      <c r="X365" s="34"/>
      <c r="Y365" s="34"/>
      <c r="Z365" s="34"/>
      <c r="AA365" s="34"/>
      <c r="AB365" s="34"/>
      <c r="AC365" s="34"/>
      <c r="AD365" s="34"/>
      <c r="AE365" s="34"/>
      <c r="AR365" s="217" t="s">
        <v>214</v>
      </c>
      <c r="AT365" s="217" t="s">
        <v>204</v>
      </c>
      <c r="AU365" s="217" t="s">
        <v>84</v>
      </c>
      <c r="AY365" s="17" t="s">
        <v>201</v>
      </c>
      <c r="BE365" s="218">
        <f>IF(N365="základní",J365,0)</f>
        <v>0</v>
      </c>
      <c r="BF365" s="218">
        <f>IF(N365="snížená",J365,0)</f>
        <v>0</v>
      </c>
      <c r="BG365" s="218">
        <f>IF(N365="zákl. přenesená",J365,0)</f>
        <v>0</v>
      </c>
      <c r="BH365" s="218">
        <f>IF(N365="sníž. přenesená",J365,0)</f>
        <v>0</v>
      </c>
      <c r="BI365" s="218">
        <f>IF(N365="nulová",J365,0)</f>
        <v>0</v>
      </c>
      <c r="BJ365" s="17" t="s">
        <v>82</v>
      </c>
      <c r="BK365" s="218">
        <f>ROUND(I365*H365,2)</f>
        <v>0</v>
      </c>
      <c r="BL365" s="17" t="s">
        <v>214</v>
      </c>
      <c r="BM365" s="217" t="s">
        <v>865</v>
      </c>
    </row>
    <row r="366" spans="1:65" s="13" customFormat="1" x14ac:dyDescent="0.2">
      <c r="B366" s="227"/>
      <c r="C366" s="292"/>
      <c r="D366" s="219" t="s">
        <v>294</v>
      </c>
      <c r="E366" s="229" t="s">
        <v>1</v>
      </c>
      <c r="F366" s="230" t="s">
        <v>4531</v>
      </c>
      <c r="G366" s="228"/>
      <c r="H366" s="231">
        <v>55.765999999999998</v>
      </c>
      <c r="I366" s="232"/>
      <c r="J366" s="228"/>
      <c r="K366" s="228"/>
      <c r="L366" s="233"/>
      <c r="M366" s="234"/>
      <c r="N366" s="235"/>
      <c r="O366" s="235"/>
      <c r="P366" s="235"/>
      <c r="Q366" s="235"/>
      <c r="R366" s="235"/>
      <c r="S366" s="235"/>
      <c r="T366" s="236"/>
      <c r="AT366" s="237" t="s">
        <v>294</v>
      </c>
      <c r="AU366" s="237" t="s">
        <v>84</v>
      </c>
      <c r="AV366" s="13" t="s">
        <v>84</v>
      </c>
      <c r="AW366" s="13" t="s">
        <v>30</v>
      </c>
      <c r="AX366" s="13" t="s">
        <v>82</v>
      </c>
      <c r="AY366" s="237" t="s">
        <v>201</v>
      </c>
    </row>
    <row r="367" spans="1:65" s="2" customFormat="1" ht="16.5" customHeight="1" x14ac:dyDescent="0.2">
      <c r="A367" s="34"/>
      <c r="B367" s="35"/>
      <c r="C367" s="290" t="s">
        <v>793</v>
      </c>
      <c r="D367" s="205" t="s">
        <v>204</v>
      </c>
      <c r="E367" s="206" t="s">
        <v>871</v>
      </c>
      <c r="F367" s="207" t="s">
        <v>872</v>
      </c>
      <c r="G367" s="208" t="s">
        <v>351</v>
      </c>
      <c r="H367" s="209">
        <v>6.3140000000000001</v>
      </c>
      <c r="I367" s="210"/>
      <c r="J367" s="211">
        <f>ROUND(I367*H367,2)</f>
        <v>0</v>
      </c>
      <c r="K367" s="212"/>
      <c r="L367" s="39"/>
      <c r="M367" s="213" t="s">
        <v>1</v>
      </c>
      <c r="N367" s="214" t="s">
        <v>39</v>
      </c>
      <c r="O367" s="71"/>
      <c r="P367" s="215">
        <f>O367*H367</f>
        <v>0</v>
      </c>
      <c r="Q367" s="215">
        <v>1.06277</v>
      </c>
      <c r="R367" s="215">
        <f>Q367*H367</f>
        <v>6.7103297800000004</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873</v>
      </c>
    </row>
    <row r="368" spans="1:65" s="2" customFormat="1" ht="16.5" customHeight="1" x14ac:dyDescent="0.2">
      <c r="A368" s="34"/>
      <c r="B368" s="35"/>
      <c r="C368" s="290" t="s">
        <v>800</v>
      </c>
      <c r="D368" s="205" t="s">
        <v>204</v>
      </c>
      <c r="E368" s="206" t="s">
        <v>875</v>
      </c>
      <c r="F368" s="207" t="s">
        <v>876</v>
      </c>
      <c r="G368" s="208" t="s">
        <v>309</v>
      </c>
      <c r="H368" s="209">
        <v>87.52</v>
      </c>
      <c r="I368" s="210"/>
      <c r="J368" s="211">
        <f>ROUND(I368*H368,2)</f>
        <v>0</v>
      </c>
      <c r="K368" s="212"/>
      <c r="L368" s="39"/>
      <c r="M368" s="213" t="s">
        <v>1</v>
      </c>
      <c r="N368" s="214" t="s">
        <v>39</v>
      </c>
      <c r="O368" s="71"/>
      <c r="P368" s="215">
        <f>O368*H368</f>
        <v>0</v>
      </c>
      <c r="Q368" s="215">
        <v>0.11169999999999999</v>
      </c>
      <c r="R368" s="215">
        <f>Q368*H368</f>
        <v>9.7759839999999993</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877</v>
      </c>
    </row>
    <row r="369" spans="1:65" s="13" customFormat="1" x14ac:dyDescent="0.2">
      <c r="B369" s="227"/>
      <c r="C369" s="292"/>
      <c r="D369" s="219" t="s">
        <v>294</v>
      </c>
      <c r="E369" s="229" t="s">
        <v>1</v>
      </c>
      <c r="F369" s="230" t="s">
        <v>4532</v>
      </c>
      <c r="G369" s="228"/>
      <c r="H369" s="231">
        <v>32.380000000000003</v>
      </c>
      <c r="I369" s="232"/>
      <c r="J369" s="228"/>
      <c r="K369" s="228"/>
      <c r="L369" s="233"/>
      <c r="M369" s="234"/>
      <c r="N369" s="235"/>
      <c r="O369" s="235"/>
      <c r="P369" s="235"/>
      <c r="Q369" s="235"/>
      <c r="R369" s="235"/>
      <c r="S369" s="235"/>
      <c r="T369" s="236"/>
      <c r="AT369" s="237" t="s">
        <v>294</v>
      </c>
      <c r="AU369" s="237" t="s">
        <v>84</v>
      </c>
      <c r="AV369" s="13" t="s">
        <v>84</v>
      </c>
      <c r="AW369" s="13" t="s">
        <v>30</v>
      </c>
      <c r="AX369" s="13" t="s">
        <v>74</v>
      </c>
      <c r="AY369" s="237" t="s">
        <v>201</v>
      </c>
    </row>
    <row r="370" spans="1:65" s="13" customFormat="1" x14ac:dyDescent="0.2">
      <c r="B370" s="227"/>
      <c r="C370" s="292"/>
      <c r="D370" s="219" t="s">
        <v>294</v>
      </c>
      <c r="E370" s="229" t="s">
        <v>1</v>
      </c>
      <c r="F370" s="230" t="s">
        <v>4533</v>
      </c>
      <c r="G370" s="228"/>
      <c r="H370" s="231">
        <v>12.06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4534</v>
      </c>
      <c r="G371" s="228"/>
      <c r="H371" s="231">
        <v>5.0199999999999996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4535</v>
      </c>
      <c r="G372" s="228"/>
      <c r="H372" s="231">
        <v>38.06</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87.52</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804</v>
      </c>
      <c r="D374" s="205" t="s">
        <v>204</v>
      </c>
      <c r="E374" s="206" t="s">
        <v>4536</v>
      </c>
      <c r="F374" s="207" t="s">
        <v>4537</v>
      </c>
      <c r="G374" s="208" t="s">
        <v>309</v>
      </c>
      <c r="H374" s="209">
        <v>1.2</v>
      </c>
      <c r="I374" s="210"/>
      <c r="J374" s="211">
        <f>ROUND(I374*H374,2)</f>
        <v>0</v>
      </c>
      <c r="K374" s="212"/>
      <c r="L374" s="39"/>
      <c r="M374" s="213" t="s">
        <v>1</v>
      </c>
      <c r="N374" s="214" t="s">
        <v>39</v>
      </c>
      <c r="O374" s="71"/>
      <c r="P374" s="215">
        <f>O374*H374</f>
        <v>0</v>
      </c>
      <c r="Q374" s="215">
        <v>0.05</v>
      </c>
      <c r="R374" s="215">
        <f>Q374*H374</f>
        <v>0.06</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4538</v>
      </c>
    </row>
    <row r="375" spans="1:65" s="2" customFormat="1" ht="16.5" customHeight="1" x14ac:dyDescent="0.2">
      <c r="A375" s="34"/>
      <c r="B375" s="35"/>
      <c r="C375" s="290" t="s">
        <v>808</v>
      </c>
      <c r="D375" s="205" t="s">
        <v>204</v>
      </c>
      <c r="E375" s="206" t="s">
        <v>882</v>
      </c>
      <c r="F375" s="207" t="s">
        <v>883</v>
      </c>
      <c r="G375" s="208" t="s">
        <v>309</v>
      </c>
      <c r="H375" s="209">
        <v>1139.7059999999999</v>
      </c>
      <c r="I375" s="210"/>
      <c r="J375" s="211">
        <f>ROUND(I375*H375,2)</f>
        <v>0</v>
      </c>
      <c r="K375" s="212"/>
      <c r="L375" s="39"/>
      <c r="M375" s="213" t="s">
        <v>1</v>
      </c>
      <c r="N375" s="214" t="s">
        <v>39</v>
      </c>
      <c r="O375" s="71"/>
      <c r="P375" s="215">
        <f>O375*H375</f>
        <v>0</v>
      </c>
      <c r="Q375" s="215">
        <v>1.2999999999999999E-4</v>
      </c>
      <c r="R375" s="215">
        <f>Q375*H375</f>
        <v>0.14816177999999997</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884</v>
      </c>
    </row>
    <row r="376" spans="1:65" s="13" customFormat="1" x14ac:dyDescent="0.2">
      <c r="B376" s="227"/>
      <c r="C376" s="292"/>
      <c r="D376" s="219" t="s">
        <v>294</v>
      </c>
      <c r="E376" s="229" t="s">
        <v>1</v>
      </c>
      <c r="F376" s="230" t="s">
        <v>4539</v>
      </c>
      <c r="G376" s="228"/>
      <c r="H376" s="231">
        <v>1052.1859999999999</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4532</v>
      </c>
      <c r="G377" s="228"/>
      <c r="H377" s="231">
        <v>32.380000000000003</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4533</v>
      </c>
      <c r="G378" s="228"/>
      <c r="H378" s="231">
        <v>12.06</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3" customFormat="1" x14ac:dyDescent="0.2">
      <c r="B379" s="227"/>
      <c r="C379" s="292"/>
      <c r="D379" s="219" t="s">
        <v>294</v>
      </c>
      <c r="E379" s="229" t="s">
        <v>1</v>
      </c>
      <c r="F379" s="230" t="s">
        <v>4534</v>
      </c>
      <c r="G379" s="228"/>
      <c r="H379" s="231">
        <v>5.0199999999999996</v>
      </c>
      <c r="I379" s="232"/>
      <c r="J379" s="228"/>
      <c r="K379" s="228"/>
      <c r="L379" s="233"/>
      <c r="M379" s="234"/>
      <c r="N379" s="235"/>
      <c r="O379" s="235"/>
      <c r="P379" s="235"/>
      <c r="Q379" s="235"/>
      <c r="R379" s="235"/>
      <c r="S379" s="235"/>
      <c r="T379" s="236"/>
      <c r="AT379" s="237" t="s">
        <v>294</v>
      </c>
      <c r="AU379" s="237" t="s">
        <v>84</v>
      </c>
      <c r="AV379" s="13" t="s">
        <v>84</v>
      </c>
      <c r="AW379" s="13" t="s">
        <v>30</v>
      </c>
      <c r="AX379" s="13" t="s">
        <v>74</v>
      </c>
      <c r="AY379" s="237" t="s">
        <v>201</v>
      </c>
    </row>
    <row r="380" spans="1:65" s="13" customFormat="1" x14ac:dyDescent="0.2">
      <c r="B380" s="227"/>
      <c r="C380" s="292"/>
      <c r="D380" s="219" t="s">
        <v>294</v>
      </c>
      <c r="E380" s="229" t="s">
        <v>1</v>
      </c>
      <c r="F380" s="230" t="s">
        <v>4535</v>
      </c>
      <c r="G380" s="228"/>
      <c r="H380" s="231">
        <v>38.06</v>
      </c>
      <c r="I380" s="232"/>
      <c r="J380" s="228"/>
      <c r="K380" s="228"/>
      <c r="L380" s="233"/>
      <c r="M380" s="234"/>
      <c r="N380" s="235"/>
      <c r="O380" s="235"/>
      <c r="P380" s="235"/>
      <c r="Q380" s="235"/>
      <c r="R380" s="235"/>
      <c r="S380" s="235"/>
      <c r="T380" s="236"/>
      <c r="AT380" s="237" t="s">
        <v>294</v>
      </c>
      <c r="AU380" s="237" t="s">
        <v>84</v>
      </c>
      <c r="AV380" s="13" t="s">
        <v>84</v>
      </c>
      <c r="AW380" s="13" t="s">
        <v>30</v>
      </c>
      <c r="AX380" s="13" t="s">
        <v>74</v>
      </c>
      <c r="AY380" s="237" t="s">
        <v>201</v>
      </c>
    </row>
    <row r="381" spans="1:65" s="14" customFormat="1" x14ac:dyDescent="0.2">
      <c r="B381" s="238"/>
      <c r="C381" s="293"/>
      <c r="D381" s="219" t="s">
        <v>294</v>
      </c>
      <c r="E381" s="240" t="s">
        <v>1</v>
      </c>
      <c r="F381" s="241" t="s">
        <v>297</v>
      </c>
      <c r="G381" s="239"/>
      <c r="H381" s="242">
        <v>1139.7059999999999</v>
      </c>
      <c r="I381" s="243"/>
      <c r="J381" s="239"/>
      <c r="K381" s="239"/>
      <c r="L381" s="244"/>
      <c r="M381" s="245"/>
      <c r="N381" s="246"/>
      <c r="O381" s="246"/>
      <c r="P381" s="246"/>
      <c r="Q381" s="246"/>
      <c r="R381" s="246"/>
      <c r="S381" s="246"/>
      <c r="T381" s="247"/>
      <c r="AT381" s="248" t="s">
        <v>294</v>
      </c>
      <c r="AU381" s="248" t="s">
        <v>84</v>
      </c>
      <c r="AV381" s="14" t="s">
        <v>214</v>
      </c>
      <c r="AW381" s="14" t="s">
        <v>30</v>
      </c>
      <c r="AX381" s="14" t="s">
        <v>82</v>
      </c>
      <c r="AY381" s="248" t="s">
        <v>201</v>
      </c>
    </row>
    <row r="382" spans="1:65" s="2" customFormat="1" ht="24" customHeight="1" x14ac:dyDescent="0.2">
      <c r="A382" s="34"/>
      <c r="B382" s="35"/>
      <c r="C382" s="290" t="s">
        <v>813</v>
      </c>
      <c r="D382" s="205" t="s">
        <v>204</v>
      </c>
      <c r="E382" s="206" t="s">
        <v>894</v>
      </c>
      <c r="F382" s="207" t="s">
        <v>895</v>
      </c>
      <c r="G382" s="208" t="s">
        <v>325</v>
      </c>
      <c r="H382" s="209">
        <v>2325.4</v>
      </c>
      <c r="I382" s="210"/>
      <c r="J382" s="211">
        <f>ROUND(I382*H382,2)</f>
        <v>0</v>
      </c>
      <c r="K382" s="212"/>
      <c r="L382" s="39"/>
      <c r="M382" s="213" t="s">
        <v>1</v>
      </c>
      <c r="N382" s="214" t="s">
        <v>39</v>
      </c>
      <c r="O382" s="71"/>
      <c r="P382" s="215">
        <f>O382*H382</f>
        <v>0</v>
      </c>
      <c r="Q382" s="215">
        <v>1.0000000000000001E-5</v>
      </c>
      <c r="R382" s="215">
        <f>Q382*H382</f>
        <v>2.3254000000000004E-2</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896</v>
      </c>
    </row>
    <row r="383" spans="1:65" s="13" customFormat="1" x14ac:dyDescent="0.2">
      <c r="B383" s="227"/>
      <c r="C383" s="292"/>
      <c r="D383" s="219" t="s">
        <v>294</v>
      </c>
      <c r="E383" s="229" t="s">
        <v>1</v>
      </c>
      <c r="F383" s="230" t="s">
        <v>4540</v>
      </c>
      <c r="G383" s="228"/>
      <c r="H383" s="231">
        <v>664.6</v>
      </c>
      <c r="I383" s="232"/>
      <c r="J383" s="228"/>
      <c r="K383" s="228"/>
      <c r="L383" s="233"/>
      <c r="M383" s="234"/>
      <c r="N383" s="235"/>
      <c r="O383" s="235"/>
      <c r="P383" s="235"/>
      <c r="Q383" s="235"/>
      <c r="R383" s="235"/>
      <c r="S383" s="235"/>
      <c r="T383" s="236"/>
      <c r="AT383" s="237" t="s">
        <v>294</v>
      </c>
      <c r="AU383" s="237" t="s">
        <v>84</v>
      </c>
      <c r="AV383" s="13" t="s">
        <v>84</v>
      </c>
      <c r="AW383" s="13" t="s">
        <v>30</v>
      </c>
      <c r="AX383" s="13" t="s">
        <v>74</v>
      </c>
      <c r="AY383" s="237" t="s">
        <v>201</v>
      </c>
    </row>
    <row r="384" spans="1:65" s="13" customFormat="1" x14ac:dyDescent="0.2">
      <c r="B384" s="227"/>
      <c r="C384" s="292"/>
      <c r="D384" s="219" t="s">
        <v>294</v>
      </c>
      <c r="E384" s="229" t="s">
        <v>1</v>
      </c>
      <c r="F384" s="230" t="s">
        <v>4541</v>
      </c>
      <c r="G384" s="228"/>
      <c r="H384" s="231">
        <v>612.6</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4542</v>
      </c>
      <c r="G385" s="228"/>
      <c r="H385" s="231">
        <v>642.1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4543</v>
      </c>
      <c r="G386" s="228"/>
      <c r="H386" s="231">
        <v>406.1</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4" customFormat="1" x14ac:dyDescent="0.2">
      <c r="B387" s="238"/>
      <c r="C387" s="293"/>
      <c r="D387" s="219" t="s">
        <v>294</v>
      </c>
      <c r="E387" s="240" t="s">
        <v>1</v>
      </c>
      <c r="F387" s="241" t="s">
        <v>297</v>
      </c>
      <c r="G387" s="239"/>
      <c r="H387" s="242">
        <v>2325.4</v>
      </c>
      <c r="I387" s="243"/>
      <c r="J387" s="239"/>
      <c r="K387" s="239"/>
      <c r="L387" s="244"/>
      <c r="M387" s="245"/>
      <c r="N387" s="246"/>
      <c r="O387" s="246"/>
      <c r="P387" s="246"/>
      <c r="Q387" s="246"/>
      <c r="R387" s="246"/>
      <c r="S387" s="246"/>
      <c r="T387" s="247"/>
      <c r="AT387" s="248" t="s">
        <v>294</v>
      </c>
      <c r="AU387" s="248" t="s">
        <v>84</v>
      </c>
      <c r="AV387" s="14" t="s">
        <v>214</v>
      </c>
      <c r="AW387" s="14" t="s">
        <v>30</v>
      </c>
      <c r="AX387" s="14" t="s">
        <v>82</v>
      </c>
      <c r="AY387" s="248" t="s">
        <v>201</v>
      </c>
    </row>
    <row r="388" spans="1:65" s="12" customFormat="1" ht="22.9" customHeight="1" x14ac:dyDescent="0.2">
      <c r="B388" s="189"/>
      <c r="C388" s="294"/>
      <c r="D388" s="191" t="s">
        <v>73</v>
      </c>
      <c r="E388" s="203" t="s">
        <v>244</v>
      </c>
      <c r="F388" s="203" t="s">
        <v>311</v>
      </c>
      <c r="G388" s="190"/>
      <c r="H388" s="190"/>
      <c r="I388" s="193"/>
      <c r="J388" s="204">
        <f>BK388</f>
        <v>0</v>
      </c>
      <c r="K388" s="190"/>
      <c r="L388" s="195"/>
      <c r="M388" s="196"/>
      <c r="N388" s="197"/>
      <c r="O388" s="197"/>
      <c r="P388" s="198">
        <f>SUM(P389:P416)</f>
        <v>0</v>
      </c>
      <c r="Q388" s="197"/>
      <c r="R388" s="198">
        <f>SUM(R389:R416)</f>
        <v>26.458864999999999</v>
      </c>
      <c r="S388" s="197"/>
      <c r="T388" s="199">
        <f>SUM(T389:T416)</f>
        <v>4009.813275</v>
      </c>
      <c r="AR388" s="200" t="s">
        <v>82</v>
      </c>
      <c r="AT388" s="201" t="s">
        <v>73</v>
      </c>
      <c r="AU388" s="201" t="s">
        <v>82</v>
      </c>
      <c r="AY388" s="200" t="s">
        <v>201</v>
      </c>
      <c r="BK388" s="202">
        <f>SUM(BK389:BK416)</f>
        <v>0</v>
      </c>
    </row>
    <row r="389" spans="1:65" s="2" customFormat="1" ht="24" customHeight="1" x14ac:dyDescent="0.2">
      <c r="A389" s="34"/>
      <c r="B389" s="35"/>
      <c r="C389" s="290" t="s">
        <v>818</v>
      </c>
      <c r="D389" s="205" t="s">
        <v>204</v>
      </c>
      <c r="E389" s="206" t="s">
        <v>901</v>
      </c>
      <c r="F389" s="207" t="s">
        <v>902</v>
      </c>
      <c r="G389" s="208" t="s">
        <v>309</v>
      </c>
      <c r="H389" s="209">
        <v>715</v>
      </c>
      <c r="I389" s="210"/>
      <c r="J389" s="211">
        <f>ROUND(I389*H389,2)</f>
        <v>0</v>
      </c>
      <c r="K389" s="212"/>
      <c r="L389" s="39"/>
      <c r="M389" s="213" t="s">
        <v>1</v>
      </c>
      <c r="N389" s="214" t="s">
        <v>39</v>
      </c>
      <c r="O389" s="71"/>
      <c r="P389" s="215">
        <f>O389*H389</f>
        <v>0</v>
      </c>
      <c r="Q389" s="215">
        <v>0</v>
      </c>
      <c r="R389" s="215">
        <f>Q389*H389</f>
        <v>0</v>
      </c>
      <c r="S389" s="215">
        <v>0</v>
      </c>
      <c r="T389" s="216">
        <f>S389*H389</f>
        <v>0</v>
      </c>
      <c r="U389" s="34"/>
      <c r="V389" s="34"/>
      <c r="W389" s="34"/>
      <c r="X389" s="34"/>
      <c r="Y389" s="34"/>
      <c r="Z389" s="34"/>
      <c r="AA389" s="34"/>
      <c r="AB389" s="34"/>
      <c r="AC389" s="34"/>
      <c r="AD389" s="34"/>
      <c r="AE389" s="34"/>
      <c r="AR389" s="217" t="s">
        <v>214</v>
      </c>
      <c r="AT389" s="217" t="s">
        <v>204</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4544</v>
      </c>
    </row>
    <row r="390" spans="1:65" s="2" customFormat="1" ht="24" customHeight="1" x14ac:dyDescent="0.2">
      <c r="A390" s="34"/>
      <c r="B390" s="35"/>
      <c r="C390" s="290" t="s">
        <v>823</v>
      </c>
      <c r="D390" s="205" t="s">
        <v>204</v>
      </c>
      <c r="E390" s="206" t="s">
        <v>905</v>
      </c>
      <c r="F390" s="207" t="s">
        <v>906</v>
      </c>
      <c r="G390" s="208" t="s">
        <v>309</v>
      </c>
      <c r="H390" s="209">
        <v>64350</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4545</v>
      </c>
    </row>
    <row r="391" spans="1:65" s="13" customFormat="1" x14ac:dyDescent="0.2">
      <c r="B391" s="227"/>
      <c r="C391" s="292"/>
      <c r="D391" s="219" t="s">
        <v>294</v>
      </c>
      <c r="E391" s="228"/>
      <c r="F391" s="230" t="s">
        <v>4546</v>
      </c>
      <c r="G391" s="228"/>
      <c r="H391" s="231">
        <v>64350</v>
      </c>
      <c r="I391" s="232"/>
      <c r="J391" s="228"/>
      <c r="K391" s="228"/>
      <c r="L391" s="233"/>
      <c r="M391" s="234"/>
      <c r="N391" s="235"/>
      <c r="O391" s="235"/>
      <c r="P391" s="235"/>
      <c r="Q391" s="235"/>
      <c r="R391" s="235"/>
      <c r="S391" s="235"/>
      <c r="T391" s="236"/>
      <c r="AT391" s="237" t="s">
        <v>294</v>
      </c>
      <c r="AU391" s="237" t="s">
        <v>84</v>
      </c>
      <c r="AV391" s="13" t="s">
        <v>84</v>
      </c>
      <c r="AW391" s="13" t="s">
        <v>4</v>
      </c>
      <c r="AX391" s="13" t="s">
        <v>82</v>
      </c>
      <c r="AY391" s="237" t="s">
        <v>201</v>
      </c>
    </row>
    <row r="392" spans="1:65" s="2" customFormat="1" ht="24" customHeight="1" x14ac:dyDescent="0.2">
      <c r="A392" s="34"/>
      <c r="B392" s="35"/>
      <c r="C392" s="290" t="s">
        <v>828</v>
      </c>
      <c r="D392" s="205" t="s">
        <v>204</v>
      </c>
      <c r="E392" s="206" t="s">
        <v>910</v>
      </c>
      <c r="F392" s="207" t="s">
        <v>911</v>
      </c>
      <c r="G392" s="208" t="s">
        <v>309</v>
      </c>
      <c r="H392" s="209">
        <v>715</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84</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4547</v>
      </c>
    </row>
    <row r="393" spans="1:65" s="2" customFormat="1" ht="16.5" customHeight="1" x14ac:dyDescent="0.2">
      <c r="A393" s="34"/>
      <c r="B393" s="35"/>
      <c r="C393" s="290" t="s">
        <v>835</v>
      </c>
      <c r="D393" s="205" t="s">
        <v>204</v>
      </c>
      <c r="E393" s="206" t="s">
        <v>914</v>
      </c>
      <c r="F393" s="207" t="s">
        <v>915</v>
      </c>
      <c r="G393" s="208" t="s">
        <v>309</v>
      </c>
      <c r="H393" s="209">
        <v>715</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4548</v>
      </c>
    </row>
    <row r="394" spans="1:65" s="2" customFormat="1" ht="16.5" customHeight="1" x14ac:dyDescent="0.2">
      <c r="A394" s="34"/>
      <c r="B394" s="35"/>
      <c r="C394" s="290" t="s">
        <v>840</v>
      </c>
      <c r="D394" s="205" t="s">
        <v>204</v>
      </c>
      <c r="E394" s="206" t="s">
        <v>918</v>
      </c>
      <c r="F394" s="207" t="s">
        <v>919</v>
      </c>
      <c r="G394" s="208" t="s">
        <v>309</v>
      </c>
      <c r="H394" s="209">
        <v>64350</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84</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4549</v>
      </c>
    </row>
    <row r="395" spans="1:65" s="2" customFormat="1" ht="16.5" customHeight="1" x14ac:dyDescent="0.2">
      <c r="A395" s="34"/>
      <c r="B395" s="35"/>
      <c r="C395" s="290" t="s">
        <v>847</v>
      </c>
      <c r="D395" s="205" t="s">
        <v>204</v>
      </c>
      <c r="E395" s="206" t="s">
        <v>922</v>
      </c>
      <c r="F395" s="207" t="s">
        <v>923</v>
      </c>
      <c r="G395" s="208" t="s">
        <v>309</v>
      </c>
      <c r="H395" s="209">
        <v>715</v>
      </c>
      <c r="I395" s="210"/>
      <c r="J395" s="211">
        <f>ROUND(I395*H395,2)</f>
        <v>0</v>
      </c>
      <c r="K395" s="212"/>
      <c r="L395" s="39"/>
      <c r="M395" s="213" t="s">
        <v>1</v>
      </c>
      <c r="N395" s="214" t="s">
        <v>39</v>
      </c>
      <c r="O395" s="71"/>
      <c r="P395" s="215">
        <f>O395*H395</f>
        <v>0</v>
      </c>
      <c r="Q395" s="215">
        <v>0</v>
      </c>
      <c r="R395" s="215">
        <f>Q395*H395</f>
        <v>0</v>
      </c>
      <c r="S395" s="215">
        <v>0</v>
      </c>
      <c r="T395" s="216">
        <f>S395*H395</f>
        <v>0</v>
      </c>
      <c r="U395" s="34"/>
      <c r="V395" s="34"/>
      <c r="W395" s="34"/>
      <c r="X395" s="34"/>
      <c r="Y395" s="34"/>
      <c r="Z395" s="34"/>
      <c r="AA395" s="34"/>
      <c r="AB395" s="34"/>
      <c r="AC395" s="34"/>
      <c r="AD395" s="34"/>
      <c r="AE395" s="34"/>
      <c r="AR395" s="217" t="s">
        <v>214</v>
      </c>
      <c r="AT395" s="217" t="s">
        <v>204</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4550</v>
      </c>
    </row>
    <row r="396" spans="1:65" s="2" customFormat="1" ht="24" customHeight="1" x14ac:dyDescent="0.2">
      <c r="A396" s="34"/>
      <c r="B396" s="35"/>
      <c r="C396" s="290" t="s">
        <v>852</v>
      </c>
      <c r="D396" s="205" t="s">
        <v>204</v>
      </c>
      <c r="E396" s="206" t="s">
        <v>4551</v>
      </c>
      <c r="F396" s="207" t="s">
        <v>4552</v>
      </c>
      <c r="G396" s="208" t="s">
        <v>287</v>
      </c>
      <c r="H396" s="209">
        <v>14.569000000000001</v>
      </c>
      <c r="I396" s="210"/>
      <c r="J396" s="211">
        <f>ROUND(I396*H396,2)</f>
        <v>0</v>
      </c>
      <c r="K396" s="212"/>
      <c r="L396" s="39"/>
      <c r="M396" s="213" t="s">
        <v>1</v>
      </c>
      <c r="N396" s="214" t="s">
        <v>39</v>
      </c>
      <c r="O396" s="71"/>
      <c r="P396" s="215">
        <f>O396*H396</f>
        <v>0</v>
      </c>
      <c r="Q396" s="215">
        <v>0</v>
      </c>
      <c r="R396" s="215">
        <f>Q396*H396</f>
        <v>0</v>
      </c>
      <c r="S396" s="215">
        <v>1.175</v>
      </c>
      <c r="T396" s="216">
        <f>S396*H396</f>
        <v>17.118575</v>
      </c>
      <c r="U396" s="34"/>
      <c r="V396" s="34"/>
      <c r="W396" s="34"/>
      <c r="X396" s="34"/>
      <c r="Y396" s="34"/>
      <c r="Z396" s="34"/>
      <c r="AA396" s="34"/>
      <c r="AB396" s="34"/>
      <c r="AC396" s="34"/>
      <c r="AD396" s="34"/>
      <c r="AE396" s="34"/>
      <c r="AR396" s="217" t="s">
        <v>214</v>
      </c>
      <c r="AT396" s="217" t="s">
        <v>204</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4553</v>
      </c>
    </row>
    <row r="397" spans="1:65" s="13" customFormat="1" x14ac:dyDescent="0.2">
      <c r="B397" s="227"/>
      <c r="C397" s="292"/>
      <c r="D397" s="219" t="s">
        <v>294</v>
      </c>
      <c r="E397" s="229" t="s">
        <v>1</v>
      </c>
      <c r="F397" s="230" t="s">
        <v>4554</v>
      </c>
      <c r="G397" s="228"/>
      <c r="H397" s="231">
        <v>3.375</v>
      </c>
      <c r="I397" s="232"/>
      <c r="J397" s="228"/>
      <c r="K397" s="228"/>
      <c r="L397" s="233"/>
      <c r="M397" s="234"/>
      <c r="N397" s="235"/>
      <c r="O397" s="235"/>
      <c r="P397" s="235"/>
      <c r="Q397" s="235"/>
      <c r="R397" s="235"/>
      <c r="S397" s="235"/>
      <c r="T397" s="236"/>
      <c r="AT397" s="237" t="s">
        <v>294</v>
      </c>
      <c r="AU397" s="237" t="s">
        <v>84</v>
      </c>
      <c r="AV397" s="13" t="s">
        <v>84</v>
      </c>
      <c r="AW397" s="13" t="s">
        <v>30</v>
      </c>
      <c r="AX397" s="13" t="s">
        <v>74</v>
      </c>
      <c r="AY397" s="237" t="s">
        <v>201</v>
      </c>
    </row>
    <row r="398" spans="1:65" s="13" customFormat="1" x14ac:dyDescent="0.2">
      <c r="B398" s="227"/>
      <c r="C398" s="292"/>
      <c r="D398" s="219" t="s">
        <v>294</v>
      </c>
      <c r="E398" s="229" t="s">
        <v>1</v>
      </c>
      <c r="F398" s="230" t="s">
        <v>4555</v>
      </c>
      <c r="G398" s="228"/>
      <c r="H398" s="231">
        <v>3.391</v>
      </c>
      <c r="I398" s="232"/>
      <c r="J398" s="228"/>
      <c r="K398" s="228"/>
      <c r="L398" s="233"/>
      <c r="M398" s="234"/>
      <c r="N398" s="235"/>
      <c r="O398" s="235"/>
      <c r="P398" s="235"/>
      <c r="Q398" s="235"/>
      <c r="R398" s="235"/>
      <c r="S398" s="235"/>
      <c r="T398" s="236"/>
      <c r="AT398" s="237" t="s">
        <v>294</v>
      </c>
      <c r="AU398" s="237" t="s">
        <v>84</v>
      </c>
      <c r="AV398" s="13" t="s">
        <v>84</v>
      </c>
      <c r="AW398" s="13" t="s">
        <v>30</v>
      </c>
      <c r="AX398" s="13" t="s">
        <v>74</v>
      </c>
      <c r="AY398" s="237" t="s">
        <v>201</v>
      </c>
    </row>
    <row r="399" spans="1:65" s="13" customFormat="1" x14ac:dyDescent="0.2">
      <c r="B399" s="227"/>
      <c r="C399" s="292"/>
      <c r="D399" s="219" t="s">
        <v>294</v>
      </c>
      <c r="E399" s="229" t="s">
        <v>1</v>
      </c>
      <c r="F399" s="230" t="s">
        <v>4556</v>
      </c>
      <c r="G399" s="228"/>
      <c r="H399" s="231">
        <v>3.383</v>
      </c>
      <c r="I399" s="232"/>
      <c r="J399" s="228"/>
      <c r="K399" s="228"/>
      <c r="L399" s="233"/>
      <c r="M399" s="234"/>
      <c r="N399" s="235"/>
      <c r="O399" s="235"/>
      <c r="P399" s="235"/>
      <c r="Q399" s="235"/>
      <c r="R399" s="235"/>
      <c r="S399" s="235"/>
      <c r="T399" s="236"/>
      <c r="AT399" s="237" t="s">
        <v>294</v>
      </c>
      <c r="AU399" s="237" t="s">
        <v>84</v>
      </c>
      <c r="AV399" s="13" t="s">
        <v>84</v>
      </c>
      <c r="AW399" s="13" t="s">
        <v>30</v>
      </c>
      <c r="AX399" s="13" t="s">
        <v>74</v>
      </c>
      <c r="AY399" s="237" t="s">
        <v>201</v>
      </c>
    </row>
    <row r="400" spans="1:65" s="13" customFormat="1" x14ac:dyDescent="0.2">
      <c r="B400" s="227"/>
      <c r="C400" s="292"/>
      <c r="D400" s="219" t="s">
        <v>294</v>
      </c>
      <c r="E400" s="229" t="s">
        <v>1</v>
      </c>
      <c r="F400" s="230" t="s">
        <v>4557</v>
      </c>
      <c r="G400" s="228"/>
      <c r="H400" s="231">
        <v>3.383</v>
      </c>
      <c r="I400" s="232"/>
      <c r="J400" s="228"/>
      <c r="K400" s="228"/>
      <c r="L400" s="233"/>
      <c r="M400" s="234"/>
      <c r="N400" s="235"/>
      <c r="O400" s="235"/>
      <c r="P400" s="235"/>
      <c r="Q400" s="235"/>
      <c r="R400" s="235"/>
      <c r="S400" s="235"/>
      <c r="T400" s="236"/>
      <c r="AT400" s="237" t="s">
        <v>294</v>
      </c>
      <c r="AU400" s="237" t="s">
        <v>84</v>
      </c>
      <c r="AV400" s="13" t="s">
        <v>84</v>
      </c>
      <c r="AW400" s="13" t="s">
        <v>30</v>
      </c>
      <c r="AX400" s="13" t="s">
        <v>74</v>
      </c>
      <c r="AY400" s="237" t="s">
        <v>201</v>
      </c>
    </row>
    <row r="401" spans="1:65" s="13" customFormat="1" x14ac:dyDescent="0.2">
      <c r="B401" s="227"/>
      <c r="C401" s="292"/>
      <c r="D401" s="219" t="s">
        <v>294</v>
      </c>
      <c r="E401" s="229" t="s">
        <v>1</v>
      </c>
      <c r="F401" s="230" t="s">
        <v>4558</v>
      </c>
      <c r="G401" s="228"/>
      <c r="H401" s="231">
        <v>1.0369999999999999</v>
      </c>
      <c r="I401" s="232"/>
      <c r="J401" s="228"/>
      <c r="K401" s="228"/>
      <c r="L401" s="233"/>
      <c r="M401" s="234"/>
      <c r="N401" s="235"/>
      <c r="O401" s="235"/>
      <c r="P401" s="235"/>
      <c r="Q401" s="235"/>
      <c r="R401" s="235"/>
      <c r="S401" s="235"/>
      <c r="T401" s="236"/>
      <c r="AT401" s="237" t="s">
        <v>294</v>
      </c>
      <c r="AU401" s="237" t="s">
        <v>84</v>
      </c>
      <c r="AV401" s="13" t="s">
        <v>84</v>
      </c>
      <c r="AW401" s="13" t="s">
        <v>30</v>
      </c>
      <c r="AX401" s="13" t="s">
        <v>74</v>
      </c>
      <c r="AY401" s="237" t="s">
        <v>201</v>
      </c>
    </row>
    <row r="402" spans="1:65" s="14" customFormat="1" x14ac:dyDescent="0.2">
      <c r="B402" s="238"/>
      <c r="C402" s="293"/>
      <c r="D402" s="219" t="s">
        <v>294</v>
      </c>
      <c r="E402" s="240" t="s">
        <v>1</v>
      </c>
      <c r="F402" s="241" t="s">
        <v>297</v>
      </c>
      <c r="G402" s="239"/>
      <c r="H402" s="242">
        <v>14.569000000000001</v>
      </c>
      <c r="I402" s="243"/>
      <c r="J402" s="239"/>
      <c r="K402" s="239"/>
      <c r="L402" s="244"/>
      <c r="M402" s="245"/>
      <c r="N402" s="246"/>
      <c r="O402" s="246"/>
      <c r="P402" s="246"/>
      <c r="Q402" s="246"/>
      <c r="R402" s="246"/>
      <c r="S402" s="246"/>
      <c r="T402" s="247"/>
      <c r="AT402" s="248" t="s">
        <v>294</v>
      </c>
      <c r="AU402" s="248" t="s">
        <v>84</v>
      </c>
      <c r="AV402" s="14" t="s">
        <v>214</v>
      </c>
      <c r="AW402" s="14" t="s">
        <v>30</v>
      </c>
      <c r="AX402" s="14" t="s">
        <v>82</v>
      </c>
      <c r="AY402" s="248" t="s">
        <v>201</v>
      </c>
    </row>
    <row r="403" spans="1:65" s="2" customFormat="1" ht="24" customHeight="1" x14ac:dyDescent="0.2">
      <c r="A403" s="34"/>
      <c r="B403" s="35"/>
      <c r="C403" s="290" t="s">
        <v>857</v>
      </c>
      <c r="D403" s="205" t="s">
        <v>204</v>
      </c>
      <c r="E403" s="206" t="s">
        <v>327</v>
      </c>
      <c r="F403" s="207" t="s">
        <v>328</v>
      </c>
      <c r="G403" s="208" t="s">
        <v>325</v>
      </c>
      <c r="H403" s="209">
        <v>240</v>
      </c>
      <c r="I403" s="210"/>
      <c r="J403" s="211">
        <f>ROUND(I403*H403,2)</f>
        <v>0</v>
      </c>
      <c r="K403" s="212"/>
      <c r="L403" s="39"/>
      <c r="M403" s="213" t="s">
        <v>1</v>
      </c>
      <c r="N403" s="214" t="s">
        <v>39</v>
      </c>
      <c r="O403" s="71"/>
      <c r="P403" s="215">
        <f>O403*H403</f>
        <v>0</v>
      </c>
      <c r="Q403" s="215">
        <v>2.3630000000000002E-2</v>
      </c>
      <c r="R403" s="215">
        <f>Q403*H403</f>
        <v>5.6712000000000007</v>
      </c>
      <c r="S403" s="215">
        <v>0</v>
      </c>
      <c r="T403" s="216">
        <f>S403*H403</f>
        <v>0</v>
      </c>
      <c r="U403" s="34"/>
      <c r="V403" s="34"/>
      <c r="W403" s="34"/>
      <c r="X403" s="34"/>
      <c r="Y403" s="34"/>
      <c r="Z403" s="34"/>
      <c r="AA403" s="34"/>
      <c r="AB403" s="34"/>
      <c r="AC403" s="34"/>
      <c r="AD403" s="34"/>
      <c r="AE403" s="34"/>
      <c r="AR403" s="217" t="s">
        <v>214</v>
      </c>
      <c r="AT403" s="217" t="s">
        <v>204</v>
      </c>
      <c r="AU403" s="217" t="s">
        <v>84</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4559</v>
      </c>
    </row>
    <row r="404" spans="1:65" s="2" customFormat="1" ht="24" customHeight="1" x14ac:dyDescent="0.2">
      <c r="A404" s="34"/>
      <c r="B404" s="35"/>
      <c r="C404" s="290" t="s">
        <v>862</v>
      </c>
      <c r="D404" s="205" t="s">
        <v>204</v>
      </c>
      <c r="E404" s="206" t="s">
        <v>330</v>
      </c>
      <c r="F404" s="207" t="s">
        <v>331</v>
      </c>
      <c r="G404" s="208" t="s">
        <v>325</v>
      </c>
      <c r="H404" s="209">
        <v>4800</v>
      </c>
      <c r="I404" s="210"/>
      <c r="J404" s="211">
        <f>ROUND(I404*H404,2)</f>
        <v>0</v>
      </c>
      <c r="K404" s="212"/>
      <c r="L404" s="39"/>
      <c r="M404" s="213" t="s">
        <v>1</v>
      </c>
      <c r="N404" s="214" t="s">
        <v>39</v>
      </c>
      <c r="O404" s="71"/>
      <c r="P404" s="215">
        <f>O404*H404</f>
        <v>0</v>
      </c>
      <c r="Q404" s="215">
        <v>4.3200000000000001E-3</v>
      </c>
      <c r="R404" s="215">
        <f>Q404*H404</f>
        <v>20.736000000000001</v>
      </c>
      <c r="S404" s="215">
        <v>0</v>
      </c>
      <c r="T404" s="216">
        <f>S404*H404</f>
        <v>0</v>
      </c>
      <c r="U404" s="34"/>
      <c r="V404" s="34"/>
      <c r="W404" s="34"/>
      <c r="X404" s="34"/>
      <c r="Y404" s="34"/>
      <c r="Z404" s="34"/>
      <c r="AA404" s="34"/>
      <c r="AB404" s="34"/>
      <c r="AC404" s="34"/>
      <c r="AD404" s="34"/>
      <c r="AE404" s="34"/>
      <c r="AR404" s="217" t="s">
        <v>214</v>
      </c>
      <c r="AT404" s="217" t="s">
        <v>204</v>
      </c>
      <c r="AU404" s="217" t="s">
        <v>84</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4560</v>
      </c>
    </row>
    <row r="405" spans="1:65" s="13" customFormat="1" x14ac:dyDescent="0.2">
      <c r="B405" s="227"/>
      <c r="C405" s="292"/>
      <c r="D405" s="219" t="s">
        <v>294</v>
      </c>
      <c r="E405" s="228"/>
      <c r="F405" s="230" t="s">
        <v>4561</v>
      </c>
      <c r="G405" s="228"/>
      <c r="H405" s="231">
        <v>4800</v>
      </c>
      <c r="I405" s="232"/>
      <c r="J405" s="228"/>
      <c r="K405" s="228"/>
      <c r="L405" s="233"/>
      <c r="M405" s="234"/>
      <c r="N405" s="235"/>
      <c r="O405" s="235"/>
      <c r="P405" s="235"/>
      <c r="Q405" s="235"/>
      <c r="R405" s="235"/>
      <c r="S405" s="235"/>
      <c r="T405" s="236"/>
      <c r="AT405" s="237" t="s">
        <v>294</v>
      </c>
      <c r="AU405" s="237" t="s">
        <v>84</v>
      </c>
      <c r="AV405" s="13" t="s">
        <v>84</v>
      </c>
      <c r="AW405" s="13" t="s">
        <v>4</v>
      </c>
      <c r="AX405" s="13" t="s">
        <v>82</v>
      </c>
      <c r="AY405" s="237" t="s">
        <v>201</v>
      </c>
    </row>
    <row r="406" spans="1:65" s="2" customFormat="1" ht="24" customHeight="1" x14ac:dyDescent="0.2">
      <c r="A406" s="34"/>
      <c r="B406" s="35"/>
      <c r="C406" s="290" t="s">
        <v>870</v>
      </c>
      <c r="D406" s="205" t="s">
        <v>204</v>
      </c>
      <c r="E406" s="206" t="s">
        <v>926</v>
      </c>
      <c r="F406" s="207" t="s">
        <v>927</v>
      </c>
      <c r="G406" s="208" t="s">
        <v>325</v>
      </c>
      <c r="H406" s="209">
        <v>9.4</v>
      </c>
      <c r="I406" s="210"/>
      <c r="J406" s="211">
        <f>ROUND(I406*H406,2)</f>
        <v>0</v>
      </c>
      <c r="K406" s="212"/>
      <c r="L406" s="39"/>
      <c r="M406" s="213" t="s">
        <v>1</v>
      </c>
      <c r="N406" s="214" t="s">
        <v>39</v>
      </c>
      <c r="O406" s="71"/>
      <c r="P406" s="215">
        <f>O406*H406</f>
        <v>0</v>
      </c>
      <c r="Q406" s="215">
        <v>7.3999999999999999E-4</v>
      </c>
      <c r="R406" s="215">
        <f>Q406*H406</f>
        <v>6.9560000000000004E-3</v>
      </c>
      <c r="S406" s="215">
        <v>8.0000000000000002E-3</v>
      </c>
      <c r="T406" s="216">
        <f>S406*H406</f>
        <v>7.5200000000000003E-2</v>
      </c>
      <c r="U406" s="34"/>
      <c r="V406" s="34"/>
      <c r="W406" s="34"/>
      <c r="X406" s="34"/>
      <c r="Y406" s="34"/>
      <c r="Z406" s="34"/>
      <c r="AA406" s="34"/>
      <c r="AB406" s="34"/>
      <c r="AC406" s="34"/>
      <c r="AD406" s="34"/>
      <c r="AE406" s="34"/>
      <c r="AR406" s="217" t="s">
        <v>214</v>
      </c>
      <c r="AT406" s="217" t="s">
        <v>204</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4562</v>
      </c>
    </row>
    <row r="407" spans="1:65" s="2" customFormat="1" ht="19.5" x14ac:dyDescent="0.2">
      <c r="A407" s="34"/>
      <c r="B407" s="35"/>
      <c r="D407" s="219" t="s">
        <v>210</v>
      </c>
      <c r="E407" s="36"/>
      <c r="F407" s="220" t="s">
        <v>929</v>
      </c>
      <c r="G407" s="36"/>
      <c r="H407" s="36"/>
      <c r="I407" s="118"/>
      <c r="J407" s="36"/>
      <c r="K407" s="36"/>
      <c r="L407" s="39"/>
      <c r="M407" s="221"/>
      <c r="N407" s="222"/>
      <c r="O407" s="71"/>
      <c r="P407" s="71"/>
      <c r="Q407" s="71"/>
      <c r="R407" s="71"/>
      <c r="S407" s="71"/>
      <c r="T407" s="72"/>
      <c r="U407" s="34"/>
      <c r="V407" s="34"/>
      <c r="W407" s="34"/>
      <c r="X407" s="34"/>
      <c r="Y407" s="34"/>
      <c r="Z407" s="34"/>
      <c r="AA407" s="34"/>
      <c r="AB407" s="34"/>
      <c r="AC407" s="34"/>
      <c r="AD407" s="34"/>
      <c r="AE407" s="34"/>
      <c r="AT407" s="17" t="s">
        <v>210</v>
      </c>
      <c r="AU407" s="17" t="s">
        <v>84</v>
      </c>
    </row>
    <row r="408" spans="1:65" s="2" customFormat="1" ht="24" customHeight="1" x14ac:dyDescent="0.2">
      <c r="A408" s="34"/>
      <c r="B408" s="35"/>
      <c r="C408" s="290" t="s">
        <v>874</v>
      </c>
      <c r="D408" s="205" t="s">
        <v>204</v>
      </c>
      <c r="E408" s="206" t="s">
        <v>931</v>
      </c>
      <c r="F408" s="207" t="s">
        <v>932</v>
      </c>
      <c r="G408" s="208" t="s">
        <v>325</v>
      </c>
      <c r="H408" s="209">
        <v>5.6</v>
      </c>
      <c r="I408" s="210"/>
      <c r="J408" s="211">
        <f t="shared" ref="J408:J414" si="20">ROUND(I408*H408,2)</f>
        <v>0</v>
      </c>
      <c r="K408" s="212"/>
      <c r="L408" s="39"/>
      <c r="M408" s="213" t="s">
        <v>1</v>
      </c>
      <c r="N408" s="214" t="s">
        <v>39</v>
      </c>
      <c r="O408" s="71"/>
      <c r="P408" s="215">
        <f t="shared" ref="P408:P414" si="21">O408*H408</f>
        <v>0</v>
      </c>
      <c r="Q408" s="215">
        <v>8.1999999999999998E-4</v>
      </c>
      <c r="R408" s="215">
        <f t="shared" ref="R408:R414" si="22">Q408*H408</f>
        <v>4.5919999999999997E-3</v>
      </c>
      <c r="S408" s="215">
        <v>1.0999999999999999E-2</v>
      </c>
      <c r="T408" s="216">
        <f t="shared" ref="T408:T414" si="23">S408*H408</f>
        <v>6.1599999999999995E-2</v>
      </c>
      <c r="U408" s="34"/>
      <c r="V408" s="34"/>
      <c r="W408" s="34"/>
      <c r="X408" s="34"/>
      <c r="Y408" s="34"/>
      <c r="Z408" s="34"/>
      <c r="AA408" s="34"/>
      <c r="AB408" s="34"/>
      <c r="AC408" s="34"/>
      <c r="AD408" s="34"/>
      <c r="AE408" s="34"/>
      <c r="AR408" s="217" t="s">
        <v>214</v>
      </c>
      <c r="AT408" s="217" t="s">
        <v>204</v>
      </c>
      <c r="AU408" s="217" t="s">
        <v>84</v>
      </c>
      <c r="AY408" s="17" t="s">
        <v>201</v>
      </c>
      <c r="BE408" s="218">
        <f t="shared" ref="BE408:BE414" si="24">IF(N408="základní",J408,0)</f>
        <v>0</v>
      </c>
      <c r="BF408" s="218">
        <f t="shared" ref="BF408:BF414" si="25">IF(N408="snížená",J408,0)</f>
        <v>0</v>
      </c>
      <c r="BG408" s="218">
        <f t="shared" ref="BG408:BG414" si="26">IF(N408="zákl. přenesená",J408,0)</f>
        <v>0</v>
      </c>
      <c r="BH408" s="218">
        <f t="shared" ref="BH408:BH414" si="27">IF(N408="sníž. přenesená",J408,0)</f>
        <v>0</v>
      </c>
      <c r="BI408" s="218">
        <f t="shared" ref="BI408:BI414" si="28">IF(N408="nulová",J408,0)</f>
        <v>0</v>
      </c>
      <c r="BJ408" s="17" t="s">
        <v>82</v>
      </c>
      <c r="BK408" s="218">
        <f t="shared" ref="BK408:BK414" si="29">ROUND(I408*H408,2)</f>
        <v>0</v>
      </c>
      <c r="BL408" s="17" t="s">
        <v>214</v>
      </c>
      <c r="BM408" s="217" t="s">
        <v>4563</v>
      </c>
    </row>
    <row r="409" spans="1:65" s="2" customFormat="1" ht="24" customHeight="1" x14ac:dyDescent="0.2">
      <c r="A409" s="34"/>
      <c r="B409" s="35"/>
      <c r="C409" s="290" t="s">
        <v>881</v>
      </c>
      <c r="D409" s="205" t="s">
        <v>204</v>
      </c>
      <c r="E409" s="206" t="s">
        <v>935</v>
      </c>
      <c r="F409" s="207" t="s">
        <v>936</v>
      </c>
      <c r="G409" s="208" t="s">
        <v>325</v>
      </c>
      <c r="H409" s="209">
        <v>6.5</v>
      </c>
      <c r="I409" s="210"/>
      <c r="J409" s="211">
        <f t="shared" si="20"/>
        <v>0</v>
      </c>
      <c r="K409" s="212"/>
      <c r="L409" s="39"/>
      <c r="M409" s="213" t="s">
        <v>1</v>
      </c>
      <c r="N409" s="214" t="s">
        <v>39</v>
      </c>
      <c r="O409" s="71"/>
      <c r="P409" s="215">
        <f t="shared" si="21"/>
        <v>0</v>
      </c>
      <c r="Q409" s="215">
        <v>8.3000000000000001E-4</v>
      </c>
      <c r="R409" s="215">
        <f t="shared" si="22"/>
        <v>5.3950000000000005E-3</v>
      </c>
      <c r="S409" s="215">
        <v>1.4999999999999999E-2</v>
      </c>
      <c r="T409" s="216">
        <f t="shared" si="23"/>
        <v>9.7500000000000003E-2</v>
      </c>
      <c r="U409" s="34"/>
      <c r="V409" s="34"/>
      <c r="W409" s="34"/>
      <c r="X409" s="34"/>
      <c r="Y409" s="34"/>
      <c r="Z409" s="34"/>
      <c r="AA409" s="34"/>
      <c r="AB409" s="34"/>
      <c r="AC409" s="34"/>
      <c r="AD409" s="34"/>
      <c r="AE409" s="34"/>
      <c r="AR409" s="217" t="s">
        <v>214</v>
      </c>
      <c r="AT409" s="217" t="s">
        <v>204</v>
      </c>
      <c r="AU409" s="217" t="s">
        <v>84</v>
      </c>
      <c r="AY409" s="17" t="s">
        <v>201</v>
      </c>
      <c r="BE409" s="218">
        <f t="shared" si="24"/>
        <v>0</v>
      </c>
      <c r="BF409" s="218">
        <f t="shared" si="25"/>
        <v>0</v>
      </c>
      <c r="BG409" s="218">
        <f t="shared" si="26"/>
        <v>0</v>
      </c>
      <c r="BH409" s="218">
        <f t="shared" si="27"/>
        <v>0</v>
      </c>
      <c r="BI409" s="218">
        <f t="shared" si="28"/>
        <v>0</v>
      </c>
      <c r="BJ409" s="17" t="s">
        <v>82</v>
      </c>
      <c r="BK409" s="218">
        <f t="shared" si="29"/>
        <v>0</v>
      </c>
      <c r="BL409" s="17" t="s">
        <v>214</v>
      </c>
      <c r="BM409" s="217" t="s">
        <v>4564</v>
      </c>
    </row>
    <row r="410" spans="1:65" s="2" customFormat="1" ht="24" customHeight="1" x14ac:dyDescent="0.2">
      <c r="A410" s="34"/>
      <c r="B410" s="35"/>
      <c r="C410" s="290" t="s">
        <v>887</v>
      </c>
      <c r="D410" s="205" t="s">
        <v>204</v>
      </c>
      <c r="E410" s="206" t="s">
        <v>939</v>
      </c>
      <c r="F410" s="207" t="s">
        <v>940</v>
      </c>
      <c r="G410" s="208" t="s">
        <v>325</v>
      </c>
      <c r="H410" s="209">
        <v>7.2</v>
      </c>
      <c r="I410" s="210"/>
      <c r="J410" s="211">
        <f t="shared" si="20"/>
        <v>0</v>
      </c>
      <c r="K410" s="212"/>
      <c r="L410" s="39"/>
      <c r="M410" s="213" t="s">
        <v>1</v>
      </c>
      <c r="N410" s="214" t="s">
        <v>39</v>
      </c>
      <c r="O410" s="71"/>
      <c r="P410" s="215">
        <f t="shared" si="21"/>
        <v>0</v>
      </c>
      <c r="Q410" s="215">
        <v>9.7000000000000005E-4</v>
      </c>
      <c r="R410" s="215">
        <f t="shared" si="22"/>
        <v>6.9840000000000006E-3</v>
      </c>
      <c r="S410" s="215">
        <v>2.5000000000000001E-2</v>
      </c>
      <c r="T410" s="216">
        <f t="shared" si="23"/>
        <v>0.18000000000000002</v>
      </c>
      <c r="U410" s="34"/>
      <c r="V410" s="34"/>
      <c r="W410" s="34"/>
      <c r="X410" s="34"/>
      <c r="Y410" s="34"/>
      <c r="Z410" s="34"/>
      <c r="AA410" s="34"/>
      <c r="AB410" s="34"/>
      <c r="AC410" s="34"/>
      <c r="AD410" s="34"/>
      <c r="AE410" s="34"/>
      <c r="AR410" s="217" t="s">
        <v>214</v>
      </c>
      <c r="AT410" s="217" t="s">
        <v>204</v>
      </c>
      <c r="AU410" s="217" t="s">
        <v>84</v>
      </c>
      <c r="AY410" s="17" t="s">
        <v>201</v>
      </c>
      <c r="BE410" s="218">
        <f t="shared" si="24"/>
        <v>0</v>
      </c>
      <c r="BF410" s="218">
        <f t="shared" si="25"/>
        <v>0</v>
      </c>
      <c r="BG410" s="218">
        <f t="shared" si="26"/>
        <v>0</v>
      </c>
      <c r="BH410" s="218">
        <f t="shared" si="27"/>
        <v>0</v>
      </c>
      <c r="BI410" s="218">
        <f t="shared" si="28"/>
        <v>0</v>
      </c>
      <c r="BJ410" s="17" t="s">
        <v>82</v>
      </c>
      <c r="BK410" s="218">
        <f t="shared" si="29"/>
        <v>0</v>
      </c>
      <c r="BL410" s="17" t="s">
        <v>214</v>
      </c>
      <c r="BM410" s="217" t="s">
        <v>4565</v>
      </c>
    </row>
    <row r="411" spans="1:65" s="2" customFormat="1" ht="24" customHeight="1" x14ac:dyDescent="0.2">
      <c r="A411" s="34"/>
      <c r="B411" s="35"/>
      <c r="C411" s="290" t="s">
        <v>893</v>
      </c>
      <c r="D411" s="205" t="s">
        <v>204</v>
      </c>
      <c r="E411" s="206" t="s">
        <v>943</v>
      </c>
      <c r="F411" s="207" t="s">
        <v>944</v>
      </c>
      <c r="G411" s="208" t="s">
        <v>325</v>
      </c>
      <c r="H411" s="209">
        <v>6.2</v>
      </c>
      <c r="I411" s="210"/>
      <c r="J411" s="211">
        <f t="shared" si="20"/>
        <v>0</v>
      </c>
      <c r="K411" s="212"/>
      <c r="L411" s="39"/>
      <c r="M411" s="213" t="s">
        <v>1</v>
      </c>
      <c r="N411" s="214" t="s">
        <v>39</v>
      </c>
      <c r="O411" s="71"/>
      <c r="P411" s="215">
        <f t="shared" si="21"/>
        <v>0</v>
      </c>
      <c r="Q411" s="215">
        <v>1.07E-3</v>
      </c>
      <c r="R411" s="215">
        <f t="shared" si="22"/>
        <v>6.6340000000000001E-3</v>
      </c>
      <c r="S411" s="215">
        <v>3.7999999999999999E-2</v>
      </c>
      <c r="T411" s="216">
        <f t="shared" si="23"/>
        <v>0.2356</v>
      </c>
      <c r="U411" s="34"/>
      <c r="V411" s="34"/>
      <c r="W411" s="34"/>
      <c r="X411" s="34"/>
      <c r="Y411" s="34"/>
      <c r="Z411" s="34"/>
      <c r="AA411" s="34"/>
      <c r="AB411" s="34"/>
      <c r="AC411" s="34"/>
      <c r="AD411" s="34"/>
      <c r="AE411" s="34"/>
      <c r="AR411" s="217" t="s">
        <v>214</v>
      </c>
      <c r="AT411" s="217" t="s">
        <v>204</v>
      </c>
      <c r="AU411" s="217" t="s">
        <v>84</v>
      </c>
      <c r="AY411" s="17" t="s">
        <v>201</v>
      </c>
      <c r="BE411" s="218">
        <f t="shared" si="24"/>
        <v>0</v>
      </c>
      <c r="BF411" s="218">
        <f t="shared" si="25"/>
        <v>0</v>
      </c>
      <c r="BG411" s="218">
        <f t="shared" si="26"/>
        <v>0</v>
      </c>
      <c r="BH411" s="218">
        <f t="shared" si="27"/>
        <v>0</v>
      </c>
      <c r="BI411" s="218">
        <f t="shared" si="28"/>
        <v>0</v>
      </c>
      <c r="BJ411" s="17" t="s">
        <v>82</v>
      </c>
      <c r="BK411" s="218">
        <f t="shared" si="29"/>
        <v>0</v>
      </c>
      <c r="BL411" s="17" t="s">
        <v>214</v>
      </c>
      <c r="BM411" s="217" t="s">
        <v>4566</v>
      </c>
    </row>
    <row r="412" spans="1:65" s="2" customFormat="1" ht="24" customHeight="1" x14ac:dyDescent="0.2">
      <c r="A412" s="34"/>
      <c r="B412" s="35"/>
      <c r="C412" s="290" t="s">
        <v>900</v>
      </c>
      <c r="D412" s="205" t="s">
        <v>204</v>
      </c>
      <c r="E412" s="206" t="s">
        <v>947</v>
      </c>
      <c r="F412" s="207" t="s">
        <v>948</v>
      </c>
      <c r="G412" s="208" t="s">
        <v>325</v>
      </c>
      <c r="H412" s="209">
        <v>9.6</v>
      </c>
      <c r="I412" s="210"/>
      <c r="J412" s="211">
        <f t="shared" si="20"/>
        <v>0</v>
      </c>
      <c r="K412" s="212"/>
      <c r="L412" s="39"/>
      <c r="M412" s="213" t="s">
        <v>1</v>
      </c>
      <c r="N412" s="214" t="s">
        <v>39</v>
      </c>
      <c r="O412" s="71"/>
      <c r="P412" s="215">
        <f t="shared" si="21"/>
        <v>0</v>
      </c>
      <c r="Q412" s="215">
        <v>1.08E-3</v>
      </c>
      <c r="R412" s="215">
        <f t="shared" si="22"/>
        <v>1.0368E-2</v>
      </c>
      <c r="S412" s="215">
        <v>5.2999999999999999E-2</v>
      </c>
      <c r="T412" s="216">
        <f t="shared" si="23"/>
        <v>0.50879999999999992</v>
      </c>
      <c r="U412" s="34"/>
      <c r="V412" s="34"/>
      <c r="W412" s="34"/>
      <c r="X412" s="34"/>
      <c r="Y412" s="34"/>
      <c r="Z412" s="34"/>
      <c r="AA412" s="34"/>
      <c r="AB412" s="34"/>
      <c r="AC412" s="34"/>
      <c r="AD412" s="34"/>
      <c r="AE412" s="34"/>
      <c r="AR412" s="217" t="s">
        <v>214</v>
      </c>
      <c r="AT412" s="217" t="s">
        <v>204</v>
      </c>
      <c r="AU412" s="217" t="s">
        <v>84</v>
      </c>
      <c r="AY412" s="17" t="s">
        <v>201</v>
      </c>
      <c r="BE412" s="218">
        <f t="shared" si="24"/>
        <v>0</v>
      </c>
      <c r="BF412" s="218">
        <f t="shared" si="25"/>
        <v>0</v>
      </c>
      <c r="BG412" s="218">
        <f t="shared" si="26"/>
        <v>0</v>
      </c>
      <c r="BH412" s="218">
        <f t="shared" si="27"/>
        <v>0</v>
      </c>
      <c r="BI412" s="218">
        <f t="shared" si="28"/>
        <v>0</v>
      </c>
      <c r="BJ412" s="17" t="s">
        <v>82</v>
      </c>
      <c r="BK412" s="218">
        <f t="shared" si="29"/>
        <v>0</v>
      </c>
      <c r="BL412" s="17" t="s">
        <v>214</v>
      </c>
      <c r="BM412" s="217" t="s">
        <v>4567</v>
      </c>
    </row>
    <row r="413" spans="1:65" s="2" customFormat="1" ht="24" customHeight="1" x14ac:dyDescent="0.2">
      <c r="A413" s="34"/>
      <c r="B413" s="35"/>
      <c r="C413" s="290" t="s">
        <v>904</v>
      </c>
      <c r="D413" s="205" t="s">
        <v>204</v>
      </c>
      <c r="E413" s="206" t="s">
        <v>951</v>
      </c>
      <c r="F413" s="207" t="s">
        <v>952</v>
      </c>
      <c r="G413" s="208" t="s">
        <v>325</v>
      </c>
      <c r="H413" s="209">
        <v>8.8000000000000007</v>
      </c>
      <c r="I413" s="210"/>
      <c r="J413" s="211">
        <f t="shared" si="20"/>
        <v>0</v>
      </c>
      <c r="K413" s="212"/>
      <c r="L413" s="39"/>
      <c r="M413" s="213" t="s">
        <v>1</v>
      </c>
      <c r="N413" s="214" t="s">
        <v>39</v>
      </c>
      <c r="O413" s="71"/>
      <c r="P413" s="215">
        <f t="shared" si="21"/>
        <v>0</v>
      </c>
      <c r="Q413" s="215">
        <v>1.2199999999999999E-3</v>
      </c>
      <c r="R413" s="215">
        <f t="shared" si="22"/>
        <v>1.0736000000000001E-2</v>
      </c>
      <c r="S413" s="215">
        <v>7.0000000000000007E-2</v>
      </c>
      <c r="T413" s="216">
        <f t="shared" si="23"/>
        <v>0.6160000000000001</v>
      </c>
      <c r="U413" s="34"/>
      <c r="V413" s="34"/>
      <c r="W413" s="34"/>
      <c r="X413" s="34"/>
      <c r="Y413" s="34"/>
      <c r="Z413" s="34"/>
      <c r="AA413" s="34"/>
      <c r="AB413" s="34"/>
      <c r="AC413" s="34"/>
      <c r="AD413" s="34"/>
      <c r="AE413" s="34"/>
      <c r="AR413" s="217" t="s">
        <v>214</v>
      </c>
      <c r="AT413" s="217" t="s">
        <v>204</v>
      </c>
      <c r="AU413" s="217" t="s">
        <v>84</v>
      </c>
      <c r="AY413" s="17" t="s">
        <v>201</v>
      </c>
      <c r="BE413" s="218">
        <f t="shared" si="24"/>
        <v>0</v>
      </c>
      <c r="BF413" s="218">
        <f t="shared" si="25"/>
        <v>0</v>
      </c>
      <c r="BG413" s="218">
        <f t="shared" si="26"/>
        <v>0</v>
      </c>
      <c r="BH413" s="218">
        <f t="shared" si="27"/>
        <v>0</v>
      </c>
      <c r="BI413" s="218">
        <f t="shared" si="28"/>
        <v>0</v>
      </c>
      <c r="BJ413" s="17" t="s">
        <v>82</v>
      </c>
      <c r="BK413" s="218">
        <f t="shared" si="29"/>
        <v>0</v>
      </c>
      <c r="BL413" s="17" t="s">
        <v>214</v>
      </c>
      <c r="BM413" s="217" t="s">
        <v>4568</v>
      </c>
    </row>
    <row r="414" spans="1:65" s="2" customFormat="1" ht="24" customHeight="1" x14ac:dyDescent="0.2">
      <c r="A414" s="34"/>
      <c r="B414" s="35"/>
      <c r="C414" s="290" t="s">
        <v>909</v>
      </c>
      <c r="D414" s="205" t="s">
        <v>204</v>
      </c>
      <c r="E414" s="206" t="s">
        <v>334</v>
      </c>
      <c r="F414" s="207" t="s">
        <v>335</v>
      </c>
      <c r="G414" s="208" t="s">
        <v>287</v>
      </c>
      <c r="H414" s="209">
        <v>5869</v>
      </c>
      <c r="I414" s="210"/>
      <c r="J414" s="211">
        <f t="shared" si="20"/>
        <v>0</v>
      </c>
      <c r="K414" s="212"/>
      <c r="L414" s="39"/>
      <c r="M414" s="213" t="s">
        <v>1</v>
      </c>
      <c r="N414" s="214" t="s">
        <v>39</v>
      </c>
      <c r="O414" s="71"/>
      <c r="P414" s="215">
        <f t="shared" si="21"/>
        <v>0</v>
      </c>
      <c r="Q414" s="215">
        <v>0</v>
      </c>
      <c r="R414" s="215">
        <f t="shared" si="22"/>
        <v>0</v>
      </c>
      <c r="S414" s="215">
        <v>0.68</v>
      </c>
      <c r="T414" s="216">
        <f t="shared" si="23"/>
        <v>3990.92</v>
      </c>
      <c r="U414" s="34"/>
      <c r="V414" s="34"/>
      <c r="W414" s="34"/>
      <c r="X414" s="34"/>
      <c r="Y414" s="34"/>
      <c r="Z414" s="34"/>
      <c r="AA414" s="34"/>
      <c r="AB414" s="34"/>
      <c r="AC414" s="34"/>
      <c r="AD414" s="34"/>
      <c r="AE414" s="34"/>
      <c r="AR414" s="217" t="s">
        <v>214</v>
      </c>
      <c r="AT414" s="217" t="s">
        <v>204</v>
      </c>
      <c r="AU414" s="217" t="s">
        <v>84</v>
      </c>
      <c r="AY414" s="17" t="s">
        <v>201</v>
      </c>
      <c r="BE414" s="218">
        <f t="shared" si="24"/>
        <v>0</v>
      </c>
      <c r="BF414" s="218">
        <f t="shared" si="25"/>
        <v>0</v>
      </c>
      <c r="BG414" s="218">
        <f t="shared" si="26"/>
        <v>0</v>
      </c>
      <c r="BH414" s="218">
        <f t="shared" si="27"/>
        <v>0</v>
      </c>
      <c r="BI414" s="218">
        <f t="shared" si="28"/>
        <v>0</v>
      </c>
      <c r="BJ414" s="17" t="s">
        <v>82</v>
      </c>
      <c r="BK414" s="218">
        <f t="shared" si="29"/>
        <v>0</v>
      </c>
      <c r="BL414" s="17" t="s">
        <v>214</v>
      </c>
      <c r="BM414" s="217" t="s">
        <v>4569</v>
      </c>
    </row>
    <row r="415" spans="1:65" s="2" customFormat="1" ht="19.5" x14ac:dyDescent="0.2">
      <c r="A415" s="34"/>
      <c r="B415" s="35"/>
      <c r="D415" s="219" t="s">
        <v>210</v>
      </c>
      <c r="E415" s="36"/>
      <c r="F415" s="220" t="s">
        <v>337</v>
      </c>
      <c r="G415" s="36"/>
      <c r="H415" s="36"/>
      <c r="I415" s="118"/>
      <c r="J415" s="36"/>
      <c r="K415" s="36"/>
      <c r="L415" s="39"/>
      <c r="M415" s="221"/>
      <c r="N415" s="222"/>
      <c r="O415" s="71"/>
      <c r="P415" s="71"/>
      <c r="Q415" s="71"/>
      <c r="R415" s="71"/>
      <c r="S415" s="71"/>
      <c r="T415" s="72"/>
      <c r="U415" s="34"/>
      <c r="V415" s="34"/>
      <c r="W415" s="34"/>
      <c r="X415" s="34"/>
      <c r="Y415" s="34"/>
      <c r="Z415" s="34"/>
      <c r="AA415" s="34"/>
      <c r="AB415" s="34"/>
      <c r="AC415" s="34"/>
      <c r="AD415" s="34"/>
      <c r="AE415" s="34"/>
      <c r="AT415" s="17" t="s">
        <v>210</v>
      </c>
      <c r="AU415" s="17" t="s">
        <v>84</v>
      </c>
    </row>
    <row r="416" spans="1:65" s="13" customFormat="1" x14ac:dyDescent="0.2">
      <c r="B416" s="227"/>
      <c r="C416" s="292"/>
      <c r="D416" s="219" t="s">
        <v>294</v>
      </c>
      <c r="E416" s="229" t="s">
        <v>1</v>
      </c>
      <c r="F416" s="230" t="s">
        <v>4570</v>
      </c>
      <c r="G416" s="228"/>
      <c r="H416" s="231">
        <v>5869</v>
      </c>
      <c r="I416" s="232"/>
      <c r="J416" s="228"/>
      <c r="K416" s="228"/>
      <c r="L416" s="233"/>
      <c r="M416" s="234"/>
      <c r="N416" s="235"/>
      <c r="O416" s="235"/>
      <c r="P416" s="235"/>
      <c r="Q416" s="235"/>
      <c r="R416" s="235"/>
      <c r="S416" s="235"/>
      <c r="T416" s="236"/>
      <c r="AT416" s="237" t="s">
        <v>294</v>
      </c>
      <c r="AU416" s="237" t="s">
        <v>84</v>
      </c>
      <c r="AV416" s="13" t="s">
        <v>84</v>
      </c>
      <c r="AW416" s="13" t="s">
        <v>30</v>
      </c>
      <c r="AX416" s="13" t="s">
        <v>82</v>
      </c>
      <c r="AY416" s="237" t="s">
        <v>201</v>
      </c>
    </row>
    <row r="417" spans="1:65" s="12" customFormat="1" ht="22.9" customHeight="1" x14ac:dyDescent="0.2">
      <c r="B417" s="189"/>
      <c r="C417" s="294"/>
      <c r="D417" s="191" t="s">
        <v>73</v>
      </c>
      <c r="E417" s="203" t="s">
        <v>347</v>
      </c>
      <c r="F417" s="203" t="s">
        <v>348</v>
      </c>
      <c r="G417" s="190"/>
      <c r="H417" s="190"/>
      <c r="I417" s="193"/>
      <c r="J417" s="204">
        <f>BK417</f>
        <v>0</v>
      </c>
      <c r="K417" s="190"/>
      <c r="L417" s="195"/>
      <c r="M417" s="196"/>
      <c r="N417" s="197"/>
      <c r="O417" s="197"/>
      <c r="P417" s="198">
        <f>SUM(P418:P432)</f>
        <v>0</v>
      </c>
      <c r="Q417" s="197"/>
      <c r="R417" s="198">
        <f>SUM(R418:R432)</f>
        <v>0</v>
      </c>
      <c r="S417" s="197"/>
      <c r="T417" s="199">
        <f>SUM(T418:T432)</f>
        <v>0</v>
      </c>
      <c r="AR417" s="200" t="s">
        <v>82</v>
      </c>
      <c r="AT417" s="201" t="s">
        <v>73</v>
      </c>
      <c r="AU417" s="201" t="s">
        <v>82</v>
      </c>
      <c r="AY417" s="200" t="s">
        <v>201</v>
      </c>
      <c r="BK417" s="202">
        <f>SUM(BK418:BK432)</f>
        <v>0</v>
      </c>
    </row>
    <row r="418" spans="1:65" s="2" customFormat="1" ht="24" customHeight="1" x14ac:dyDescent="0.2">
      <c r="A418" s="34"/>
      <c r="B418" s="35"/>
      <c r="C418" s="290" t="s">
        <v>913</v>
      </c>
      <c r="D418" s="205" t="s">
        <v>204</v>
      </c>
      <c r="E418" s="206" t="s">
        <v>349</v>
      </c>
      <c r="F418" s="207" t="s">
        <v>350</v>
      </c>
      <c r="G418" s="208" t="s">
        <v>351</v>
      </c>
      <c r="H418" s="209">
        <v>2014.4010000000001</v>
      </c>
      <c r="I418" s="210"/>
      <c r="J418" s="211">
        <f>ROUND(I418*H418,2)</f>
        <v>0</v>
      </c>
      <c r="K418" s="212"/>
      <c r="L418" s="39"/>
      <c r="M418" s="213" t="s">
        <v>1</v>
      </c>
      <c r="N418" s="214" t="s">
        <v>39</v>
      </c>
      <c r="O418" s="71"/>
      <c r="P418" s="215">
        <f>O418*H418</f>
        <v>0</v>
      </c>
      <c r="Q418" s="215">
        <v>0</v>
      </c>
      <c r="R418" s="215">
        <f>Q418*H418</f>
        <v>0</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4571</v>
      </c>
    </row>
    <row r="419" spans="1:65" s="13" customFormat="1" x14ac:dyDescent="0.2">
      <c r="B419" s="227"/>
      <c r="C419" s="292"/>
      <c r="D419" s="219" t="s">
        <v>294</v>
      </c>
      <c r="E419" s="228"/>
      <c r="F419" s="230" t="s">
        <v>4572</v>
      </c>
      <c r="G419" s="228"/>
      <c r="H419" s="231">
        <v>2014.4010000000001</v>
      </c>
      <c r="I419" s="232"/>
      <c r="J419" s="228"/>
      <c r="K419" s="228"/>
      <c r="L419" s="233"/>
      <c r="M419" s="234"/>
      <c r="N419" s="235"/>
      <c r="O419" s="235"/>
      <c r="P419" s="235"/>
      <c r="Q419" s="235"/>
      <c r="R419" s="235"/>
      <c r="S419" s="235"/>
      <c r="T419" s="236"/>
      <c r="AT419" s="237" t="s">
        <v>294</v>
      </c>
      <c r="AU419" s="237" t="s">
        <v>84</v>
      </c>
      <c r="AV419" s="13" t="s">
        <v>84</v>
      </c>
      <c r="AW419" s="13" t="s">
        <v>4</v>
      </c>
      <c r="AX419" s="13" t="s">
        <v>82</v>
      </c>
      <c r="AY419" s="237" t="s">
        <v>201</v>
      </c>
    </row>
    <row r="420" spans="1:65" s="2" customFormat="1" ht="24" customHeight="1" x14ac:dyDescent="0.2">
      <c r="A420" s="34"/>
      <c r="B420" s="35"/>
      <c r="C420" s="290" t="s">
        <v>917</v>
      </c>
      <c r="D420" s="205" t="s">
        <v>204</v>
      </c>
      <c r="E420" s="206" t="s">
        <v>353</v>
      </c>
      <c r="F420" s="207" t="s">
        <v>354</v>
      </c>
      <c r="G420" s="208" t="s">
        <v>351</v>
      </c>
      <c r="H420" s="209">
        <v>1128.0650000000001</v>
      </c>
      <c r="I420" s="210"/>
      <c r="J420" s="211">
        <f>ROUND(I420*H420,2)</f>
        <v>0</v>
      </c>
      <c r="K420" s="212"/>
      <c r="L420" s="39"/>
      <c r="M420" s="213" t="s">
        <v>1</v>
      </c>
      <c r="N420" s="214" t="s">
        <v>39</v>
      </c>
      <c r="O420" s="71"/>
      <c r="P420" s="215">
        <f>O420*H420</f>
        <v>0</v>
      </c>
      <c r="Q420" s="215">
        <v>0</v>
      </c>
      <c r="R420" s="215">
        <f>Q420*H420</f>
        <v>0</v>
      </c>
      <c r="S420" s="215">
        <v>0</v>
      </c>
      <c r="T420" s="216">
        <f>S420*H420</f>
        <v>0</v>
      </c>
      <c r="U420" s="34"/>
      <c r="V420" s="34"/>
      <c r="W420" s="34"/>
      <c r="X420" s="34"/>
      <c r="Y420" s="34"/>
      <c r="Z420" s="34"/>
      <c r="AA420" s="34"/>
      <c r="AB420" s="34"/>
      <c r="AC420" s="34"/>
      <c r="AD420" s="34"/>
      <c r="AE420" s="34"/>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4573</v>
      </c>
    </row>
    <row r="421" spans="1:65" s="13" customFormat="1" x14ac:dyDescent="0.2">
      <c r="B421" s="227"/>
      <c r="C421" s="292"/>
      <c r="D421" s="219" t="s">
        <v>294</v>
      </c>
      <c r="E421" s="228"/>
      <c r="F421" s="230" t="s">
        <v>4574</v>
      </c>
      <c r="G421" s="228"/>
      <c r="H421" s="231">
        <v>1128.0650000000001</v>
      </c>
      <c r="I421" s="232"/>
      <c r="J421" s="228"/>
      <c r="K421" s="228"/>
      <c r="L421" s="233"/>
      <c r="M421" s="234"/>
      <c r="N421" s="235"/>
      <c r="O421" s="235"/>
      <c r="P421" s="235"/>
      <c r="Q421" s="235"/>
      <c r="R421" s="235"/>
      <c r="S421" s="235"/>
      <c r="T421" s="236"/>
      <c r="AT421" s="237" t="s">
        <v>294</v>
      </c>
      <c r="AU421" s="237" t="s">
        <v>84</v>
      </c>
      <c r="AV421" s="13" t="s">
        <v>84</v>
      </c>
      <c r="AW421" s="13" t="s">
        <v>4</v>
      </c>
      <c r="AX421" s="13" t="s">
        <v>82</v>
      </c>
      <c r="AY421" s="237" t="s">
        <v>201</v>
      </c>
    </row>
    <row r="422" spans="1:65" s="2" customFormat="1" ht="24" customHeight="1" x14ac:dyDescent="0.2">
      <c r="A422" s="34"/>
      <c r="B422" s="35"/>
      <c r="C422" s="290" t="s">
        <v>921</v>
      </c>
      <c r="D422" s="205" t="s">
        <v>204</v>
      </c>
      <c r="E422" s="206" t="s">
        <v>356</v>
      </c>
      <c r="F422" s="207" t="s">
        <v>357</v>
      </c>
      <c r="G422" s="208" t="s">
        <v>351</v>
      </c>
      <c r="H422" s="209">
        <v>4028.8020000000001</v>
      </c>
      <c r="I422" s="210"/>
      <c r="J422" s="211">
        <f>ROUND(I422*H422,2)</f>
        <v>0</v>
      </c>
      <c r="K422" s="212"/>
      <c r="L422" s="39"/>
      <c r="M422" s="213" t="s">
        <v>1</v>
      </c>
      <c r="N422" s="214" t="s">
        <v>39</v>
      </c>
      <c r="O422" s="71"/>
      <c r="P422" s="215">
        <f>O422*H422</f>
        <v>0</v>
      </c>
      <c r="Q422" s="215">
        <v>0</v>
      </c>
      <c r="R422" s="215">
        <f>Q422*H422</f>
        <v>0</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4575</v>
      </c>
    </row>
    <row r="423" spans="1:65" s="2" customFormat="1" ht="24" customHeight="1" x14ac:dyDescent="0.2">
      <c r="A423" s="34"/>
      <c r="B423" s="35"/>
      <c r="C423" s="290" t="s">
        <v>925</v>
      </c>
      <c r="D423" s="205" t="s">
        <v>204</v>
      </c>
      <c r="E423" s="206" t="s">
        <v>362</v>
      </c>
      <c r="F423" s="281" t="s">
        <v>5879</v>
      </c>
      <c r="G423" s="208" t="s">
        <v>351</v>
      </c>
      <c r="H423" s="283">
        <f>H424</f>
        <v>20144.010000000002</v>
      </c>
      <c r="I423" s="210"/>
      <c r="J423" s="211">
        <f>ROUND(I423*H423,2)</f>
        <v>0</v>
      </c>
      <c r="K423" s="212"/>
      <c r="L423" s="39"/>
      <c r="M423" s="213" t="s">
        <v>1</v>
      </c>
      <c r="N423" s="214" t="s">
        <v>39</v>
      </c>
      <c r="O423" s="71"/>
      <c r="P423" s="215">
        <f>O423*H423</f>
        <v>0</v>
      </c>
      <c r="Q423" s="215">
        <v>0</v>
      </c>
      <c r="R423" s="215">
        <f>Q423*H423</f>
        <v>0</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4576</v>
      </c>
    </row>
    <row r="424" spans="1:65" s="13" customFormat="1" x14ac:dyDescent="0.2">
      <c r="B424" s="227"/>
      <c r="C424" s="292"/>
      <c r="D424" s="219" t="s">
        <v>294</v>
      </c>
      <c r="E424" s="228"/>
      <c r="F424" s="230" t="s">
        <v>5883</v>
      </c>
      <c r="G424" s="228"/>
      <c r="H424" s="231">
        <f>H422*5</f>
        <v>20144.010000000002</v>
      </c>
      <c r="I424" s="232"/>
      <c r="J424" s="228"/>
      <c r="K424" s="228"/>
      <c r="L424" s="233"/>
      <c r="M424" s="234"/>
      <c r="N424" s="235"/>
      <c r="O424" s="235"/>
      <c r="P424" s="235"/>
      <c r="Q424" s="235"/>
      <c r="R424" s="235"/>
      <c r="S424" s="235"/>
      <c r="T424" s="236"/>
      <c r="AT424" s="237" t="s">
        <v>294</v>
      </c>
      <c r="AU424" s="237" t="s">
        <v>84</v>
      </c>
      <c r="AV424" s="13" t="s">
        <v>84</v>
      </c>
      <c r="AW424" s="13" t="s">
        <v>4</v>
      </c>
      <c r="AX424" s="13" t="s">
        <v>82</v>
      </c>
      <c r="AY424" s="237" t="s">
        <v>201</v>
      </c>
    </row>
    <row r="425" spans="1:65" s="2" customFormat="1" ht="24" customHeight="1" x14ac:dyDescent="0.2">
      <c r="A425" s="34"/>
      <c r="B425" s="35"/>
      <c r="C425" s="290" t="s">
        <v>930</v>
      </c>
      <c r="D425" s="205" t="s">
        <v>204</v>
      </c>
      <c r="E425" s="206" t="s">
        <v>359</v>
      </c>
      <c r="F425" s="207" t="s">
        <v>360</v>
      </c>
      <c r="G425" s="208" t="s">
        <v>351</v>
      </c>
      <c r="H425" s="209">
        <v>4028.8020000000001</v>
      </c>
      <c r="I425" s="210"/>
      <c r="J425" s="211">
        <f t="shared" ref="J425:J432" si="30">ROUND(I425*H425,2)</f>
        <v>0</v>
      </c>
      <c r="K425" s="212"/>
      <c r="L425" s="39"/>
      <c r="M425" s="213" t="s">
        <v>1</v>
      </c>
      <c r="N425" s="214" t="s">
        <v>39</v>
      </c>
      <c r="O425" s="71"/>
      <c r="P425" s="215">
        <f t="shared" ref="P425:P432" si="31">O425*H425</f>
        <v>0</v>
      </c>
      <c r="Q425" s="215">
        <v>0</v>
      </c>
      <c r="R425" s="215">
        <f t="shared" ref="R425:R432" si="32">Q425*H425</f>
        <v>0</v>
      </c>
      <c r="S425" s="215">
        <v>0</v>
      </c>
      <c r="T425" s="216">
        <f t="shared" ref="T425:T432" si="33">S425*H425</f>
        <v>0</v>
      </c>
      <c r="U425" s="34"/>
      <c r="V425" s="34"/>
      <c r="W425" s="34"/>
      <c r="X425" s="34"/>
      <c r="Y425" s="34"/>
      <c r="Z425" s="34"/>
      <c r="AA425" s="34"/>
      <c r="AB425" s="34"/>
      <c r="AC425" s="34"/>
      <c r="AD425" s="34"/>
      <c r="AE425" s="34"/>
      <c r="AR425" s="217" t="s">
        <v>214</v>
      </c>
      <c r="AT425" s="217" t="s">
        <v>204</v>
      </c>
      <c r="AU425" s="217" t="s">
        <v>84</v>
      </c>
      <c r="AY425" s="17" t="s">
        <v>201</v>
      </c>
      <c r="BE425" s="218">
        <f t="shared" ref="BE425:BE432" si="34">IF(N425="základní",J425,0)</f>
        <v>0</v>
      </c>
      <c r="BF425" s="218">
        <f t="shared" ref="BF425:BF432" si="35">IF(N425="snížená",J425,0)</f>
        <v>0</v>
      </c>
      <c r="BG425" s="218">
        <f t="shared" ref="BG425:BG432" si="36">IF(N425="zákl. přenesená",J425,0)</f>
        <v>0</v>
      </c>
      <c r="BH425" s="218">
        <f t="shared" ref="BH425:BH432" si="37">IF(N425="sníž. přenesená",J425,0)</f>
        <v>0</v>
      </c>
      <c r="BI425" s="218">
        <f t="shared" ref="BI425:BI432" si="38">IF(N425="nulová",J425,0)</f>
        <v>0</v>
      </c>
      <c r="BJ425" s="17" t="s">
        <v>82</v>
      </c>
      <c r="BK425" s="218">
        <f t="shared" ref="BK425:BK432" si="39">ROUND(I425*H425,2)</f>
        <v>0</v>
      </c>
      <c r="BL425" s="17" t="s">
        <v>214</v>
      </c>
      <c r="BM425" s="217" t="s">
        <v>4577</v>
      </c>
    </row>
    <row r="426" spans="1:65" s="2" customFormat="1" ht="36" customHeight="1" x14ac:dyDescent="0.2">
      <c r="A426" s="34"/>
      <c r="B426" s="35"/>
      <c r="C426" s="290" t="s">
        <v>934</v>
      </c>
      <c r="D426" s="205" t="s">
        <v>204</v>
      </c>
      <c r="E426" s="285" t="s">
        <v>366</v>
      </c>
      <c r="F426" s="286" t="s">
        <v>367</v>
      </c>
      <c r="G426" s="287" t="s">
        <v>351</v>
      </c>
      <c r="H426" s="288">
        <v>0</v>
      </c>
      <c r="I426" s="210"/>
      <c r="J426" s="211">
        <f t="shared" si="30"/>
        <v>0</v>
      </c>
      <c r="K426" s="212"/>
      <c r="L426" s="39"/>
      <c r="M426" s="213" t="s">
        <v>1</v>
      </c>
      <c r="N426" s="214" t="s">
        <v>39</v>
      </c>
      <c r="O426" s="71"/>
      <c r="P426" s="215">
        <f t="shared" si="31"/>
        <v>0</v>
      </c>
      <c r="Q426" s="215">
        <v>0</v>
      </c>
      <c r="R426" s="215">
        <f t="shared" si="32"/>
        <v>0</v>
      </c>
      <c r="S426" s="215">
        <v>0</v>
      </c>
      <c r="T426" s="216">
        <f t="shared" si="33"/>
        <v>0</v>
      </c>
      <c r="U426" s="34"/>
      <c r="V426" s="34"/>
      <c r="W426" s="34"/>
      <c r="X426" s="34"/>
      <c r="Y426" s="34"/>
      <c r="Z426" s="34"/>
      <c r="AA426" s="34"/>
      <c r="AB426" s="34"/>
      <c r="AC426" s="34"/>
      <c r="AD426" s="34"/>
      <c r="AE426" s="34"/>
      <c r="AR426" s="217" t="s">
        <v>214</v>
      </c>
      <c r="AT426" s="217" t="s">
        <v>204</v>
      </c>
      <c r="AU426" s="217" t="s">
        <v>84</v>
      </c>
      <c r="AY426" s="17" t="s">
        <v>201</v>
      </c>
      <c r="BE426" s="218">
        <f t="shared" si="34"/>
        <v>0</v>
      </c>
      <c r="BF426" s="218">
        <f t="shared" si="35"/>
        <v>0</v>
      </c>
      <c r="BG426" s="218">
        <f t="shared" si="36"/>
        <v>0</v>
      </c>
      <c r="BH426" s="218">
        <f t="shared" si="37"/>
        <v>0</v>
      </c>
      <c r="BI426" s="218">
        <f t="shared" si="38"/>
        <v>0</v>
      </c>
      <c r="BJ426" s="17" t="s">
        <v>82</v>
      </c>
      <c r="BK426" s="218">
        <f t="shared" si="39"/>
        <v>0</v>
      </c>
      <c r="BL426" s="17" t="s">
        <v>214</v>
      </c>
      <c r="BM426" s="217" t="s">
        <v>4578</v>
      </c>
    </row>
    <row r="427" spans="1:65" s="2" customFormat="1" ht="24" customHeight="1" x14ac:dyDescent="0.2">
      <c r="A427" s="34"/>
      <c r="B427" s="35"/>
      <c r="C427" s="290" t="s">
        <v>938</v>
      </c>
      <c r="D427" s="205" t="s">
        <v>204</v>
      </c>
      <c r="E427" s="285" t="s">
        <v>370</v>
      </c>
      <c r="F427" s="286" t="s">
        <v>371</v>
      </c>
      <c r="G427" s="287" t="s">
        <v>351</v>
      </c>
      <c r="H427" s="288">
        <v>0</v>
      </c>
      <c r="I427" s="210"/>
      <c r="J427" s="211">
        <f t="shared" si="30"/>
        <v>0</v>
      </c>
      <c r="K427" s="212"/>
      <c r="L427" s="39"/>
      <c r="M427" s="213" t="s">
        <v>1</v>
      </c>
      <c r="N427" s="214" t="s">
        <v>39</v>
      </c>
      <c r="O427" s="71"/>
      <c r="P427" s="215">
        <f t="shared" si="31"/>
        <v>0</v>
      </c>
      <c r="Q427" s="215">
        <v>0</v>
      </c>
      <c r="R427" s="215">
        <f t="shared" si="32"/>
        <v>0</v>
      </c>
      <c r="S427" s="215">
        <v>0</v>
      </c>
      <c r="T427" s="216">
        <f t="shared" si="33"/>
        <v>0</v>
      </c>
      <c r="U427" s="34"/>
      <c r="V427" s="34"/>
      <c r="W427" s="34"/>
      <c r="X427" s="34"/>
      <c r="Y427" s="34"/>
      <c r="Z427" s="34"/>
      <c r="AA427" s="34"/>
      <c r="AB427" s="34"/>
      <c r="AC427" s="34"/>
      <c r="AD427" s="34"/>
      <c r="AE427" s="34"/>
      <c r="AR427" s="217" t="s">
        <v>214</v>
      </c>
      <c r="AT427" s="217" t="s">
        <v>204</v>
      </c>
      <c r="AU427" s="217" t="s">
        <v>84</v>
      </c>
      <c r="AY427" s="17" t="s">
        <v>201</v>
      </c>
      <c r="BE427" s="218">
        <f t="shared" si="34"/>
        <v>0</v>
      </c>
      <c r="BF427" s="218">
        <f t="shared" si="35"/>
        <v>0</v>
      </c>
      <c r="BG427" s="218">
        <f t="shared" si="36"/>
        <v>0</v>
      </c>
      <c r="BH427" s="218">
        <f t="shared" si="37"/>
        <v>0</v>
      </c>
      <c r="BI427" s="218">
        <f t="shared" si="38"/>
        <v>0</v>
      </c>
      <c r="BJ427" s="17" t="s">
        <v>82</v>
      </c>
      <c r="BK427" s="218">
        <f t="shared" si="39"/>
        <v>0</v>
      </c>
      <c r="BL427" s="17" t="s">
        <v>214</v>
      </c>
      <c r="BM427" s="217" t="s">
        <v>4579</v>
      </c>
    </row>
    <row r="428" spans="1:65" s="2" customFormat="1" ht="24" customHeight="1" x14ac:dyDescent="0.2">
      <c r="A428" s="34"/>
      <c r="B428" s="35"/>
      <c r="C428" s="290" t="s">
        <v>942</v>
      </c>
      <c r="D428" s="205" t="s">
        <v>204</v>
      </c>
      <c r="E428" s="206" t="s">
        <v>374</v>
      </c>
      <c r="F428" s="207" t="s">
        <v>375</v>
      </c>
      <c r="G428" s="208" t="s">
        <v>351</v>
      </c>
      <c r="H428" s="209">
        <v>331.68</v>
      </c>
      <c r="I428" s="210"/>
      <c r="J428" s="211">
        <f t="shared" si="30"/>
        <v>0</v>
      </c>
      <c r="K428" s="212"/>
      <c r="L428" s="39"/>
      <c r="M428" s="213" t="s">
        <v>1</v>
      </c>
      <c r="N428" s="214" t="s">
        <v>39</v>
      </c>
      <c r="O428" s="71"/>
      <c r="P428" s="215">
        <f t="shared" si="31"/>
        <v>0</v>
      </c>
      <c r="Q428" s="215">
        <v>0</v>
      </c>
      <c r="R428" s="215">
        <f t="shared" si="32"/>
        <v>0</v>
      </c>
      <c r="S428" s="215">
        <v>0</v>
      </c>
      <c r="T428" s="216">
        <f t="shared" si="33"/>
        <v>0</v>
      </c>
      <c r="U428" s="34"/>
      <c r="V428" s="34"/>
      <c r="W428" s="34"/>
      <c r="X428" s="34"/>
      <c r="Y428" s="34"/>
      <c r="Z428" s="34"/>
      <c r="AA428" s="34"/>
      <c r="AB428" s="34"/>
      <c r="AC428" s="34"/>
      <c r="AD428" s="34"/>
      <c r="AE428" s="34"/>
      <c r="AR428" s="217" t="s">
        <v>214</v>
      </c>
      <c r="AT428" s="217" t="s">
        <v>204</v>
      </c>
      <c r="AU428" s="217" t="s">
        <v>84</v>
      </c>
      <c r="AY428" s="17" t="s">
        <v>201</v>
      </c>
      <c r="BE428" s="218">
        <f t="shared" si="34"/>
        <v>0</v>
      </c>
      <c r="BF428" s="218">
        <f t="shared" si="35"/>
        <v>0</v>
      </c>
      <c r="BG428" s="218">
        <f t="shared" si="36"/>
        <v>0</v>
      </c>
      <c r="BH428" s="218">
        <f t="shared" si="37"/>
        <v>0</v>
      </c>
      <c r="BI428" s="218">
        <f t="shared" si="38"/>
        <v>0</v>
      </c>
      <c r="BJ428" s="17" t="s">
        <v>82</v>
      </c>
      <c r="BK428" s="218">
        <f t="shared" si="39"/>
        <v>0</v>
      </c>
      <c r="BL428" s="17" t="s">
        <v>214</v>
      </c>
      <c r="BM428" s="217" t="s">
        <v>4580</v>
      </c>
    </row>
    <row r="429" spans="1:65" s="2" customFormat="1" ht="24" customHeight="1" x14ac:dyDescent="0.2">
      <c r="A429" s="34"/>
      <c r="B429" s="35"/>
      <c r="C429" s="290" t="s">
        <v>946</v>
      </c>
      <c r="D429" s="205" t="s">
        <v>204</v>
      </c>
      <c r="E429" s="206" t="s">
        <v>378</v>
      </c>
      <c r="F429" s="207" t="s">
        <v>379</v>
      </c>
      <c r="G429" s="208" t="s">
        <v>351</v>
      </c>
      <c r="H429" s="209">
        <v>290.5</v>
      </c>
      <c r="I429" s="210"/>
      <c r="J429" s="211">
        <f t="shared" si="30"/>
        <v>0</v>
      </c>
      <c r="K429" s="212"/>
      <c r="L429" s="39"/>
      <c r="M429" s="213" t="s">
        <v>1</v>
      </c>
      <c r="N429" s="214" t="s">
        <v>39</v>
      </c>
      <c r="O429" s="71"/>
      <c r="P429" s="215">
        <f t="shared" si="31"/>
        <v>0</v>
      </c>
      <c r="Q429" s="215">
        <v>0</v>
      </c>
      <c r="R429" s="215">
        <f t="shared" si="32"/>
        <v>0</v>
      </c>
      <c r="S429" s="215">
        <v>0</v>
      </c>
      <c r="T429" s="216">
        <f t="shared" si="33"/>
        <v>0</v>
      </c>
      <c r="U429" s="34"/>
      <c r="V429" s="34"/>
      <c r="W429" s="34"/>
      <c r="X429" s="34"/>
      <c r="Y429" s="34"/>
      <c r="Z429" s="34"/>
      <c r="AA429" s="34"/>
      <c r="AB429" s="34"/>
      <c r="AC429" s="34"/>
      <c r="AD429" s="34"/>
      <c r="AE429" s="34"/>
      <c r="AR429" s="217" t="s">
        <v>214</v>
      </c>
      <c r="AT429" s="217" t="s">
        <v>204</v>
      </c>
      <c r="AU429" s="217" t="s">
        <v>84</v>
      </c>
      <c r="AY429" s="17" t="s">
        <v>201</v>
      </c>
      <c r="BE429" s="218">
        <f t="shared" si="34"/>
        <v>0</v>
      </c>
      <c r="BF429" s="218">
        <f t="shared" si="35"/>
        <v>0</v>
      </c>
      <c r="BG429" s="218">
        <f t="shared" si="36"/>
        <v>0</v>
      </c>
      <c r="BH429" s="218">
        <f t="shared" si="37"/>
        <v>0</v>
      </c>
      <c r="BI429" s="218">
        <f t="shared" si="38"/>
        <v>0</v>
      </c>
      <c r="BJ429" s="17" t="s">
        <v>82</v>
      </c>
      <c r="BK429" s="218">
        <f t="shared" si="39"/>
        <v>0</v>
      </c>
      <c r="BL429" s="17" t="s">
        <v>214</v>
      </c>
      <c r="BM429" s="217" t="s">
        <v>4581</v>
      </c>
    </row>
    <row r="430" spans="1:65" s="2" customFormat="1" ht="24" customHeight="1" x14ac:dyDescent="0.2">
      <c r="A430" s="34"/>
      <c r="B430" s="35"/>
      <c r="C430" s="290" t="s">
        <v>950</v>
      </c>
      <c r="D430" s="205" t="s">
        <v>204</v>
      </c>
      <c r="E430" s="206" t="s">
        <v>382</v>
      </c>
      <c r="F430" s="207" t="s">
        <v>383</v>
      </c>
      <c r="G430" s="208" t="s">
        <v>351</v>
      </c>
      <c r="H430" s="209">
        <v>187</v>
      </c>
      <c r="I430" s="210"/>
      <c r="J430" s="211">
        <f t="shared" si="30"/>
        <v>0</v>
      </c>
      <c r="K430" s="212"/>
      <c r="L430" s="39"/>
      <c r="M430" s="213" t="s">
        <v>1</v>
      </c>
      <c r="N430" s="214" t="s">
        <v>39</v>
      </c>
      <c r="O430" s="71"/>
      <c r="P430" s="215">
        <f t="shared" si="31"/>
        <v>0</v>
      </c>
      <c r="Q430" s="215">
        <v>0</v>
      </c>
      <c r="R430" s="215">
        <f t="shared" si="32"/>
        <v>0</v>
      </c>
      <c r="S430" s="215">
        <v>0</v>
      </c>
      <c r="T430" s="216">
        <f t="shared" si="33"/>
        <v>0</v>
      </c>
      <c r="U430" s="34"/>
      <c r="V430" s="34"/>
      <c r="W430" s="34"/>
      <c r="X430" s="34"/>
      <c r="Y430" s="34"/>
      <c r="Z430" s="34"/>
      <c r="AA430" s="34"/>
      <c r="AB430" s="34"/>
      <c r="AC430" s="34"/>
      <c r="AD430" s="34"/>
      <c r="AE430" s="34"/>
      <c r="AR430" s="217" t="s">
        <v>214</v>
      </c>
      <c r="AT430" s="217" t="s">
        <v>204</v>
      </c>
      <c r="AU430" s="217" t="s">
        <v>84</v>
      </c>
      <c r="AY430" s="17" t="s">
        <v>201</v>
      </c>
      <c r="BE430" s="218">
        <f t="shared" si="34"/>
        <v>0</v>
      </c>
      <c r="BF430" s="218">
        <f t="shared" si="35"/>
        <v>0</v>
      </c>
      <c r="BG430" s="218">
        <f t="shared" si="36"/>
        <v>0</v>
      </c>
      <c r="BH430" s="218">
        <f t="shared" si="37"/>
        <v>0</v>
      </c>
      <c r="BI430" s="218">
        <f t="shared" si="38"/>
        <v>0</v>
      </c>
      <c r="BJ430" s="17" t="s">
        <v>82</v>
      </c>
      <c r="BK430" s="218">
        <f t="shared" si="39"/>
        <v>0</v>
      </c>
      <c r="BL430" s="17" t="s">
        <v>214</v>
      </c>
      <c r="BM430" s="217" t="s">
        <v>4582</v>
      </c>
    </row>
    <row r="431" spans="1:65" s="2" customFormat="1" ht="24" customHeight="1" x14ac:dyDescent="0.2">
      <c r="A431" s="34"/>
      <c r="B431" s="35"/>
      <c r="C431" s="290" t="s">
        <v>954</v>
      </c>
      <c r="D431" s="205" t="s">
        <v>204</v>
      </c>
      <c r="E431" s="206" t="s">
        <v>385</v>
      </c>
      <c r="F431" s="207" t="s">
        <v>386</v>
      </c>
      <c r="G431" s="208" t="s">
        <v>351</v>
      </c>
      <c r="H431" s="209">
        <v>68</v>
      </c>
      <c r="I431" s="210"/>
      <c r="J431" s="211">
        <f t="shared" si="30"/>
        <v>0</v>
      </c>
      <c r="K431" s="212"/>
      <c r="L431" s="39"/>
      <c r="M431" s="213" t="s">
        <v>1</v>
      </c>
      <c r="N431" s="214" t="s">
        <v>39</v>
      </c>
      <c r="O431" s="71"/>
      <c r="P431" s="215">
        <f t="shared" si="31"/>
        <v>0</v>
      </c>
      <c r="Q431" s="215">
        <v>0</v>
      </c>
      <c r="R431" s="215">
        <f t="shared" si="32"/>
        <v>0</v>
      </c>
      <c r="S431" s="215">
        <v>0</v>
      </c>
      <c r="T431" s="216">
        <f t="shared" si="33"/>
        <v>0</v>
      </c>
      <c r="U431" s="34"/>
      <c r="V431" s="34"/>
      <c r="W431" s="34"/>
      <c r="X431" s="34"/>
      <c r="Y431" s="34"/>
      <c r="Z431" s="34"/>
      <c r="AA431" s="34"/>
      <c r="AB431" s="34"/>
      <c r="AC431" s="34"/>
      <c r="AD431" s="34"/>
      <c r="AE431" s="34"/>
      <c r="AR431" s="217" t="s">
        <v>214</v>
      </c>
      <c r="AT431" s="217" t="s">
        <v>204</v>
      </c>
      <c r="AU431" s="217" t="s">
        <v>84</v>
      </c>
      <c r="AY431" s="17" t="s">
        <v>201</v>
      </c>
      <c r="BE431" s="218">
        <f t="shared" si="34"/>
        <v>0</v>
      </c>
      <c r="BF431" s="218">
        <f t="shared" si="35"/>
        <v>0</v>
      </c>
      <c r="BG431" s="218">
        <f t="shared" si="36"/>
        <v>0</v>
      </c>
      <c r="BH431" s="218">
        <f t="shared" si="37"/>
        <v>0</v>
      </c>
      <c r="BI431" s="218">
        <f t="shared" si="38"/>
        <v>0</v>
      </c>
      <c r="BJ431" s="17" t="s">
        <v>82</v>
      </c>
      <c r="BK431" s="218">
        <f t="shared" si="39"/>
        <v>0</v>
      </c>
      <c r="BL431" s="17" t="s">
        <v>214</v>
      </c>
      <c r="BM431" s="217" t="s">
        <v>4583</v>
      </c>
    </row>
    <row r="432" spans="1:65" s="2" customFormat="1" ht="36" customHeight="1" x14ac:dyDescent="0.2">
      <c r="A432" s="34"/>
      <c r="B432" s="35"/>
      <c r="C432" s="290" t="s">
        <v>956</v>
      </c>
      <c r="D432" s="205" t="s">
        <v>204</v>
      </c>
      <c r="E432" s="206" t="s">
        <v>389</v>
      </c>
      <c r="F432" s="207" t="s">
        <v>390</v>
      </c>
      <c r="G432" s="208" t="s">
        <v>351</v>
      </c>
      <c r="H432" s="209">
        <v>8.7650000000000006</v>
      </c>
      <c r="I432" s="210"/>
      <c r="J432" s="211">
        <f t="shared" si="30"/>
        <v>0</v>
      </c>
      <c r="K432" s="212"/>
      <c r="L432" s="39"/>
      <c r="M432" s="213" t="s">
        <v>1</v>
      </c>
      <c r="N432" s="214" t="s">
        <v>39</v>
      </c>
      <c r="O432" s="71"/>
      <c r="P432" s="215">
        <f t="shared" si="31"/>
        <v>0</v>
      </c>
      <c r="Q432" s="215">
        <v>0</v>
      </c>
      <c r="R432" s="215">
        <f t="shared" si="32"/>
        <v>0</v>
      </c>
      <c r="S432" s="215">
        <v>0</v>
      </c>
      <c r="T432" s="216">
        <f t="shared" si="33"/>
        <v>0</v>
      </c>
      <c r="U432" s="34"/>
      <c r="V432" s="34"/>
      <c r="W432" s="34"/>
      <c r="X432" s="34"/>
      <c r="Y432" s="34"/>
      <c r="Z432" s="34"/>
      <c r="AA432" s="34"/>
      <c r="AB432" s="34"/>
      <c r="AC432" s="34"/>
      <c r="AD432" s="34"/>
      <c r="AE432" s="34"/>
      <c r="AR432" s="217" t="s">
        <v>214</v>
      </c>
      <c r="AT432" s="217" t="s">
        <v>204</v>
      </c>
      <c r="AU432" s="217" t="s">
        <v>84</v>
      </c>
      <c r="AY432" s="17" t="s">
        <v>201</v>
      </c>
      <c r="BE432" s="218">
        <f t="shared" si="34"/>
        <v>0</v>
      </c>
      <c r="BF432" s="218">
        <f t="shared" si="35"/>
        <v>0</v>
      </c>
      <c r="BG432" s="218">
        <f t="shared" si="36"/>
        <v>0</v>
      </c>
      <c r="BH432" s="218">
        <f t="shared" si="37"/>
        <v>0</v>
      </c>
      <c r="BI432" s="218">
        <f t="shared" si="38"/>
        <v>0</v>
      </c>
      <c r="BJ432" s="17" t="s">
        <v>82</v>
      </c>
      <c r="BK432" s="218">
        <f t="shared" si="39"/>
        <v>0</v>
      </c>
      <c r="BL432" s="17" t="s">
        <v>214</v>
      </c>
      <c r="BM432" s="217" t="s">
        <v>4584</v>
      </c>
    </row>
    <row r="433" spans="1:65" s="12" customFormat="1" ht="22.9" customHeight="1" x14ac:dyDescent="0.2">
      <c r="B433" s="189"/>
      <c r="C433" s="294"/>
      <c r="D433" s="191" t="s">
        <v>73</v>
      </c>
      <c r="E433" s="203" t="s">
        <v>392</v>
      </c>
      <c r="F433" s="203" t="s">
        <v>393</v>
      </c>
      <c r="G433" s="190"/>
      <c r="H433" s="190"/>
      <c r="I433" s="193"/>
      <c r="J433" s="204">
        <f>BK433</f>
        <v>0</v>
      </c>
      <c r="K433" s="190"/>
      <c r="L433" s="195"/>
      <c r="M433" s="196"/>
      <c r="N433" s="197"/>
      <c r="O433" s="197"/>
      <c r="P433" s="198">
        <f>P434</f>
        <v>0</v>
      </c>
      <c r="Q433" s="197"/>
      <c r="R433" s="198">
        <f>R434</f>
        <v>0</v>
      </c>
      <c r="S433" s="197"/>
      <c r="T433" s="199">
        <f>T434</f>
        <v>0</v>
      </c>
      <c r="AR433" s="200" t="s">
        <v>82</v>
      </c>
      <c r="AT433" s="201" t="s">
        <v>73</v>
      </c>
      <c r="AU433" s="201" t="s">
        <v>82</v>
      </c>
      <c r="AY433" s="200" t="s">
        <v>201</v>
      </c>
      <c r="BK433" s="202">
        <f>BK434</f>
        <v>0</v>
      </c>
    </row>
    <row r="434" spans="1:65" s="2" customFormat="1" ht="16.5" customHeight="1" x14ac:dyDescent="0.2">
      <c r="A434" s="34"/>
      <c r="B434" s="35"/>
      <c r="C434" s="290" t="s">
        <v>959</v>
      </c>
      <c r="D434" s="205" t="s">
        <v>204</v>
      </c>
      <c r="E434" s="206" t="s">
        <v>395</v>
      </c>
      <c r="F434" s="207" t="s">
        <v>396</v>
      </c>
      <c r="G434" s="208" t="s">
        <v>351</v>
      </c>
      <c r="H434" s="209">
        <v>2655.24</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964</v>
      </c>
    </row>
    <row r="435" spans="1:65" s="12" customFormat="1" ht="25.9" customHeight="1" x14ac:dyDescent="0.2">
      <c r="B435" s="189"/>
      <c r="C435" s="294"/>
      <c r="D435" s="191" t="s">
        <v>73</v>
      </c>
      <c r="E435" s="192" t="s">
        <v>398</v>
      </c>
      <c r="F435" s="192" t="s">
        <v>399</v>
      </c>
      <c r="G435" s="190"/>
      <c r="H435" s="190"/>
      <c r="I435" s="193"/>
      <c r="J435" s="194">
        <f>BK435</f>
        <v>0</v>
      </c>
      <c r="K435" s="190"/>
      <c r="L435" s="195"/>
      <c r="M435" s="196"/>
      <c r="N435" s="197"/>
      <c r="O435" s="197"/>
      <c r="P435" s="198">
        <f>P436+P444+P468+P534+P551+P592+P621+P630+P831+P901+P936+P950+P953+P966+P970</f>
        <v>0</v>
      </c>
      <c r="Q435" s="197"/>
      <c r="R435" s="198">
        <f>R436+R444+R468+R534+R551+R592+R621+R630+R831+R901+R936+R950+R953+R966+R970</f>
        <v>168.94696438863997</v>
      </c>
      <c r="S435" s="197"/>
      <c r="T435" s="199">
        <f>T436+T444+T468+T534+T551+T592+T621+T630+T831+T901+T936+T950+T953+T966+T970</f>
        <v>9.1346988000000007</v>
      </c>
      <c r="AR435" s="200" t="s">
        <v>84</v>
      </c>
      <c r="AT435" s="201" t="s">
        <v>73</v>
      </c>
      <c r="AU435" s="201" t="s">
        <v>74</v>
      </c>
      <c r="AY435" s="200" t="s">
        <v>201</v>
      </c>
      <c r="BK435" s="202">
        <f>BK436+BK444+BK468+BK534+BK551+BK592+BK621+BK630+BK831+BK901+BK936+BK950+BK953+BK966+BK970</f>
        <v>0</v>
      </c>
    </row>
    <row r="436" spans="1:65" s="12" customFormat="1" ht="22.9" customHeight="1" x14ac:dyDescent="0.2">
      <c r="B436" s="189"/>
      <c r="C436" s="294"/>
      <c r="D436" s="191" t="s">
        <v>73</v>
      </c>
      <c r="E436" s="203" t="s">
        <v>965</v>
      </c>
      <c r="F436" s="203" t="s">
        <v>966</v>
      </c>
      <c r="G436" s="190"/>
      <c r="H436" s="190"/>
      <c r="I436" s="193"/>
      <c r="J436" s="204">
        <f>BK436</f>
        <v>0</v>
      </c>
      <c r="K436" s="190"/>
      <c r="L436" s="195"/>
      <c r="M436" s="196"/>
      <c r="N436" s="197"/>
      <c r="O436" s="197"/>
      <c r="P436" s="198">
        <f>SUM(P437:P443)</f>
        <v>0</v>
      </c>
      <c r="Q436" s="197"/>
      <c r="R436" s="198">
        <f>SUM(R437:R443)</f>
        <v>0.12285000000000001</v>
      </c>
      <c r="S436" s="197"/>
      <c r="T436" s="199">
        <f>SUM(T437:T443)</f>
        <v>0</v>
      </c>
      <c r="AR436" s="200" t="s">
        <v>84</v>
      </c>
      <c r="AT436" s="201" t="s">
        <v>73</v>
      </c>
      <c r="AU436" s="201" t="s">
        <v>82</v>
      </c>
      <c r="AY436" s="200" t="s">
        <v>201</v>
      </c>
      <c r="BK436" s="202">
        <f>SUM(BK437:BK443)</f>
        <v>0</v>
      </c>
    </row>
    <row r="437" spans="1:65" s="2" customFormat="1" ht="24" customHeight="1" x14ac:dyDescent="0.2">
      <c r="A437" s="34"/>
      <c r="B437" s="35"/>
      <c r="C437" s="290" t="s">
        <v>961</v>
      </c>
      <c r="D437" s="205" t="s">
        <v>204</v>
      </c>
      <c r="E437" s="206" t="s">
        <v>968</v>
      </c>
      <c r="F437" s="281" t="s">
        <v>5967</v>
      </c>
      <c r="G437" s="208" t="s">
        <v>309</v>
      </c>
      <c r="H437" s="209">
        <v>163.80000000000001</v>
      </c>
      <c r="I437" s="210"/>
      <c r="J437" s="211">
        <f>ROUND(I437*H437,2)</f>
        <v>0</v>
      </c>
      <c r="K437" s="212"/>
      <c r="L437" s="39"/>
      <c r="M437" s="213" t="s">
        <v>1</v>
      </c>
      <c r="N437" s="214" t="s">
        <v>39</v>
      </c>
      <c r="O437" s="71"/>
      <c r="P437" s="215">
        <f>O437*H437</f>
        <v>0</v>
      </c>
      <c r="Q437" s="215">
        <v>7.5000000000000002E-4</v>
      </c>
      <c r="R437" s="215">
        <f>Q437*H437</f>
        <v>0.12285000000000001</v>
      </c>
      <c r="S437" s="215">
        <v>0</v>
      </c>
      <c r="T437" s="216">
        <f>S437*H437</f>
        <v>0</v>
      </c>
      <c r="U437" s="34"/>
      <c r="V437" s="34"/>
      <c r="W437" s="34"/>
      <c r="X437" s="34"/>
      <c r="Y437" s="34"/>
      <c r="Z437" s="34"/>
      <c r="AA437" s="34"/>
      <c r="AB437" s="34"/>
      <c r="AC437" s="34"/>
      <c r="AD437" s="34"/>
      <c r="AE437" s="34"/>
      <c r="AR437" s="217" t="s">
        <v>365</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365</v>
      </c>
      <c r="BM437" s="217" t="s">
        <v>969</v>
      </c>
    </row>
    <row r="438" spans="1:65" s="13" customFormat="1" x14ac:dyDescent="0.2">
      <c r="B438" s="227"/>
      <c r="C438" s="292"/>
      <c r="D438" s="219" t="s">
        <v>294</v>
      </c>
      <c r="E438" s="229" t="s">
        <v>1</v>
      </c>
      <c r="F438" s="230" t="s">
        <v>4585</v>
      </c>
      <c r="G438" s="228"/>
      <c r="H438" s="231">
        <v>163.80000000000001</v>
      </c>
      <c r="I438" s="232"/>
      <c r="J438" s="228"/>
      <c r="K438" s="228"/>
      <c r="L438" s="233"/>
      <c r="M438" s="234"/>
      <c r="N438" s="235"/>
      <c r="O438" s="235"/>
      <c r="P438" s="235"/>
      <c r="Q438" s="235"/>
      <c r="R438" s="235"/>
      <c r="S438" s="235"/>
      <c r="T438" s="236"/>
      <c r="AT438" s="237" t="s">
        <v>294</v>
      </c>
      <c r="AU438" s="237" t="s">
        <v>84</v>
      </c>
      <c r="AV438" s="13" t="s">
        <v>84</v>
      </c>
      <c r="AW438" s="13" t="s">
        <v>30</v>
      </c>
      <c r="AX438" s="13" t="s">
        <v>82</v>
      </c>
      <c r="AY438" s="237" t="s">
        <v>201</v>
      </c>
    </row>
    <row r="439" spans="1:65" s="2" customFormat="1" ht="24" customHeight="1" x14ac:dyDescent="0.2">
      <c r="A439" s="34"/>
      <c r="B439" s="35"/>
      <c r="C439" s="290" t="s">
        <v>963</v>
      </c>
      <c r="D439" s="205" t="s">
        <v>204</v>
      </c>
      <c r="E439" s="285" t="s">
        <v>972</v>
      </c>
      <c r="F439" s="286" t="s">
        <v>973</v>
      </c>
      <c r="G439" s="287" t="s">
        <v>309</v>
      </c>
      <c r="H439" s="288">
        <v>0</v>
      </c>
      <c r="I439" s="210"/>
      <c r="J439" s="211">
        <f>ROUND(I439*H439,2)</f>
        <v>0</v>
      </c>
      <c r="K439" s="212"/>
      <c r="L439" s="39"/>
      <c r="M439" s="213" t="s">
        <v>1</v>
      </c>
      <c r="N439" s="214" t="s">
        <v>39</v>
      </c>
      <c r="O439" s="71"/>
      <c r="P439" s="215">
        <f>O439*H439</f>
        <v>0</v>
      </c>
      <c r="Q439" s="215">
        <v>1.9000000000000001E-4</v>
      </c>
      <c r="R439" s="215">
        <f>Q439*H439</f>
        <v>0</v>
      </c>
      <c r="S439" s="215">
        <v>0</v>
      </c>
      <c r="T439" s="216">
        <f>S439*H439</f>
        <v>0</v>
      </c>
      <c r="U439" s="34"/>
      <c r="V439" s="34"/>
      <c r="W439" s="34"/>
      <c r="X439" s="34"/>
      <c r="Y439" s="34"/>
      <c r="Z439" s="34"/>
      <c r="AA439" s="34"/>
      <c r="AB439" s="34"/>
      <c r="AC439" s="34"/>
      <c r="AD439" s="34"/>
      <c r="AE439" s="34"/>
      <c r="AR439" s="217" t="s">
        <v>365</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365</v>
      </c>
      <c r="BM439" s="217" t="s">
        <v>974</v>
      </c>
    </row>
    <row r="440" spans="1:65" s="2" customFormat="1" ht="24" customHeight="1" x14ac:dyDescent="0.2">
      <c r="A440" s="34"/>
      <c r="B440" s="35"/>
      <c r="C440" s="290" t="s">
        <v>967</v>
      </c>
      <c r="D440" s="205" t="s">
        <v>204</v>
      </c>
      <c r="E440" s="285" t="s">
        <v>977</v>
      </c>
      <c r="F440" s="286" t="s">
        <v>978</v>
      </c>
      <c r="G440" s="287" t="s">
        <v>309</v>
      </c>
      <c r="H440" s="288">
        <v>0</v>
      </c>
      <c r="I440" s="210"/>
      <c r="J440" s="211">
        <f>ROUND(I440*H440,2)</f>
        <v>0</v>
      </c>
      <c r="K440" s="212"/>
      <c r="L440" s="39"/>
      <c r="M440" s="213" t="s">
        <v>1</v>
      </c>
      <c r="N440" s="214" t="s">
        <v>39</v>
      </c>
      <c r="O440" s="71"/>
      <c r="P440" s="215">
        <f>O440*H440</f>
        <v>0</v>
      </c>
      <c r="Q440" s="215">
        <v>9.0000000000000006E-5</v>
      </c>
      <c r="R440" s="215">
        <f>Q440*H440</f>
        <v>0</v>
      </c>
      <c r="S440" s="215">
        <v>0</v>
      </c>
      <c r="T440" s="216">
        <f>S440*H440</f>
        <v>0</v>
      </c>
      <c r="U440" s="34"/>
      <c r="V440" s="34"/>
      <c r="W440" s="34"/>
      <c r="X440" s="34"/>
      <c r="Y440" s="34"/>
      <c r="Z440" s="34"/>
      <c r="AA440" s="34"/>
      <c r="AB440" s="34"/>
      <c r="AC440" s="34"/>
      <c r="AD440" s="34"/>
      <c r="AE440" s="34"/>
      <c r="AR440" s="217" t="s">
        <v>365</v>
      </c>
      <c r="AT440" s="217" t="s">
        <v>204</v>
      </c>
      <c r="AU440" s="217" t="s">
        <v>84</v>
      </c>
      <c r="AY440" s="17" t="s">
        <v>201</v>
      </c>
      <c r="BE440" s="218">
        <f>IF(N440="základní",J440,0)</f>
        <v>0</v>
      </c>
      <c r="BF440" s="218">
        <f>IF(N440="snížená",J440,0)</f>
        <v>0</v>
      </c>
      <c r="BG440" s="218">
        <f>IF(N440="zákl. přenesená",J440,0)</f>
        <v>0</v>
      </c>
      <c r="BH440" s="218">
        <f>IF(N440="sníž. přenesená",J440,0)</f>
        <v>0</v>
      </c>
      <c r="BI440" s="218">
        <f>IF(N440="nulová",J440,0)</f>
        <v>0</v>
      </c>
      <c r="BJ440" s="17" t="s">
        <v>82</v>
      </c>
      <c r="BK440" s="218">
        <f>ROUND(I440*H440,2)</f>
        <v>0</v>
      </c>
      <c r="BL440" s="17" t="s">
        <v>365</v>
      </c>
      <c r="BM440" s="217" t="s">
        <v>979</v>
      </c>
    </row>
    <row r="441" spans="1:65" s="2" customFormat="1" ht="16.5" customHeight="1" x14ac:dyDescent="0.2">
      <c r="A441" s="34"/>
      <c r="B441" s="35"/>
      <c r="C441" s="291" t="s">
        <v>971</v>
      </c>
      <c r="D441" s="262" t="s">
        <v>442</v>
      </c>
      <c r="E441" s="318" t="s">
        <v>981</v>
      </c>
      <c r="F441" s="319" t="s">
        <v>982</v>
      </c>
      <c r="G441" s="320" t="s">
        <v>309</v>
      </c>
      <c r="H441" s="321">
        <v>0</v>
      </c>
      <c r="I441" s="267"/>
      <c r="J441" s="268">
        <f>ROUND(I441*H441,2)</f>
        <v>0</v>
      </c>
      <c r="K441" s="269"/>
      <c r="L441" s="270"/>
      <c r="M441" s="271" t="s">
        <v>1</v>
      </c>
      <c r="N441" s="272" t="s">
        <v>39</v>
      </c>
      <c r="O441" s="71"/>
      <c r="P441" s="215">
        <f>O441*H441</f>
        <v>0</v>
      </c>
      <c r="Q441" s="215">
        <v>5.0000000000000001E-3</v>
      </c>
      <c r="R441" s="215">
        <f>Q441*H441</f>
        <v>0</v>
      </c>
      <c r="S441" s="215">
        <v>0</v>
      </c>
      <c r="T441" s="216">
        <f>S441*H441</f>
        <v>0</v>
      </c>
      <c r="U441" s="34"/>
      <c r="V441" s="34"/>
      <c r="W441" s="34"/>
      <c r="X441" s="34"/>
      <c r="Y441" s="34"/>
      <c r="Z441" s="34"/>
      <c r="AA441" s="34"/>
      <c r="AB441" s="34"/>
      <c r="AC441" s="34"/>
      <c r="AD441" s="34"/>
      <c r="AE441" s="34"/>
      <c r="AR441" s="217" t="s">
        <v>573</v>
      </c>
      <c r="AT441" s="217" t="s">
        <v>442</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983</v>
      </c>
    </row>
    <row r="442" spans="1:65" s="13" customFormat="1" x14ac:dyDescent="0.2">
      <c r="B442" s="227"/>
      <c r="C442" s="292"/>
      <c r="D442" s="219" t="s">
        <v>294</v>
      </c>
      <c r="E442" s="365" t="s">
        <v>1</v>
      </c>
      <c r="F442" s="324" t="s">
        <v>4586</v>
      </c>
      <c r="G442" s="366"/>
      <c r="H442" s="367"/>
      <c r="I442" s="232"/>
      <c r="J442" s="228"/>
      <c r="K442" s="228"/>
      <c r="L442" s="233"/>
      <c r="M442" s="234"/>
      <c r="N442" s="235"/>
      <c r="O442" s="235"/>
      <c r="P442" s="235"/>
      <c r="Q442" s="235"/>
      <c r="R442" s="235"/>
      <c r="S442" s="235"/>
      <c r="T442" s="236"/>
      <c r="AT442" s="237" t="s">
        <v>294</v>
      </c>
      <c r="AU442" s="237" t="s">
        <v>84</v>
      </c>
      <c r="AV442" s="13" t="s">
        <v>84</v>
      </c>
      <c r="AW442" s="13" t="s">
        <v>30</v>
      </c>
      <c r="AX442" s="13" t="s">
        <v>82</v>
      </c>
      <c r="AY442" s="237" t="s">
        <v>201</v>
      </c>
    </row>
    <row r="443" spans="1:65" s="13" customFormat="1" x14ac:dyDescent="0.2">
      <c r="B443" s="227"/>
      <c r="C443" s="292"/>
      <c r="D443" s="219" t="s">
        <v>294</v>
      </c>
      <c r="E443" s="366"/>
      <c r="F443" s="324" t="s">
        <v>4587</v>
      </c>
      <c r="G443" s="366"/>
      <c r="H443" s="367"/>
      <c r="I443" s="232"/>
      <c r="J443" s="228"/>
      <c r="K443" s="228"/>
      <c r="L443" s="233"/>
      <c r="M443" s="234"/>
      <c r="N443" s="235"/>
      <c r="O443" s="235"/>
      <c r="P443" s="235"/>
      <c r="Q443" s="235"/>
      <c r="R443" s="235"/>
      <c r="S443" s="235"/>
      <c r="T443" s="236"/>
      <c r="AT443" s="237" t="s">
        <v>294</v>
      </c>
      <c r="AU443" s="237" t="s">
        <v>84</v>
      </c>
      <c r="AV443" s="13" t="s">
        <v>84</v>
      </c>
      <c r="AW443" s="13" t="s">
        <v>4</v>
      </c>
      <c r="AX443" s="13" t="s">
        <v>82</v>
      </c>
      <c r="AY443" s="237" t="s">
        <v>201</v>
      </c>
    </row>
    <row r="444" spans="1:65" s="12" customFormat="1" ht="22.9" customHeight="1" x14ac:dyDescent="0.2">
      <c r="B444" s="189"/>
      <c r="C444" s="294"/>
      <c r="D444" s="191" t="s">
        <v>73</v>
      </c>
      <c r="E444" s="203" t="s">
        <v>986</v>
      </c>
      <c r="F444" s="203" t="s">
        <v>987</v>
      </c>
      <c r="G444" s="190"/>
      <c r="H444" s="190"/>
      <c r="I444" s="193"/>
      <c r="J444" s="204">
        <f>BK444</f>
        <v>0</v>
      </c>
      <c r="K444" s="190"/>
      <c r="L444" s="195"/>
      <c r="M444" s="196"/>
      <c r="N444" s="197"/>
      <c r="O444" s="197"/>
      <c r="P444" s="198">
        <f>SUM(P445:P467)</f>
        <v>0</v>
      </c>
      <c r="Q444" s="197"/>
      <c r="R444" s="198">
        <f>SUM(R445:R467)</f>
        <v>0.57304687999999993</v>
      </c>
      <c r="S444" s="197"/>
      <c r="T444" s="199">
        <f>SUM(T445:T467)</f>
        <v>0</v>
      </c>
      <c r="AR444" s="200" t="s">
        <v>84</v>
      </c>
      <c r="AT444" s="201" t="s">
        <v>73</v>
      </c>
      <c r="AU444" s="201" t="s">
        <v>82</v>
      </c>
      <c r="AY444" s="200" t="s">
        <v>201</v>
      </c>
      <c r="BK444" s="202">
        <f>SUM(BK445:BK467)</f>
        <v>0</v>
      </c>
    </row>
    <row r="445" spans="1:65" s="2" customFormat="1" ht="24" customHeight="1" x14ac:dyDescent="0.2">
      <c r="A445" s="34"/>
      <c r="B445" s="35"/>
      <c r="C445" s="290" t="s">
        <v>976</v>
      </c>
      <c r="D445" s="205" t="s">
        <v>204</v>
      </c>
      <c r="E445" s="206" t="s">
        <v>989</v>
      </c>
      <c r="F445" s="207" t="s">
        <v>990</v>
      </c>
      <c r="G445" s="208" t="s">
        <v>309</v>
      </c>
      <c r="H445" s="209">
        <v>66.632000000000005</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991</v>
      </c>
    </row>
    <row r="446" spans="1:65" s="13" customFormat="1" x14ac:dyDescent="0.2">
      <c r="B446" s="227"/>
      <c r="C446" s="292"/>
      <c r="D446" s="219" t="s">
        <v>294</v>
      </c>
      <c r="E446" s="229" t="s">
        <v>1</v>
      </c>
      <c r="F446" s="230" t="s">
        <v>4588</v>
      </c>
      <c r="G446" s="228"/>
      <c r="H446" s="231">
        <v>45.72</v>
      </c>
      <c r="I446" s="232"/>
      <c r="J446" s="228"/>
      <c r="K446" s="228"/>
      <c r="L446" s="233"/>
      <c r="M446" s="234"/>
      <c r="N446" s="235"/>
      <c r="O446" s="235"/>
      <c r="P446" s="235"/>
      <c r="Q446" s="235"/>
      <c r="R446" s="235"/>
      <c r="S446" s="235"/>
      <c r="T446" s="236"/>
      <c r="AT446" s="237" t="s">
        <v>294</v>
      </c>
      <c r="AU446" s="237" t="s">
        <v>84</v>
      </c>
      <c r="AV446" s="13" t="s">
        <v>84</v>
      </c>
      <c r="AW446" s="13" t="s">
        <v>30</v>
      </c>
      <c r="AX446" s="13" t="s">
        <v>74</v>
      </c>
      <c r="AY446" s="237" t="s">
        <v>201</v>
      </c>
    </row>
    <row r="447" spans="1:65" s="13" customFormat="1" x14ac:dyDescent="0.2">
      <c r="B447" s="227"/>
      <c r="C447" s="292"/>
      <c r="D447" s="219" t="s">
        <v>294</v>
      </c>
      <c r="E447" s="229" t="s">
        <v>1</v>
      </c>
      <c r="F447" s="230" t="s">
        <v>4589</v>
      </c>
      <c r="G447" s="228"/>
      <c r="H447" s="231">
        <v>13.172000000000001</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4590</v>
      </c>
      <c r="G448" s="228"/>
      <c r="H448" s="231">
        <v>5.08</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4591</v>
      </c>
      <c r="G449" s="228"/>
      <c r="H449" s="231">
        <v>2.66</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4" customFormat="1" x14ac:dyDescent="0.2">
      <c r="B450" s="238"/>
      <c r="C450" s="293"/>
      <c r="D450" s="219" t="s">
        <v>294</v>
      </c>
      <c r="E450" s="240" t="s">
        <v>1</v>
      </c>
      <c r="F450" s="241" t="s">
        <v>297</v>
      </c>
      <c r="G450" s="239"/>
      <c r="H450" s="242">
        <v>66.632000000000005</v>
      </c>
      <c r="I450" s="243"/>
      <c r="J450" s="239"/>
      <c r="K450" s="239"/>
      <c r="L450" s="244"/>
      <c r="M450" s="245"/>
      <c r="N450" s="246"/>
      <c r="O450" s="246"/>
      <c r="P450" s="246"/>
      <c r="Q450" s="246"/>
      <c r="R450" s="246"/>
      <c r="S450" s="246"/>
      <c r="T450" s="247"/>
      <c r="AT450" s="248" t="s">
        <v>294</v>
      </c>
      <c r="AU450" s="248" t="s">
        <v>84</v>
      </c>
      <c r="AV450" s="14" t="s">
        <v>214</v>
      </c>
      <c r="AW450" s="14" t="s">
        <v>30</v>
      </c>
      <c r="AX450" s="14" t="s">
        <v>82</v>
      </c>
      <c r="AY450" s="248" t="s">
        <v>201</v>
      </c>
    </row>
    <row r="451" spans="1:65" s="2" customFormat="1" ht="16.5" customHeight="1" x14ac:dyDescent="0.2">
      <c r="A451" s="34"/>
      <c r="B451" s="35"/>
      <c r="C451" s="291" t="s">
        <v>980</v>
      </c>
      <c r="D451" s="262" t="s">
        <v>442</v>
      </c>
      <c r="E451" s="263" t="s">
        <v>993</v>
      </c>
      <c r="F451" s="264" t="s">
        <v>994</v>
      </c>
      <c r="G451" s="265" t="s">
        <v>351</v>
      </c>
      <c r="H451" s="266">
        <v>0.02</v>
      </c>
      <c r="I451" s="267"/>
      <c r="J451" s="268">
        <f>ROUND(I451*H451,2)</f>
        <v>0</v>
      </c>
      <c r="K451" s="269"/>
      <c r="L451" s="270"/>
      <c r="M451" s="271" t="s">
        <v>1</v>
      </c>
      <c r="N451" s="272" t="s">
        <v>39</v>
      </c>
      <c r="O451" s="71"/>
      <c r="P451" s="215">
        <f>O451*H451</f>
        <v>0</v>
      </c>
      <c r="Q451" s="215">
        <v>1</v>
      </c>
      <c r="R451" s="215">
        <f>Q451*H451</f>
        <v>0.02</v>
      </c>
      <c r="S451" s="215">
        <v>0</v>
      </c>
      <c r="T451" s="216">
        <f>S451*H451</f>
        <v>0</v>
      </c>
      <c r="U451" s="34"/>
      <c r="V451" s="34"/>
      <c r="W451" s="34"/>
      <c r="X451" s="34"/>
      <c r="Y451" s="34"/>
      <c r="Z451" s="34"/>
      <c r="AA451" s="34"/>
      <c r="AB451" s="34"/>
      <c r="AC451" s="34"/>
      <c r="AD451" s="34"/>
      <c r="AE451" s="34"/>
      <c r="AR451" s="217" t="s">
        <v>573</v>
      </c>
      <c r="AT451" s="217" t="s">
        <v>442</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365</v>
      </c>
      <c r="BM451" s="217" t="s">
        <v>995</v>
      </c>
    </row>
    <row r="452" spans="1:65" s="2" customFormat="1" ht="19.5" x14ac:dyDescent="0.2">
      <c r="A452" s="34"/>
      <c r="B452" s="35"/>
      <c r="D452" s="219" t="s">
        <v>210</v>
      </c>
      <c r="E452" s="36"/>
      <c r="F452" s="220" t="s">
        <v>996</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13" customFormat="1" x14ac:dyDescent="0.2">
      <c r="B453" s="227"/>
      <c r="C453" s="292"/>
      <c r="D453" s="219" t="s">
        <v>294</v>
      </c>
      <c r="E453" s="228"/>
      <c r="F453" s="230" t="s">
        <v>4592</v>
      </c>
      <c r="G453" s="228"/>
      <c r="H453" s="231">
        <v>0.02</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36" customHeight="1" x14ac:dyDescent="0.2">
      <c r="A454" s="34"/>
      <c r="B454" s="35"/>
      <c r="C454" s="290" t="s">
        <v>988</v>
      </c>
      <c r="D454" s="205" t="s">
        <v>204</v>
      </c>
      <c r="E454" s="206" t="s">
        <v>999</v>
      </c>
      <c r="F454" s="207" t="s">
        <v>1000</v>
      </c>
      <c r="G454" s="208" t="s">
        <v>309</v>
      </c>
      <c r="H454" s="209">
        <v>66.632000000000005</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1001</v>
      </c>
    </row>
    <row r="455" spans="1:65" s="2" customFormat="1" ht="36" customHeight="1" x14ac:dyDescent="0.2">
      <c r="A455" s="34"/>
      <c r="B455" s="35"/>
      <c r="C455" s="291" t="s">
        <v>992</v>
      </c>
      <c r="D455" s="262" t="s">
        <v>442</v>
      </c>
      <c r="E455" s="263" t="s">
        <v>1003</v>
      </c>
      <c r="F455" s="264" t="s">
        <v>1004</v>
      </c>
      <c r="G455" s="265" t="s">
        <v>309</v>
      </c>
      <c r="H455" s="266">
        <v>76.626999999999995</v>
      </c>
      <c r="I455" s="267"/>
      <c r="J455" s="268">
        <f>ROUND(I455*H455,2)</f>
        <v>0</v>
      </c>
      <c r="K455" s="269"/>
      <c r="L455" s="270"/>
      <c r="M455" s="271" t="s">
        <v>1</v>
      </c>
      <c r="N455" s="272" t="s">
        <v>39</v>
      </c>
      <c r="O455" s="71"/>
      <c r="P455" s="215">
        <f>O455*H455</f>
        <v>0</v>
      </c>
      <c r="Q455" s="215">
        <v>1.9E-3</v>
      </c>
      <c r="R455" s="215">
        <f>Q455*H455</f>
        <v>0.14559129999999998</v>
      </c>
      <c r="S455" s="215">
        <v>0</v>
      </c>
      <c r="T455" s="216">
        <f>S455*H455</f>
        <v>0</v>
      </c>
      <c r="U455" s="34"/>
      <c r="V455" s="34"/>
      <c r="W455" s="34"/>
      <c r="X455" s="34"/>
      <c r="Y455" s="34"/>
      <c r="Z455" s="34"/>
      <c r="AA455" s="34"/>
      <c r="AB455" s="34"/>
      <c r="AC455" s="34"/>
      <c r="AD455" s="34"/>
      <c r="AE455" s="34"/>
      <c r="AR455" s="217" t="s">
        <v>573</v>
      </c>
      <c r="AT455" s="217" t="s">
        <v>442</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365</v>
      </c>
      <c r="BM455" s="217" t="s">
        <v>1005</v>
      </c>
    </row>
    <row r="456" spans="1:65" s="2" customFormat="1" ht="58.5" x14ac:dyDescent="0.2">
      <c r="A456" s="34"/>
      <c r="B456" s="35"/>
      <c r="D456" s="219" t="s">
        <v>210</v>
      </c>
      <c r="E456" s="36"/>
      <c r="F456" s="220" t="s">
        <v>1006</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13" customFormat="1" x14ac:dyDescent="0.2">
      <c r="B457" s="227"/>
      <c r="C457" s="292"/>
      <c r="D457" s="219" t="s">
        <v>294</v>
      </c>
      <c r="E457" s="228"/>
      <c r="F457" s="230" t="s">
        <v>4593</v>
      </c>
      <c r="G457" s="228"/>
      <c r="H457" s="231">
        <v>76.626999999999995</v>
      </c>
      <c r="I457" s="232"/>
      <c r="J457" s="228"/>
      <c r="K457" s="228"/>
      <c r="L457" s="233"/>
      <c r="M457" s="234"/>
      <c r="N457" s="235"/>
      <c r="O457" s="235"/>
      <c r="P457" s="235"/>
      <c r="Q457" s="235"/>
      <c r="R457" s="235"/>
      <c r="S457" s="235"/>
      <c r="T457" s="236"/>
      <c r="AT457" s="237" t="s">
        <v>294</v>
      </c>
      <c r="AU457" s="237" t="s">
        <v>84</v>
      </c>
      <c r="AV457" s="13" t="s">
        <v>84</v>
      </c>
      <c r="AW457" s="13" t="s">
        <v>4</v>
      </c>
      <c r="AX457" s="13" t="s">
        <v>82</v>
      </c>
      <c r="AY457" s="237" t="s">
        <v>201</v>
      </c>
    </row>
    <row r="458" spans="1:65" s="2" customFormat="1" ht="24" customHeight="1" x14ac:dyDescent="0.2">
      <c r="A458" s="34"/>
      <c r="B458" s="35"/>
      <c r="C458" s="290" t="s">
        <v>998</v>
      </c>
      <c r="D458" s="205" t="s">
        <v>204</v>
      </c>
      <c r="E458" s="206" t="s">
        <v>1009</v>
      </c>
      <c r="F458" s="207" t="s">
        <v>1010</v>
      </c>
      <c r="G458" s="208" t="s">
        <v>309</v>
      </c>
      <c r="H458" s="209">
        <v>66.632000000000005</v>
      </c>
      <c r="I458" s="210"/>
      <c r="J458" s="211">
        <f>ROUND(I458*H458,2)</f>
        <v>0</v>
      </c>
      <c r="K458" s="212"/>
      <c r="L458" s="39"/>
      <c r="M458" s="213" t="s">
        <v>1</v>
      </c>
      <c r="N458" s="214" t="s">
        <v>39</v>
      </c>
      <c r="O458" s="71"/>
      <c r="P458" s="215">
        <f>O458*H458</f>
        <v>0</v>
      </c>
      <c r="Q458" s="215">
        <v>9.3999999999999997E-4</v>
      </c>
      <c r="R458" s="215">
        <f>Q458*H458</f>
        <v>6.2634080000000009E-2</v>
      </c>
      <c r="S458" s="215">
        <v>0</v>
      </c>
      <c r="T458" s="216">
        <f>S458*H458</f>
        <v>0</v>
      </c>
      <c r="U458" s="34"/>
      <c r="V458" s="34"/>
      <c r="W458" s="34"/>
      <c r="X458" s="34"/>
      <c r="Y458" s="34"/>
      <c r="Z458" s="34"/>
      <c r="AA458" s="34"/>
      <c r="AB458" s="34"/>
      <c r="AC458" s="34"/>
      <c r="AD458" s="34"/>
      <c r="AE458" s="34"/>
      <c r="AR458" s="217" t="s">
        <v>365</v>
      </c>
      <c r="AT458" s="217" t="s">
        <v>204</v>
      </c>
      <c r="AU458" s="217" t="s">
        <v>84</v>
      </c>
      <c r="AY458" s="17" t="s">
        <v>201</v>
      </c>
      <c r="BE458" s="218">
        <f>IF(N458="základní",J458,0)</f>
        <v>0</v>
      </c>
      <c r="BF458" s="218">
        <f>IF(N458="snížená",J458,0)</f>
        <v>0</v>
      </c>
      <c r="BG458" s="218">
        <f>IF(N458="zákl. přenesená",J458,0)</f>
        <v>0</v>
      </c>
      <c r="BH458" s="218">
        <f>IF(N458="sníž. přenesená",J458,0)</f>
        <v>0</v>
      </c>
      <c r="BI458" s="218">
        <f>IF(N458="nulová",J458,0)</f>
        <v>0</v>
      </c>
      <c r="BJ458" s="17" t="s">
        <v>82</v>
      </c>
      <c r="BK458" s="218">
        <f>ROUND(I458*H458,2)</f>
        <v>0</v>
      </c>
      <c r="BL458" s="17" t="s">
        <v>365</v>
      </c>
      <c r="BM458" s="217" t="s">
        <v>1011</v>
      </c>
    </row>
    <row r="459" spans="1:65" s="2" customFormat="1" ht="24" customHeight="1" x14ac:dyDescent="0.2">
      <c r="A459" s="34"/>
      <c r="B459" s="35"/>
      <c r="C459" s="291" t="s">
        <v>1002</v>
      </c>
      <c r="D459" s="262" t="s">
        <v>442</v>
      </c>
      <c r="E459" s="263" t="s">
        <v>1017</v>
      </c>
      <c r="F459" s="264" t="s">
        <v>1018</v>
      </c>
      <c r="G459" s="265" t="s">
        <v>309</v>
      </c>
      <c r="H459" s="266">
        <v>76.626999999999995</v>
      </c>
      <c r="I459" s="267"/>
      <c r="J459" s="268">
        <f>ROUND(I459*H459,2)</f>
        <v>0</v>
      </c>
      <c r="K459" s="269"/>
      <c r="L459" s="270"/>
      <c r="M459" s="271" t="s">
        <v>1</v>
      </c>
      <c r="N459" s="272" t="s">
        <v>39</v>
      </c>
      <c r="O459" s="71"/>
      <c r="P459" s="215">
        <f>O459*H459</f>
        <v>0</v>
      </c>
      <c r="Q459" s="215">
        <v>4.4999999999999997E-3</v>
      </c>
      <c r="R459" s="215">
        <f>Q459*H459</f>
        <v>0.34482149999999995</v>
      </c>
      <c r="S459" s="215">
        <v>0</v>
      </c>
      <c r="T459" s="216">
        <f>S459*H459</f>
        <v>0</v>
      </c>
      <c r="U459" s="34"/>
      <c r="V459" s="34"/>
      <c r="W459" s="34"/>
      <c r="X459" s="34"/>
      <c r="Y459" s="34"/>
      <c r="Z459" s="34"/>
      <c r="AA459" s="34"/>
      <c r="AB459" s="34"/>
      <c r="AC459" s="34"/>
      <c r="AD459" s="34"/>
      <c r="AE459" s="34"/>
      <c r="AR459" s="217" t="s">
        <v>573</v>
      </c>
      <c r="AT459" s="217" t="s">
        <v>442</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1019</v>
      </c>
    </row>
    <row r="460" spans="1:65" s="13" customFormat="1" x14ac:dyDescent="0.2">
      <c r="B460" s="227"/>
      <c r="C460" s="292"/>
      <c r="D460" s="219" t="s">
        <v>294</v>
      </c>
      <c r="E460" s="229" t="s">
        <v>1</v>
      </c>
      <c r="F460" s="230" t="s">
        <v>4588</v>
      </c>
      <c r="G460" s="228"/>
      <c r="H460" s="231">
        <v>45.72</v>
      </c>
      <c r="I460" s="232"/>
      <c r="J460" s="228"/>
      <c r="K460" s="228"/>
      <c r="L460" s="233"/>
      <c r="M460" s="234"/>
      <c r="N460" s="235"/>
      <c r="O460" s="235"/>
      <c r="P460" s="235"/>
      <c r="Q460" s="235"/>
      <c r="R460" s="235"/>
      <c r="S460" s="235"/>
      <c r="T460" s="236"/>
      <c r="AT460" s="237" t="s">
        <v>294</v>
      </c>
      <c r="AU460" s="237" t="s">
        <v>84</v>
      </c>
      <c r="AV460" s="13" t="s">
        <v>84</v>
      </c>
      <c r="AW460" s="13" t="s">
        <v>30</v>
      </c>
      <c r="AX460" s="13" t="s">
        <v>74</v>
      </c>
      <c r="AY460" s="237" t="s">
        <v>201</v>
      </c>
    </row>
    <row r="461" spans="1:65" s="13" customFormat="1" x14ac:dyDescent="0.2">
      <c r="B461" s="227"/>
      <c r="C461" s="292"/>
      <c r="D461" s="219" t="s">
        <v>294</v>
      </c>
      <c r="E461" s="229" t="s">
        <v>1</v>
      </c>
      <c r="F461" s="230" t="s">
        <v>4589</v>
      </c>
      <c r="G461" s="228"/>
      <c r="H461" s="231">
        <v>13.172000000000001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4590</v>
      </c>
      <c r="G462" s="228"/>
      <c r="H462" s="231">
        <v>5.08</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4591</v>
      </c>
      <c r="G463" s="228"/>
      <c r="H463" s="231">
        <v>2.66</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4" customFormat="1" x14ac:dyDescent="0.2">
      <c r="B464" s="238"/>
      <c r="C464" s="293"/>
      <c r="D464" s="219" t="s">
        <v>294</v>
      </c>
      <c r="E464" s="240" t="s">
        <v>1</v>
      </c>
      <c r="F464" s="241" t="s">
        <v>297</v>
      </c>
      <c r="G464" s="239"/>
      <c r="H464" s="242">
        <v>66.632000000000005</v>
      </c>
      <c r="I464" s="243"/>
      <c r="J464" s="239"/>
      <c r="K464" s="239"/>
      <c r="L464" s="244"/>
      <c r="M464" s="245"/>
      <c r="N464" s="246"/>
      <c r="O464" s="246"/>
      <c r="P464" s="246"/>
      <c r="Q464" s="246"/>
      <c r="R464" s="246"/>
      <c r="S464" s="246"/>
      <c r="T464" s="247"/>
      <c r="AT464" s="248" t="s">
        <v>294</v>
      </c>
      <c r="AU464" s="248" t="s">
        <v>84</v>
      </c>
      <c r="AV464" s="14" t="s">
        <v>214</v>
      </c>
      <c r="AW464" s="14" t="s">
        <v>30</v>
      </c>
      <c r="AX464" s="14" t="s">
        <v>82</v>
      </c>
      <c r="AY464" s="248" t="s">
        <v>201</v>
      </c>
    </row>
    <row r="465" spans="1:65" s="13" customFormat="1" x14ac:dyDescent="0.2">
      <c r="B465" s="227"/>
      <c r="C465" s="292"/>
      <c r="D465" s="219" t="s">
        <v>294</v>
      </c>
      <c r="E465" s="228"/>
      <c r="F465" s="230" t="s">
        <v>4593</v>
      </c>
      <c r="G465" s="228"/>
      <c r="H465" s="231">
        <v>76.626999999999995</v>
      </c>
      <c r="I465" s="232"/>
      <c r="J465" s="228"/>
      <c r="K465" s="228"/>
      <c r="L465" s="233"/>
      <c r="M465" s="234"/>
      <c r="N465" s="235"/>
      <c r="O465" s="235"/>
      <c r="P465" s="235"/>
      <c r="Q465" s="235"/>
      <c r="R465" s="235"/>
      <c r="S465" s="235"/>
      <c r="T465" s="236"/>
      <c r="AT465" s="237" t="s">
        <v>294</v>
      </c>
      <c r="AU465" s="237" t="s">
        <v>84</v>
      </c>
      <c r="AV465" s="13" t="s">
        <v>84</v>
      </c>
      <c r="AW465" s="13" t="s">
        <v>4</v>
      </c>
      <c r="AX465" s="13" t="s">
        <v>82</v>
      </c>
      <c r="AY465" s="237" t="s">
        <v>201</v>
      </c>
    </row>
    <row r="466" spans="1:65" s="2" customFormat="1" ht="36" customHeight="1" x14ac:dyDescent="0.2">
      <c r="A466" s="34"/>
      <c r="B466" s="35"/>
      <c r="C466" s="290" t="s">
        <v>1008</v>
      </c>
      <c r="D466" s="205" t="s">
        <v>204</v>
      </c>
      <c r="E466" s="206" t="s">
        <v>1033</v>
      </c>
      <c r="F466" s="207" t="s">
        <v>1034</v>
      </c>
      <c r="G466" s="208" t="s">
        <v>309</v>
      </c>
      <c r="H466" s="209">
        <v>5.08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365</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365</v>
      </c>
      <c r="BM466" s="217" t="s">
        <v>1035</v>
      </c>
    </row>
    <row r="467" spans="1:65" s="2" customFormat="1" ht="24" customHeight="1" x14ac:dyDescent="0.2">
      <c r="A467" s="34"/>
      <c r="B467" s="35"/>
      <c r="C467" s="290" t="s">
        <v>1016</v>
      </c>
      <c r="D467" s="205" t="s">
        <v>204</v>
      </c>
      <c r="E467" s="206" t="s">
        <v>1037</v>
      </c>
      <c r="F467" s="207" t="s">
        <v>1038</v>
      </c>
      <c r="G467" s="208" t="s">
        <v>1039</v>
      </c>
      <c r="H467" s="273"/>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1040</v>
      </c>
    </row>
    <row r="468" spans="1:65" s="12" customFormat="1" ht="22.9" customHeight="1" x14ac:dyDescent="0.2">
      <c r="B468" s="189"/>
      <c r="C468" s="294"/>
      <c r="D468" s="191" t="s">
        <v>73</v>
      </c>
      <c r="E468" s="203" t="s">
        <v>1041</v>
      </c>
      <c r="F468" s="203" t="s">
        <v>1042</v>
      </c>
      <c r="G468" s="190"/>
      <c r="H468" s="190"/>
      <c r="I468" s="193"/>
      <c r="J468" s="204">
        <f>BK468</f>
        <v>0</v>
      </c>
      <c r="K468" s="190"/>
      <c r="L468" s="195"/>
      <c r="M468" s="196"/>
      <c r="N468" s="197"/>
      <c r="O468" s="197"/>
      <c r="P468" s="198">
        <f>SUM(P469:P533)</f>
        <v>0</v>
      </c>
      <c r="Q468" s="197"/>
      <c r="R468" s="198">
        <f>SUM(R469:R533)</f>
        <v>3.96017475864</v>
      </c>
      <c r="S468" s="197"/>
      <c r="T468" s="199">
        <f>SUM(T469:T533)</f>
        <v>0.36987000000000003</v>
      </c>
      <c r="AR468" s="200" t="s">
        <v>84</v>
      </c>
      <c r="AT468" s="201" t="s">
        <v>73</v>
      </c>
      <c r="AU468" s="201" t="s">
        <v>82</v>
      </c>
      <c r="AY468" s="200" t="s">
        <v>201</v>
      </c>
      <c r="BK468" s="202">
        <f>SUM(BK469:BK533)</f>
        <v>0</v>
      </c>
    </row>
    <row r="469" spans="1:65" s="2" customFormat="1" ht="24" customHeight="1" x14ac:dyDescent="0.2">
      <c r="A469" s="34"/>
      <c r="B469" s="35"/>
      <c r="C469" s="290" t="s">
        <v>1023</v>
      </c>
      <c r="D469" s="205" t="s">
        <v>204</v>
      </c>
      <c r="E469" s="206" t="s">
        <v>4594</v>
      </c>
      <c r="F469" s="207" t="s">
        <v>4595</v>
      </c>
      <c r="G469" s="208" t="s">
        <v>309</v>
      </c>
      <c r="H469" s="209">
        <v>13.5</v>
      </c>
      <c r="I469" s="210"/>
      <c r="J469" s="211">
        <f>ROUND(I469*H469,2)</f>
        <v>0</v>
      </c>
      <c r="K469" s="212"/>
      <c r="L469" s="39"/>
      <c r="M469" s="213" t="s">
        <v>1</v>
      </c>
      <c r="N469" s="214" t="s">
        <v>39</v>
      </c>
      <c r="O469" s="71"/>
      <c r="P469" s="215">
        <f>O469*H469</f>
        <v>0</v>
      </c>
      <c r="Q469" s="215">
        <v>0</v>
      </c>
      <c r="R469" s="215">
        <f>Q469*H469</f>
        <v>0</v>
      </c>
      <c r="S469" s="215">
        <v>1.5E-3</v>
      </c>
      <c r="T469" s="216">
        <f>S469*H469</f>
        <v>2.0250000000000001E-2</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4596</v>
      </c>
    </row>
    <row r="470" spans="1:65" s="15" customFormat="1" x14ac:dyDescent="0.2">
      <c r="B470" s="249"/>
      <c r="C470" s="295"/>
      <c r="D470" s="219" t="s">
        <v>294</v>
      </c>
      <c r="E470" s="251" t="s">
        <v>1</v>
      </c>
      <c r="F470" s="252" t="s">
        <v>4597</v>
      </c>
      <c r="G470" s="250"/>
      <c r="H470" s="251" t="s">
        <v>1</v>
      </c>
      <c r="I470" s="253"/>
      <c r="J470" s="250"/>
      <c r="K470" s="250"/>
      <c r="L470" s="254"/>
      <c r="M470" s="255"/>
      <c r="N470" s="256"/>
      <c r="O470" s="256"/>
      <c r="P470" s="256"/>
      <c r="Q470" s="256"/>
      <c r="R470" s="256"/>
      <c r="S470" s="256"/>
      <c r="T470" s="257"/>
      <c r="AT470" s="258" t="s">
        <v>294</v>
      </c>
      <c r="AU470" s="258" t="s">
        <v>84</v>
      </c>
      <c r="AV470" s="15" t="s">
        <v>82</v>
      </c>
      <c r="AW470" s="15" t="s">
        <v>30</v>
      </c>
      <c r="AX470" s="15" t="s">
        <v>74</v>
      </c>
      <c r="AY470" s="258" t="s">
        <v>201</v>
      </c>
    </row>
    <row r="471" spans="1:65" s="13" customFormat="1" x14ac:dyDescent="0.2">
      <c r="B471" s="227"/>
      <c r="C471" s="292"/>
      <c r="D471" s="219" t="s">
        <v>294</v>
      </c>
      <c r="E471" s="229" t="s">
        <v>1</v>
      </c>
      <c r="F471" s="230" t="s">
        <v>4598</v>
      </c>
      <c r="G471" s="228"/>
      <c r="H471" s="231">
        <v>13.5</v>
      </c>
      <c r="I471" s="232"/>
      <c r="J471" s="228"/>
      <c r="K471" s="228"/>
      <c r="L471" s="233"/>
      <c r="M471" s="234"/>
      <c r="N471" s="235"/>
      <c r="O471" s="235"/>
      <c r="P471" s="235"/>
      <c r="Q471" s="235"/>
      <c r="R471" s="235"/>
      <c r="S471" s="235"/>
      <c r="T471" s="236"/>
      <c r="AT471" s="237" t="s">
        <v>294</v>
      </c>
      <c r="AU471" s="237" t="s">
        <v>84</v>
      </c>
      <c r="AV471" s="13" t="s">
        <v>84</v>
      </c>
      <c r="AW471" s="13" t="s">
        <v>30</v>
      </c>
      <c r="AX471" s="13" t="s">
        <v>82</v>
      </c>
      <c r="AY471" s="237" t="s">
        <v>201</v>
      </c>
    </row>
    <row r="472" spans="1:65" s="2" customFormat="1" ht="24" customHeight="1" x14ac:dyDescent="0.2">
      <c r="A472" s="34"/>
      <c r="B472" s="35"/>
      <c r="C472" s="290" t="s">
        <v>1028</v>
      </c>
      <c r="D472" s="205" t="s">
        <v>204</v>
      </c>
      <c r="E472" s="206" t="s">
        <v>4599</v>
      </c>
      <c r="F472" s="207" t="s">
        <v>4600</v>
      </c>
      <c r="G472" s="208" t="s">
        <v>309</v>
      </c>
      <c r="H472" s="209">
        <v>58.27</v>
      </c>
      <c r="I472" s="210"/>
      <c r="J472" s="211">
        <f>ROUND(I472*H472,2)</f>
        <v>0</v>
      </c>
      <c r="K472" s="212"/>
      <c r="L472" s="39"/>
      <c r="M472" s="213" t="s">
        <v>1</v>
      </c>
      <c r="N472" s="214" t="s">
        <v>39</v>
      </c>
      <c r="O472" s="71"/>
      <c r="P472" s="215">
        <f>O472*H472</f>
        <v>0</v>
      </c>
      <c r="Q472" s="215">
        <v>0</v>
      </c>
      <c r="R472" s="215">
        <f>Q472*H472</f>
        <v>0</v>
      </c>
      <c r="S472" s="215">
        <v>6.0000000000000001E-3</v>
      </c>
      <c r="T472" s="216">
        <f>S472*H472</f>
        <v>0.34962000000000004</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4601</v>
      </c>
    </row>
    <row r="473" spans="1:65" s="2" customFormat="1" ht="19.5" x14ac:dyDescent="0.2">
      <c r="A473" s="34"/>
      <c r="B473" s="35"/>
      <c r="D473" s="219" t="s">
        <v>210</v>
      </c>
      <c r="E473" s="36"/>
      <c r="F473" s="220" t="s">
        <v>4602</v>
      </c>
      <c r="G473" s="36"/>
      <c r="H473" s="36"/>
      <c r="I473" s="118"/>
      <c r="J473" s="36"/>
      <c r="K473" s="36"/>
      <c r="L473" s="39"/>
      <c r="M473" s="221"/>
      <c r="N473" s="222"/>
      <c r="O473" s="71"/>
      <c r="P473" s="71"/>
      <c r="Q473" s="71"/>
      <c r="R473" s="71"/>
      <c r="S473" s="71"/>
      <c r="T473" s="72"/>
      <c r="U473" s="34"/>
      <c r="V473" s="34"/>
      <c r="W473" s="34"/>
      <c r="X473" s="34"/>
      <c r="Y473" s="34"/>
      <c r="Z473" s="34"/>
      <c r="AA473" s="34"/>
      <c r="AB473" s="34"/>
      <c r="AC473" s="34"/>
      <c r="AD473" s="34"/>
      <c r="AE473" s="34"/>
      <c r="AT473" s="17" t="s">
        <v>210</v>
      </c>
      <c r="AU473" s="17" t="s">
        <v>84</v>
      </c>
    </row>
    <row r="474" spans="1:65" s="13" customFormat="1" x14ac:dyDescent="0.2">
      <c r="B474" s="227"/>
      <c r="C474" s="292"/>
      <c r="D474" s="219" t="s">
        <v>294</v>
      </c>
      <c r="E474" s="229" t="s">
        <v>1</v>
      </c>
      <c r="F474" s="230" t="s">
        <v>1047</v>
      </c>
      <c r="G474" s="228"/>
      <c r="H474" s="231">
        <v>13.5</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1048</v>
      </c>
      <c r="G475" s="228"/>
      <c r="H475" s="231">
        <v>13.563000000000001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1049</v>
      </c>
      <c r="G476" s="228"/>
      <c r="H476" s="231">
        <v>13.53</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1050</v>
      </c>
      <c r="G477" s="228"/>
      <c r="H477" s="231">
        <v>13.53</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3" customFormat="1" x14ac:dyDescent="0.2">
      <c r="B478" s="227"/>
      <c r="C478" s="292"/>
      <c r="D478" s="219" t="s">
        <v>294</v>
      </c>
      <c r="E478" s="229" t="s">
        <v>1</v>
      </c>
      <c r="F478" s="230" t="s">
        <v>1051</v>
      </c>
      <c r="G478" s="228"/>
      <c r="H478" s="231">
        <v>4.1470000000000002</v>
      </c>
      <c r="I478" s="232"/>
      <c r="J478" s="228"/>
      <c r="K478" s="228"/>
      <c r="L478" s="233"/>
      <c r="M478" s="234"/>
      <c r="N478" s="235"/>
      <c r="O478" s="235"/>
      <c r="P478" s="235"/>
      <c r="Q478" s="235"/>
      <c r="R478" s="235"/>
      <c r="S478" s="235"/>
      <c r="T478" s="236"/>
      <c r="AT478" s="237" t="s">
        <v>294</v>
      </c>
      <c r="AU478" s="237" t="s">
        <v>84</v>
      </c>
      <c r="AV478" s="13" t="s">
        <v>84</v>
      </c>
      <c r="AW478" s="13" t="s">
        <v>30</v>
      </c>
      <c r="AX478" s="13" t="s">
        <v>74</v>
      </c>
      <c r="AY478" s="237" t="s">
        <v>201</v>
      </c>
    </row>
    <row r="479" spans="1:65" s="14" customFormat="1" x14ac:dyDescent="0.2">
      <c r="B479" s="238"/>
      <c r="C479" s="293"/>
      <c r="D479" s="219" t="s">
        <v>294</v>
      </c>
      <c r="E479" s="240" t="s">
        <v>1</v>
      </c>
      <c r="F479" s="241" t="s">
        <v>297</v>
      </c>
      <c r="G479" s="239"/>
      <c r="H479" s="242">
        <v>58.27</v>
      </c>
      <c r="I479" s="243"/>
      <c r="J479" s="239"/>
      <c r="K479" s="239"/>
      <c r="L479" s="244"/>
      <c r="M479" s="245"/>
      <c r="N479" s="246"/>
      <c r="O479" s="246"/>
      <c r="P479" s="246"/>
      <c r="Q479" s="246"/>
      <c r="R479" s="246"/>
      <c r="S479" s="246"/>
      <c r="T479" s="247"/>
      <c r="AT479" s="248" t="s">
        <v>294</v>
      </c>
      <c r="AU479" s="248" t="s">
        <v>84</v>
      </c>
      <c r="AV479" s="14" t="s">
        <v>214</v>
      </c>
      <c r="AW479" s="14" t="s">
        <v>30</v>
      </c>
      <c r="AX479" s="14" t="s">
        <v>82</v>
      </c>
      <c r="AY479" s="248" t="s">
        <v>201</v>
      </c>
    </row>
    <row r="480" spans="1:65" s="2" customFormat="1" ht="24" customHeight="1" x14ac:dyDescent="0.2">
      <c r="A480" s="34"/>
      <c r="B480" s="35"/>
      <c r="C480" s="290" t="s">
        <v>1032</v>
      </c>
      <c r="D480" s="205" t="s">
        <v>204</v>
      </c>
      <c r="E480" s="206" t="s">
        <v>4603</v>
      </c>
      <c r="F480" s="207" t="s">
        <v>4604</v>
      </c>
      <c r="G480" s="208" t="s">
        <v>309</v>
      </c>
      <c r="H480" s="209">
        <v>329.74799999999999</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4605</v>
      </c>
    </row>
    <row r="481" spans="1:65" s="15" customFormat="1" x14ac:dyDescent="0.2">
      <c r="B481" s="249"/>
      <c r="C481" s="295"/>
      <c r="D481" s="219" t="s">
        <v>294</v>
      </c>
      <c r="E481" s="251" t="s">
        <v>1</v>
      </c>
      <c r="F481" s="252" t="s">
        <v>4606</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4607</v>
      </c>
      <c r="G482" s="228"/>
      <c r="H482" s="231">
        <v>329.74799999999999</v>
      </c>
      <c r="I482" s="232"/>
      <c r="J482" s="228"/>
      <c r="K482" s="228"/>
      <c r="L482" s="233"/>
      <c r="M482" s="234"/>
      <c r="N482" s="235"/>
      <c r="O482" s="235"/>
      <c r="P482" s="235"/>
      <c r="Q482" s="235"/>
      <c r="R482" s="235"/>
      <c r="S482" s="235"/>
      <c r="T482" s="236"/>
      <c r="AT482" s="237" t="s">
        <v>294</v>
      </c>
      <c r="AU482" s="237" t="s">
        <v>84</v>
      </c>
      <c r="AV482" s="13" t="s">
        <v>84</v>
      </c>
      <c r="AW482" s="13" t="s">
        <v>30</v>
      </c>
      <c r="AX482" s="13" t="s">
        <v>82</v>
      </c>
      <c r="AY482" s="237" t="s">
        <v>201</v>
      </c>
    </row>
    <row r="483" spans="1:65" s="2" customFormat="1" ht="16.5" customHeight="1" x14ac:dyDescent="0.2">
      <c r="A483" s="34"/>
      <c r="B483" s="35"/>
      <c r="C483" s="291" t="s">
        <v>1036</v>
      </c>
      <c r="D483" s="262" t="s">
        <v>442</v>
      </c>
      <c r="E483" s="263" t="s">
        <v>4608</v>
      </c>
      <c r="F483" s="264" t="s">
        <v>4609</v>
      </c>
      <c r="G483" s="265" t="s">
        <v>309</v>
      </c>
      <c r="H483" s="266">
        <v>336.34300000000002</v>
      </c>
      <c r="I483" s="267"/>
      <c r="J483" s="268">
        <f>ROUND(I483*H483,2)</f>
        <v>0</v>
      </c>
      <c r="K483" s="269"/>
      <c r="L483" s="270"/>
      <c r="M483" s="271" t="s">
        <v>1</v>
      </c>
      <c r="N483" s="272" t="s">
        <v>39</v>
      </c>
      <c r="O483" s="71"/>
      <c r="P483" s="215">
        <f>O483*H483</f>
        <v>0</v>
      </c>
      <c r="Q483" s="215">
        <v>5.1000000000000004E-4</v>
      </c>
      <c r="R483" s="215">
        <f>Q483*H483</f>
        <v>0.17153493000000003</v>
      </c>
      <c r="S483" s="215">
        <v>0</v>
      </c>
      <c r="T483" s="216">
        <f>S483*H483</f>
        <v>0</v>
      </c>
      <c r="U483" s="34"/>
      <c r="V483" s="34"/>
      <c r="W483" s="34"/>
      <c r="X483" s="34"/>
      <c r="Y483" s="34"/>
      <c r="Z483" s="34"/>
      <c r="AA483" s="34"/>
      <c r="AB483" s="34"/>
      <c r="AC483" s="34"/>
      <c r="AD483" s="34"/>
      <c r="AE483" s="34"/>
      <c r="AR483" s="217" t="s">
        <v>573</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4610</v>
      </c>
    </row>
    <row r="484" spans="1:65" s="13" customFormat="1" x14ac:dyDescent="0.2">
      <c r="B484" s="227"/>
      <c r="C484" s="292"/>
      <c r="D484" s="219" t="s">
        <v>294</v>
      </c>
      <c r="E484" s="228"/>
      <c r="F484" s="230" t="s">
        <v>4611</v>
      </c>
      <c r="G484" s="228"/>
      <c r="H484" s="231">
        <v>336.34300000000002</v>
      </c>
      <c r="I484" s="232"/>
      <c r="J484" s="228"/>
      <c r="K484" s="228"/>
      <c r="L484" s="233"/>
      <c r="M484" s="234"/>
      <c r="N484" s="235"/>
      <c r="O484" s="235"/>
      <c r="P484" s="235"/>
      <c r="Q484" s="235"/>
      <c r="R484" s="235"/>
      <c r="S484" s="235"/>
      <c r="T484" s="236"/>
      <c r="AT484" s="237" t="s">
        <v>294</v>
      </c>
      <c r="AU484" s="237" t="s">
        <v>84</v>
      </c>
      <c r="AV484" s="13" t="s">
        <v>84</v>
      </c>
      <c r="AW484" s="13" t="s">
        <v>4</v>
      </c>
      <c r="AX484" s="13" t="s">
        <v>82</v>
      </c>
      <c r="AY484" s="237" t="s">
        <v>201</v>
      </c>
    </row>
    <row r="485" spans="1:65" s="2" customFormat="1" ht="24" customHeight="1" x14ac:dyDescent="0.2">
      <c r="A485" s="34"/>
      <c r="B485" s="35"/>
      <c r="C485" s="290" t="s">
        <v>1043</v>
      </c>
      <c r="D485" s="205" t="s">
        <v>204</v>
      </c>
      <c r="E485" s="206" t="s">
        <v>1058</v>
      </c>
      <c r="F485" s="207" t="s">
        <v>1059</v>
      </c>
      <c r="G485" s="208" t="s">
        <v>309</v>
      </c>
      <c r="H485" s="209">
        <v>66.632000000000005</v>
      </c>
      <c r="I485" s="210"/>
      <c r="J485" s="211">
        <f>ROUND(I485*H485,2)</f>
        <v>0</v>
      </c>
      <c r="K485" s="212"/>
      <c r="L485" s="39"/>
      <c r="M485" s="213" t="s">
        <v>1</v>
      </c>
      <c r="N485" s="214" t="s">
        <v>39</v>
      </c>
      <c r="O485" s="71"/>
      <c r="P485" s="215">
        <f>O485*H485</f>
        <v>0</v>
      </c>
      <c r="Q485" s="215">
        <v>1.16E-3</v>
      </c>
      <c r="R485" s="215">
        <f>Q485*H485</f>
        <v>7.7293120000000007E-2</v>
      </c>
      <c r="S485" s="215">
        <v>0</v>
      </c>
      <c r="T485" s="216">
        <f>S485*H485</f>
        <v>0</v>
      </c>
      <c r="U485" s="34"/>
      <c r="V485" s="34"/>
      <c r="W485" s="34"/>
      <c r="X485" s="34"/>
      <c r="Y485" s="34"/>
      <c r="Z485" s="34"/>
      <c r="AA485" s="34"/>
      <c r="AB485" s="34"/>
      <c r="AC485" s="34"/>
      <c r="AD485" s="34"/>
      <c r="AE485" s="34"/>
      <c r="AR485" s="217" t="s">
        <v>365</v>
      </c>
      <c r="AT485" s="217" t="s">
        <v>204</v>
      </c>
      <c r="AU485" s="217" t="s">
        <v>84</v>
      </c>
      <c r="AY485" s="17" t="s">
        <v>201</v>
      </c>
      <c r="BE485" s="218">
        <f>IF(N485="základní",J485,0)</f>
        <v>0</v>
      </c>
      <c r="BF485" s="218">
        <f>IF(N485="snížená",J485,0)</f>
        <v>0</v>
      </c>
      <c r="BG485" s="218">
        <f>IF(N485="zákl. přenesená",J485,0)</f>
        <v>0</v>
      </c>
      <c r="BH485" s="218">
        <f>IF(N485="sníž. přenesená",J485,0)</f>
        <v>0</v>
      </c>
      <c r="BI485" s="218">
        <f>IF(N485="nulová",J485,0)</f>
        <v>0</v>
      </c>
      <c r="BJ485" s="17" t="s">
        <v>82</v>
      </c>
      <c r="BK485" s="218">
        <f>ROUND(I485*H485,2)</f>
        <v>0</v>
      </c>
      <c r="BL485" s="17" t="s">
        <v>365</v>
      </c>
      <c r="BM485" s="217" t="s">
        <v>1060</v>
      </c>
    </row>
    <row r="486" spans="1:65" s="2" customFormat="1" ht="24" customHeight="1" x14ac:dyDescent="0.2">
      <c r="A486" s="34"/>
      <c r="B486" s="35"/>
      <c r="C486" s="291" t="s">
        <v>1052</v>
      </c>
      <c r="D486" s="262" t="s">
        <v>442</v>
      </c>
      <c r="E486" s="263" t="s">
        <v>4612</v>
      </c>
      <c r="F486" s="264" t="s">
        <v>4613</v>
      </c>
      <c r="G486" s="265" t="s">
        <v>309</v>
      </c>
      <c r="H486" s="266">
        <v>67.965000000000003</v>
      </c>
      <c r="I486" s="267"/>
      <c r="J486" s="268">
        <f>ROUND(I486*H486,2)</f>
        <v>0</v>
      </c>
      <c r="K486" s="269"/>
      <c r="L486" s="270"/>
      <c r="M486" s="271" t="s">
        <v>1</v>
      </c>
      <c r="N486" s="272" t="s">
        <v>39</v>
      </c>
      <c r="O486" s="71"/>
      <c r="P486" s="215">
        <f>O486*H486</f>
        <v>0</v>
      </c>
      <c r="Q486" s="215">
        <v>8.9999999999999998E-4</v>
      </c>
      <c r="R486" s="215">
        <f>Q486*H486</f>
        <v>6.1168500000000001E-2</v>
      </c>
      <c r="S486" s="215">
        <v>0</v>
      </c>
      <c r="T486" s="216">
        <f>S486*H486</f>
        <v>0</v>
      </c>
      <c r="U486" s="34"/>
      <c r="V486" s="34"/>
      <c r="W486" s="34"/>
      <c r="X486" s="34"/>
      <c r="Y486" s="34"/>
      <c r="Z486" s="34"/>
      <c r="AA486" s="34"/>
      <c r="AB486" s="34"/>
      <c r="AC486" s="34"/>
      <c r="AD486" s="34"/>
      <c r="AE486" s="34"/>
      <c r="AR486" s="217" t="s">
        <v>573</v>
      </c>
      <c r="AT486" s="217" t="s">
        <v>442</v>
      </c>
      <c r="AU486" s="217" t="s">
        <v>84</v>
      </c>
      <c r="AY486" s="17" t="s">
        <v>201</v>
      </c>
      <c r="BE486" s="218">
        <f>IF(N486="základní",J486,0)</f>
        <v>0</v>
      </c>
      <c r="BF486" s="218">
        <f>IF(N486="snížená",J486,0)</f>
        <v>0</v>
      </c>
      <c r="BG486" s="218">
        <f>IF(N486="zákl. přenesená",J486,0)</f>
        <v>0</v>
      </c>
      <c r="BH486" s="218">
        <f>IF(N486="sníž. přenesená",J486,0)</f>
        <v>0</v>
      </c>
      <c r="BI486" s="218">
        <f>IF(N486="nulová",J486,0)</f>
        <v>0</v>
      </c>
      <c r="BJ486" s="17" t="s">
        <v>82</v>
      </c>
      <c r="BK486" s="218">
        <f>ROUND(I486*H486,2)</f>
        <v>0</v>
      </c>
      <c r="BL486" s="17" t="s">
        <v>365</v>
      </c>
      <c r="BM486" s="217" t="s">
        <v>1064</v>
      </c>
    </row>
    <row r="487" spans="1:65" s="13" customFormat="1" x14ac:dyDescent="0.2">
      <c r="B487" s="227"/>
      <c r="C487" s="292"/>
      <c r="D487" s="219" t="s">
        <v>294</v>
      </c>
      <c r="E487" s="229" t="s">
        <v>1</v>
      </c>
      <c r="F487" s="230" t="s">
        <v>4588</v>
      </c>
      <c r="G487" s="228"/>
      <c r="H487" s="231">
        <v>45.72</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3" customFormat="1" x14ac:dyDescent="0.2">
      <c r="B488" s="227"/>
      <c r="C488" s="292"/>
      <c r="D488" s="219" t="s">
        <v>294</v>
      </c>
      <c r="E488" s="229" t="s">
        <v>1</v>
      </c>
      <c r="F488" s="230" t="s">
        <v>4589</v>
      </c>
      <c r="G488" s="228"/>
      <c r="H488" s="231">
        <v>13.172000000000001</v>
      </c>
      <c r="I488" s="232"/>
      <c r="J488" s="228"/>
      <c r="K488" s="228"/>
      <c r="L488" s="233"/>
      <c r="M488" s="234"/>
      <c r="N488" s="235"/>
      <c r="O488" s="235"/>
      <c r="P488" s="235"/>
      <c r="Q488" s="235"/>
      <c r="R488" s="235"/>
      <c r="S488" s="235"/>
      <c r="T488" s="236"/>
      <c r="AT488" s="237" t="s">
        <v>294</v>
      </c>
      <c r="AU488" s="237" t="s">
        <v>84</v>
      </c>
      <c r="AV488" s="13" t="s">
        <v>84</v>
      </c>
      <c r="AW488" s="13" t="s">
        <v>30</v>
      </c>
      <c r="AX488" s="13" t="s">
        <v>74</v>
      </c>
      <c r="AY488" s="237" t="s">
        <v>201</v>
      </c>
    </row>
    <row r="489" spans="1:65" s="13" customFormat="1" x14ac:dyDescent="0.2">
      <c r="B489" s="227"/>
      <c r="C489" s="292"/>
      <c r="D489" s="219" t="s">
        <v>294</v>
      </c>
      <c r="E489" s="229" t="s">
        <v>1</v>
      </c>
      <c r="F489" s="230" t="s">
        <v>4590</v>
      </c>
      <c r="G489" s="228"/>
      <c r="H489" s="231">
        <v>5.08</v>
      </c>
      <c r="I489" s="232"/>
      <c r="J489" s="228"/>
      <c r="K489" s="228"/>
      <c r="L489" s="233"/>
      <c r="M489" s="234"/>
      <c r="N489" s="235"/>
      <c r="O489" s="235"/>
      <c r="P489" s="235"/>
      <c r="Q489" s="235"/>
      <c r="R489" s="235"/>
      <c r="S489" s="235"/>
      <c r="T489" s="236"/>
      <c r="AT489" s="237" t="s">
        <v>294</v>
      </c>
      <c r="AU489" s="237" t="s">
        <v>84</v>
      </c>
      <c r="AV489" s="13" t="s">
        <v>84</v>
      </c>
      <c r="AW489" s="13" t="s">
        <v>30</v>
      </c>
      <c r="AX489" s="13" t="s">
        <v>74</v>
      </c>
      <c r="AY489" s="237" t="s">
        <v>201</v>
      </c>
    </row>
    <row r="490" spans="1:65" s="13" customFormat="1" x14ac:dyDescent="0.2">
      <c r="B490" s="227"/>
      <c r="C490" s="292"/>
      <c r="D490" s="219" t="s">
        <v>294</v>
      </c>
      <c r="E490" s="229" t="s">
        <v>1</v>
      </c>
      <c r="F490" s="230" t="s">
        <v>4591</v>
      </c>
      <c r="G490" s="228"/>
      <c r="H490" s="231">
        <v>2.66</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4" customFormat="1" x14ac:dyDescent="0.2">
      <c r="B491" s="238"/>
      <c r="C491" s="293"/>
      <c r="D491" s="219" t="s">
        <v>294</v>
      </c>
      <c r="E491" s="240" t="s">
        <v>1</v>
      </c>
      <c r="F491" s="241" t="s">
        <v>297</v>
      </c>
      <c r="G491" s="239"/>
      <c r="H491" s="242">
        <v>66.632000000000005</v>
      </c>
      <c r="I491" s="243"/>
      <c r="J491" s="239"/>
      <c r="K491" s="239"/>
      <c r="L491" s="244"/>
      <c r="M491" s="245"/>
      <c r="N491" s="246"/>
      <c r="O491" s="246"/>
      <c r="P491" s="246"/>
      <c r="Q491" s="246"/>
      <c r="R491" s="246"/>
      <c r="S491" s="246"/>
      <c r="T491" s="247"/>
      <c r="AT491" s="248" t="s">
        <v>294</v>
      </c>
      <c r="AU491" s="248" t="s">
        <v>84</v>
      </c>
      <c r="AV491" s="14" t="s">
        <v>214</v>
      </c>
      <c r="AW491" s="14" t="s">
        <v>30</v>
      </c>
      <c r="AX491" s="14" t="s">
        <v>82</v>
      </c>
      <c r="AY491" s="248" t="s">
        <v>201</v>
      </c>
    </row>
    <row r="492" spans="1:65" s="13" customFormat="1" x14ac:dyDescent="0.2">
      <c r="B492" s="227"/>
      <c r="C492" s="292"/>
      <c r="D492" s="219" t="s">
        <v>294</v>
      </c>
      <c r="E492" s="228"/>
      <c r="F492" s="230" t="s">
        <v>4614</v>
      </c>
      <c r="G492" s="228"/>
      <c r="H492" s="231">
        <v>67.965000000000003</v>
      </c>
      <c r="I492" s="232"/>
      <c r="J492" s="228"/>
      <c r="K492" s="228"/>
      <c r="L492" s="233"/>
      <c r="M492" s="234"/>
      <c r="N492" s="235"/>
      <c r="O492" s="235"/>
      <c r="P492" s="235"/>
      <c r="Q492" s="235"/>
      <c r="R492" s="235"/>
      <c r="S492" s="235"/>
      <c r="T492" s="236"/>
      <c r="AT492" s="237" t="s">
        <v>294</v>
      </c>
      <c r="AU492" s="237" t="s">
        <v>84</v>
      </c>
      <c r="AV492" s="13" t="s">
        <v>84</v>
      </c>
      <c r="AW492" s="13" t="s">
        <v>4</v>
      </c>
      <c r="AX492" s="13" t="s">
        <v>82</v>
      </c>
      <c r="AY492" s="237" t="s">
        <v>201</v>
      </c>
    </row>
    <row r="493" spans="1:65" s="2" customFormat="1" ht="24" customHeight="1" x14ac:dyDescent="0.2">
      <c r="A493" s="34"/>
      <c r="B493" s="35"/>
      <c r="C493" s="290" t="s">
        <v>1057</v>
      </c>
      <c r="D493" s="205" t="s">
        <v>204</v>
      </c>
      <c r="E493" s="280" t="s">
        <v>5957</v>
      </c>
      <c r="F493" s="281" t="s">
        <v>5958</v>
      </c>
      <c r="G493" s="208" t="s">
        <v>309</v>
      </c>
      <c r="H493" s="283">
        <v>327.47000000000003</v>
      </c>
      <c r="I493" s="210"/>
      <c r="J493" s="211">
        <f>ROUND(I493*H493,2)</f>
        <v>0</v>
      </c>
      <c r="K493" s="212"/>
      <c r="L493" s="39"/>
      <c r="M493" s="213" t="s">
        <v>1</v>
      </c>
      <c r="N493" s="214" t="s">
        <v>39</v>
      </c>
      <c r="O493" s="71"/>
      <c r="P493" s="215">
        <f>O493*H493</f>
        <v>0</v>
      </c>
      <c r="Q493" s="215">
        <v>0</v>
      </c>
      <c r="R493" s="215">
        <f>Q493*H493</f>
        <v>0</v>
      </c>
      <c r="S493" s="215">
        <v>0</v>
      </c>
      <c r="T493" s="216">
        <f>S493*H493</f>
        <v>0</v>
      </c>
      <c r="U493" s="34"/>
      <c r="V493" s="34"/>
      <c r="W493" s="34"/>
      <c r="X493" s="34"/>
      <c r="Y493" s="34"/>
      <c r="Z493" s="34"/>
      <c r="AA493" s="34"/>
      <c r="AB493" s="34"/>
      <c r="AC493" s="34"/>
      <c r="AD493" s="34"/>
      <c r="AE493" s="34"/>
      <c r="AR493" s="217" t="s">
        <v>365</v>
      </c>
      <c r="AT493" s="217" t="s">
        <v>204</v>
      </c>
      <c r="AU493" s="217" t="s">
        <v>84</v>
      </c>
      <c r="AY493" s="17" t="s">
        <v>201</v>
      </c>
      <c r="BE493" s="218">
        <f>IF(N493="základní",J493,0)</f>
        <v>0</v>
      </c>
      <c r="BF493" s="218">
        <f>IF(N493="snížená",J493,0)</f>
        <v>0</v>
      </c>
      <c r="BG493" s="218">
        <f>IF(N493="zákl. přenesená",J493,0)</f>
        <v>0</v>
      </c>
      <c r="BH493" s="218">
        <f>IF(N493="sníž. přenesená",J493,0)</f>
        <v>0</v>
      </c>
      <c r="BI493" s="218">
        <f>IF(N493="nulová",J493,0)</f>
        <v>0</v>
      </c>
      <c r="BJ493" s="17" t="s">
        <v>82</v>
      </c>
      <c r="BK493" s="218">
        <f>ROUND(I493*H493,2)</f>
        <v>0</v>
      </c>
      <c r="BL493" s="17" t="s">
        <v>365</v>
      </c>
      <c r="BM493" s="217" t="s">
        <v>4615</v>
      </c>
    </row>
    <row r="494" spans="1:65" s="15" customFormat="1" x14ac:dyDescent="0.2">
      <c r="B494" s="249"/>
      <c r="C494" s="295"/>
      <c r="D494" s="219" t="s">
        <v>294</v>
      </c>
      <c r="E494" s="251" t="s">
        <v>1</v>
      </c>
      <c r="F494" s="252" t="s">
        <v>4616</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4617</v>
      </c>
      <c r="G495" s="228"/>
      <c r="H495" s="231">
        <v>327.47000000000003</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5" customFormat="1" x14ac:dyDescent="0.2">
      <c r="B496" s="249"/>
      <c r="C496" s="295"/>
      <c r="D496" s="313" t="s">
        <v>294</v>
      </c>
      <c r="E496" s="380" t="s">
        <v>1</v>
      </c>
      <c r="F496" s="381" t="s">
        <v>4618</v>
      </c>
      <c r="G496" s="382"/>
      <c r="H496" s="380" t="s">
        <v>1</v>
      </c>
      <c r="I496" s="253"/>
      <c r="J496" s="250"/>
      <c r="K496" s="250"/>
      <c r="L496" s="254"/>
      <c r="M496" s="255"/>
      <c r="N496" s="256"/>
      <c r="O496" s="256"/>
      <c r="P496" s="256"/>
      <c r="Q496" s="256"/>
      <c r="R496" s="256"/>
      <c r="S496" s="256"/>
      <c r="T496" s="257"/>
      <c r="AT496" s="258" t="s">
        <v>294</v>
      </c>
      <c r="AU496" s="258" t="s">
        <v>84</v>
      </c>
      <c r="AV496" s="15" t="s">
        <v>82</v>
      </c>
      <c r="AW496" s="15" t="s">
        <v>30</v>
      </c>
      <c r="AX496" s="15" t="s">
        <v>74</v>
      </c>
      <c r="AY496" s="258" t="s">
        <v>201</v>
      </c>
    </row>
    <row r="497" spans="1:65" s="13" customFormat="1" x14ac:dyDescent="0.2">
      <c r="B497" s="227"/>
      <c r="C497" s="292"/>
      <c r="D497" s="313" t="s">
        <v>294</v>
      </c>
      <c r="E497" s="323" t="s">
        <v>1</v>
      </c>
      <c r="F497" s="383" t="s">
        <v>4619</v>
      </c>
      <c r="G497" s="325"/>
      <c r="H497" s="326">
        <v>0</v>
      </c>
      <c r="I497" s="232"/>
      <c r="J497" s="228"/>
      <c r="K497" s="228"/>
      <c r="L497" s="233"/>
      <c r="M497" s="234"/>
      <c r="N497" s="235"/>
      <c r="O497" s="235"/>
      <c r="P497" s="235"/>
      <c r="Q497" s="235"/>
      <c r="R497" s="235"/>
      <c r="S497" s="235"/>
      <c r="T497" s="236"/>
      <c r="AT497" s="237" t="s">
        <v>294</v>
      </c>
      <c r="AU497" s="237" t="s">
        <v>84</v>
      </c>
      <c r="AV497" s="13" t="s">
        <v>84</v>
      </c>
      <c r="AW497" s="13" t="s">
        <v>30</v>
      </c>
      <c r="AX497" s="13" t="s">
        <v>74</v>
      </c>
      <c r="AY497" s="237" t="s">
        <v>201</v>
      </c>
    </row>
    <row r="498" spans="1:65" s="13" customFormat="1" x14ac:dyDescent="0.2">
      <c r="B498" s="227"/>
      <c r="C498" s="292"/>
      <c r="D498" s="313" t="s">
        <v>294</v>
      </c>
      <c r="E498" s="323" t="s">
        <v>1</v>
      </c>
      <c r="F498" s="383" t="s">
        <v>4620</v>
      </c>
      <c r="G498" s="325"/>
      <c r="H498" s="326">
        <v>0</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4" customFormat="1" x14ac:dyDescent="0.2">
      <c r="B499" s="238"/>
      <c r="C499" s="293"/>
      <c r="D499" s="313" t="s">
        <v>294</v>
      </c>
      <c r="E499" s="384" t="s">
        <v>1</v>
      </c>
      <c r="F499" s="385" t="s">
        <v>297</v>
      </c>
      <c r="G499" s="386"/>
      <c r="H499" s="387">
        <v>0</v>
      </c>
      <c r="I499" s="243"/>
      <c r="J499" s="239"/>
      <c r="K499" s="239"/>
      <c r="L499" s="244"/>
      <c r="M499" s="245"/>
      <c r="N499" s="246"/>
      <c r="O499" s="246"/>
      <c r="P499" s="246"/>
      <c r="Q499" s="246"/>
      <c r="R499" s="246"/>
      <c r="S499" s="246"/>
      <c r="T499" s="247"/>
      <c r="AT499" s="248" t="s">
        <v>294</v>
      </c>
      <c r="AU499" s="248" t="s">
        <v>84</v>
      </c>
      <c r="AV499" s="14" t="s">
        <v>214</v>
      </c>
      <c r="AW499" s="14" t="s">
        <v>30</v>
      </c>
      <c r="AX499" s="14" t="s">
        <v>82</v>
      </c>
      <c r="AY499" s="248" t="s">
        <v>201</v>
      </c>
    </row>
    <row r="500" spans="1:65" s="2" customFormat="1" ht="16.5" customHeight="1" x14ac:dyDescent="0.2">
      <c r="A500" s="34"/>
      <c r="B500" s="35"/>
      <c r="C500" s="291" t="s">
        <v>1061</v>
      </c>
      <c r="D500" s="262" t="s">
        <v>442</v>
      </c>
      <c r="E500" s="263" t="s">
        <v>1082</v>
      </c>
      <c r="F500" s="264" t="s">
        <v>1083</v>
      </c>
      <c r="G500" s="265" t="s">
        <v>309</v>
      </c>
      <c r="H500" s="332">
        <v>334.01900000000001</v>
      </c>
      <c r="I500" s="267"/>
      <c r="J500" s="268">
        <f>ROUND(I500*H500,2)</f>
        <v>0</v>
      </c>
      <c r="K500" s="269"/>
      <c r="L500" s="270"/>
      <c r="M500" s="271" t="s">
        <v>1</v>
      </c>
      <c r="N500" s="272" t="s">
        <v>39</v>
      </c>
      <c r="O500" s="71"/>
      <c r="P500" s="215">
        <f>O500*H500</f>
        <v>0</v>
      </c>
      <c r="Q500" s="215">
        <v>4.8999999999999998E-3</v>
      </c>
      <c r="R500" s="215">
        <f>Q500*H500</f>
        <v>1.6366931</v>
      </c>
      <c r="S500" s="215">
        <v>0</v>
      </c>
      <c r="T500" s="216">
        <f>S500*H500</f>
        <v>0</v>
      </c>
      <c r="U500" s="34"/>
      <c r="V500" s="34"/>
      <c r="W500" s="34"/>
      <c r="X500" s="34"/>
      <c r="Y500" s="34"/>
      <c r="Z500" s="34"/>
      <c r="AA500" s="34"/>
      <c r="AB500" s="34"/>
      <c r="AC500" s="34"/>
      <c r="AD500" s="34"/>
      <c r="AE500" s="34"/>
      <c r="AR500" s="217" t="s">
        <v>573</v>
      </c>
      <c r="AT500" s="217" t="s">
        <v>442</v>
      </c>
      <c r="AU500" s="217" t="s">
        <v>84</v>
      </c>
      <c r="AY500" s="17" t="s">
        <v>201</v>
      </c>
      <c r="BE500" s="218">
        <f>IF(N500="základní",J500,0)</f>
        <v>0</v>
      </c>
      <c r="BF500" s="218">
        <f>IF(N500="snížená",J500,0)</f>
        <v>0</v>
      </c>
      <c r="BG500" s="218">
        <f>IF(N500="zákl. přenesená",J500,0)</f>
        <v>0</v>
      </c>
      <c r="BH500" s="218">
        <f>IF(N500="sníž. přenesená",J500,0)</f>
        <v>0</v>
      </c>
      <c r="BI500" s="218">
        <f>IF(N500="nulová",J500,0)</f>
        <v>0</v>
      </c>
      <c r="BJ500" s="17" t="s">
        <v>82</v>
      </c>
      <c r="BK500" s="218">
        <f>ROUND(I500*H500,2)</f>
        <v>0</v>
      </c>
      <c r="BL500" s="17" t="s">
        <v>365</v>
      </c>
      <c r="BM500" s="217" t="s">
        <v>4621</v>
      </c>
    </row>
    <row r="501" spans="1:65" s="2" customFormat="1" ht="39" x14ac:dyDescent="0.2">
      <c r="A501" s="34"/>
      <c r="B501" s="35"/>
      <c r="D501" s="219" t="s">
        <v>210</v>
      </c>
      <c r="E501" s="36"/>
      <c r="F501" s="220" t="s">
        <v>4622</v>
      </c>
      <c r="G501" s="36"/>
      <c r="H501" s="36"/>
      <c r="I501" s="118"/>
      <c r="J501" s="36"/>
      <c r="K501" s="36"/>
      <c r="L501" s="39"/>
      <c r="M501" s="221"/>
      <c r="N501" s="222"/>
      <c r="O501" s="71"/>
      <c r="P501" s="71"/>
      <c r="Q501" s="71"/>
      <c r="R501" s="71"/>
      <c r="S501" s="71"/>
      <c r="T501" s="72"/>
      <c r="U501" s="34"/>
      <c r="V501" s="34"/>
      <c r="W501" s="34"/>
      <c r="X501" s="34"/>
      <c r="Y501" s="34"/>
      <c r="Z501" s="34"/>
      <c r="AA501" s="34"/>
      <c r="AB501" s="34"/>
      <c r="AC501" s="34"/>
      <c r="AD501" s="34"/>
      <c r="AE501" s="34"/>
      <c r="AT501" s="17" t="s">
        <v>210</v>
      </c>
      <c r="AU501" s="17" t="s">
        <v>84</v>
      </c>
    </row>
    <row r="502" spans="1:65" s="15" customFormat="1" x14ac:dyDescent="0.2">
      <c r="B502" s="249"/>
      <c r="C502" s="295"/>
      <c r="D502" s="219" t="s">
        <v>294</v>
      </c>
      <c r="E502" s="251" t="s">
        <v>1</v>
      </c>
      <c r="F502" s="252" t="s">
        <v>4616</v>
      </c>
      <c r="G502" s="250"/>
      <c r="H502" s="251" t="s">
        <v>1</v>
      </c>
      <c r="I502" s="253"/>
      <c r="J502" s="250"/>
      <c r="K502" s="250"/>
      <c r="L502" s="254"/>
      <c r="M502" s="255"/>
      <c r="N502" s="256"/>
      <c r="O502" s="256"/>
      <c r="P502" s="256"/>
      <c r="Q502" s="256"/>
      <c r="R502" s="256"/>
      <c r="S502" s="256"/>
      <c r="T502" s="257"/>
      <c r="AT502" s="258" t="s">
        <v>294</v>
      </c>
      <c r="AU502" s="258" t="s">
        <v>84</v>
      </c>
      <c r="AV502" s="15" t="s">
        <v>82</v>
      </c>
      <c r="AW502" s="15" t="s">
        <v>30</v>
      </c>
      <c r="AX502" s="15" t="s">
        <v>74</v>
      </c>
      <c r="AY502" s="258" t="s">
        <v>201</v>
      </c>
    </row>
    <row r="503" spans="1:65" s="13" customFormat="1" x14ac:dyDescent="0.2">
      <c r="B503" s="227"/>
      <c r="C503" s="292"/>
      <c r="D503" s="219" t="s">
        <v>294</v>
      </c>
      <c r="E503" s="229" t="s">
        <v>1</v>
      </c>
      <c r="F503" s="230" t="s">
        <v>4617</v>
      </c>
      <c r="G503" s="228"/>
      <c r="H503" s="231">
        <v>327.47000000000003</v>
      </c>
      <c r="I503" s="232"/>
      <c r="J503" s="228"/>
      <c r="K503" s="228"/>
      <c r="L503" s="233"/>
      <c r="M503" s="234"/>
      <c r="N503" s="235"/>
      <c r="O503" s="235"/>
      <c r="P503" s="235"/>
      <c r="Q503" s="235"/>
      <c r="R503" s="235"/>
      <c r="S503" s="235"/>
      <c r="T503" s="236"/>
      <c r="AT503" s="237" t="s">
        <v>294</v>
      </c>
      <c r="AU503" s="237" t="s">
        <v>84</v>
      </c>
      <c r="AV503" s="13" t="s">
        <v>84</v>
      </c>
      <c r="AW503" s="13" t="s">
        <v>30</v>
      </c>
      <c r="AX503" s="13" t="s">
        <v>74</v>
      </c>
      <c r="AY503" s="237" t="s">
        <v>201</v>
      </c>
    </row>
    <row r="504" spans="1:65" s="15" customFormat="1" x14ac:dyDescent="0.2">
      <c r="B504" s="249"/>
      <c r="C504" s="295"/>
      <c r="D504" s="313" t="s">
        <v>294</v>
      </c>
      <c r="E504" s="380" t="s">
        <v>1</v>
      </c>
      <c r="F504" s="381" t="s">
        <v>4618</v>
      </c>
      <c r="G504" s="382"/>
      <c r="H504" s="380" t="s">
        <v>1</v>
      </c>
      <c r="I504" s="253"/>
      <c r="J504" s="250"/>
      <c r="K504" s="250"/>
      <c r="L504" s="254"/>
      <c r="M504" s="255"/>
      <c r="N504" s="256"/>
      <c r="O504" s="256"/>
      <c r="P504" s="256"/>
      <c r="Q504" s="256"/>
      <c r="R504" s="256"/>
      <c r="S504" s="256"/>
      <c r="T504" s="257"/>
      <c r="AT504" s="258" t="s">
        <v>294</v>
      </c>
      <c r="AU504" s="258" t="s">
        <v>84</v>
      </c>
      <c r="AV504" s="15" t="s">
        <v>82</v>
      </c>
      <c r="AW504" s="15" t="s">
        <v>30</v>
      </c>
      <c r="AX504" s="15" t="s">
        <v>74</v>
      </c>
      <c r="AY504" s="258" t="s">
        <v>201</v>
      </c>
    </row>
    <row r="505" spans="1:65" s="13" customFormat="1" x14ac:dyDescent="0.2">
      <c r="B505" s="227"/>
      <c r="C505" s="292"/>
      <c r="D505" s="313" t="s">
        <v>294</v>
      </c>
      <c r="E505" s="323" t="s">
        <v>1</v>
      </c>
      <c r="F505" s="383" t="s">
        <v>4619</v>
      </c>
      <c r="G505" s="325"/>
      <c r="H505" s="326">
        <v>0</v>
      </c>
      <c r="I505" s="232"/>
      <c r="J505" s="228"/>
      <c r="K505" s="228"/>
      <c r="L505" s="233"/>
      <c r="M505" s="234"/>
      <c r="N505" s="235"/>
      <c r="O505" s="235"/>
      <c r="P505" s="235"/>
      <c r="Q505" s="235"/>
      <c r="R505" s="235"/>
      <c r="S505" s="235"/>
      <c r="T505" s="236"/>
      <c r="AT505" s="237" t="s">
        <v>294</v>
      </c>
      <c r="AU505" s="237" t="s">
        <v>84</v>
      </c>
      <c r="AV505" s="13" t="s">
        <v>84</v>
      </c>
      <c r="AW505" s="13" t="s">
        <v>30</v>
      </c>
      <c r="AX505" s="13" t="s">
        <v>74</v>
      </c>
      <c r="AY505" s="237" t="s">
        <v>201</v>
      </c>
    </row>
    <row r="506" spans="1:65" s="13" customFormat="1" x14ac:dyDescent="0.2">
      <c r="B506" s="227"/>
      <c r="C506" s="292"/>
      <c r="D506" s="313" t="s">
        <v>294</v>
      </c>
      <c r="E506" s="323" t="s">
        <v>1</v>
      </c>
      <c r="F506" s="383" t="s">
        <v>4620</v>
      </c>
      <c r="G506" s="325"/>
      <c r="H506" s="326">
        <v>0</v>
      </c>
      <c r="I506" s="232"/>
      <c r="J506" s="228"/>
      <c r="K506" s="228"/>
      <c r="L506" s="233"/>
      <c r="M506" s="234"/>
      <c r="N506" s="235"/>
      <c r="O506" s="235"/>
      <c r="P506" s="235"/>
      <c r="Q506" s="235"/>
      <c r="R506" s="235"/>
      <c r="S506" s="235"/>
      <c r="T506" s="236"/>
      <c r="AT506" s="237" t="s">
        <v>294</v>
      </c>
      <c r="AU506" s="237" t="s">
        <v>84</v>
      </c>
      <c r="AV506" s="13" t="s">
        <v>84</v>
      </c>
      <c r="AW506" s="13" t="s">
        <v>30</v>
      </c>
      <c r="AX506" s="13" t="s">
        <v>74</v>
      </c>
      <c r="AY506" s="237" t="s">
        <v>201</v>
      </c>
    </row>
    <row r="507" spans="1:65" s="14" customFormat="1" x14ac:dyDescent="0.2">
      <c r="B507" s="238"/>
      <c r="C507" s="293"/>
      <c r="D507" s="313" t="s">
        <v>294</v>
      </c>
      <c r="E507" s="384" t="s">
        <v>1</v>
      </c>
      <c r="F507" s="385" t="s">
        <v>297</v>
      </c>
      <c r="G507" s="386"/>
      <c r="H507" s="387">
        <v>0</v>
      </c>
      <c r="I507" s="243"/>
      <c r="J507" s="239"/>
      <c r="K507" s="239"/>
      <c r="L507" s="244"/>
      <c r="M507" s="245"/>
      <c r="N507" s="246"/>
      <c r="O507" s="246"/>
      <c r="P507" s="246"/>
      <c r="Q507" s="246"/>
      <c r="R507" s="246"/>
      <c r="S507" s="246"/>
      <c r="T507" s="247"/>
      <c r="AT507" s="248" t="s">
        <v>294</v>
      </c>
      <c r="AU507" s="248" t="s">
        <v>84</v>
      </c>
      <c r="AV507" s="14" t="s">
        <v>214</v>
      </c>
      <c r="AW507" s="14" t="s">
        <v>30</v>
      </c>
      <c r="AX507" s="14" t="s">
        <v>82</v>
      </c>
      <c r="AY507" s="248" t="s">
        <v>201</v>
      </c>
    </row>
    <row r="508" spans="1:65" s="13" customFormat="1" x14ac:dyDescent="0.2">
      <c r="B508" s="227"/>
      <c r="C508" s="292"/>
      <c r="D508" s="219" t="s">
        <v>294</v>
      </c>
      <c r="E508" s="228"/>
      <c r="F508" s="230" t="s">
        <v>5959</v>
      </c>
      <c r="G508" s="228"/>
      <c r="H508" s="231">
        <f>327.47*1.02</f>
        <v>334.01940000000002</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78"/>
      <c r="B509" s="35"/>
      <c r="C509" s="353" t="s">
        <v>5962</v>
      </c>
      <c r="D509" s="205" t="s">
        <v>204</v>
      </c>
      <c r="E509" s="280" t="s">
        <v>5963</v>
      </c>
      <c r="F509" s="281" t="s">
        <v>5964</v>
      </c>
      <c r="G509" s="282" t="s">
        <v>309</v>
      </c>
      <c r="H509" s="283">
        <v>3.1560000000000001</v>
      </c>
      <c r="I509" s="210"/>
      <c r="J509" s="211">
        <f>ROUND(I509*H509,2)</f>
        <v>0</v>
      </c>
      <c r="K509" s="212"/>
      <c r="L509" s="39"/>
      <c r="M509" s="213" t="s">
        <v>1</v>
      </c>
      <c r="N509" s="214" t="s">
        <v>39</v>
      </c>
      <c r="O509" s="71"/>
      <c r="P509" s="215">
        <f>O509*H509</f>
        <v>0</v>
      </c>
      <c r="Q509" s="215">
        <v>0</v>
      </c>
      <c r="R509" s="215">
        <f>Q509*H509</f>
        <v>0</v>
      </c>
      <c r="S509" s="215">
        <v>0</v>
      </c>
      <c r="T509" s="216">
        <f>S509*H509</f>
        <v>0</v>
      </c>
      <c r="U509" s="378"/>
      <c r="V509" s="378"/>
      <c r="W509" s="378"/>
      <c r="X509" s="378"/>
      <c r="Y509" s="378"/>
      <c r="Z509" s="378"/>
      <c r="AA509" s="378"/>
      <c r="AB509" s="378"/>
      <c r="AC509" s="378"/>
      <c r="AD509" s="378"/>
      <c r="AE509" s="378"/>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4615</v>
      </c>
    </row>
    <row r="510" spans="1:65" s="2" customFormat="1" ht="19.5" x14ac:dyDescent="0.2">
      <c r="A510" s="378"/>
      <c r="B510" s="35"/>
      <c r="D510" s="219" t="s">
        <v>210</v>
      </c>
      <c r="E510" s="377"/>
      <c r="F510" s="310" t="s">
        <v>5965</v>
      </c>
      <c r="G510" s="377"/>
      <c r="H510" s="377"/>
      <c r="I510" s="118"/>
      <c r="J510" s="377"/>
      <c r="K510" s="377"/>
      <c r="L510" s="39"/>
      <c r="M510" s="221"/>
      <c r="N510" s="222"/>
      <c r="O510" s="71"/>
      <c r="P510" s="71"/>
      <c r="Q510" s="71"/>
      <c r="R510" s="71"/>
      <c r="S510" s="71"/>
      <c r="T510" s="72"/>
      <c r="U510" s="378"/>
      <c r="V510" s="378"/>
      <c r="W510" s="378"/>
      <c r="X510" s="378"/>
      <c r="Y510" s="378"/>
      <c r="Z510" s="378"/>
      <c r="AA510" s="378"/>
      <c r="AB510" s="378"/>
      <c r="AC510" s="378"/>
      <c r="AD510" s="378"/>
      <c r="AE510" s="378"/>
      <c r="AT510" s="17" t="s">
        <v>210</v>
      </c>
      <c r="AU510" s="17" t="s">
        <v>84</v>
      </c>
    </row>
    <row r="511" spans="1:65" s="2" customFormat="1" ht="16.5" customHeight="1" x14ac:dyDescent="0.2">
      <c r="A511" s="378"/>
      <c r="B511" s="35"/>
      <c r="C511" s="362" t="s">
        <v>5960</v>
      </c>
      <c r="D511" s="262" t="s">
        <v>442</v>
      </c>
      <c r="E511" s="343" t="s">
        <v>1082</v>
      </c>
      <c r="F511" s="344" t="s">
        <v>5966</v>
      </c>
      <c r="G511" s="346" t="s">
        <v>309</v>
      </c>
      <c r="H511" s="332">
        <f>H516</f>
        <v>3.2187936000000001</v>
      </c>
      <c r="I511" s="267"/>
      <c r="J511" s="268">
        <f>ROUND(I511*H511,2)</f>
        <v>0</v>
      </c>
      <c r="K511" s="269"/>
      <c r="L511" s="270"/>
      <c r="M511" s="271" t="s">
        <v>1</v>
      </c>
      <c r="N511" s="272" t="s">
        <v>39</v>
      </c>
      <c r="O511" s="71"/>
      <c r="P511" s="215">
        <f>O511*H511</f>
        <v>0</v>
      </c>
      <c r="Q511" s="215">
        <v>4.8999999999999998E-3</v>
      </c>
      <c r="R511" s="215">
        <f>Q511*H511</f>
        <v>1.5772088640000001E-2</v>
      </c>
      <c r="S511" s="215">
        <v>0</v>
      </c>
      <c r="T511" s="216">
        <f>S511*H511</f>
        <v>0</v>
      </c>
      <c r="U511" s="378"/>
      <c r="V511" s="378"/>
      <c r="W511" s="378"/>
      <c r="X511" s="378"/>
      <c r="Y511" s="378"/>
      <c r="Z511" s="378"/>
      <c r="AA511" s="378"/>
      <c r="AB511" s="378"/>
      <c r="AC511" s="378"/>
      <c r="AD511" s="378"/>
      <c r="AE511" s="378"/>
      <c r="AR511" s="217" t="s">
        <v>573</v>
      </c>
      <c r="AT511" s="217" t="s">
        <v>442</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1084</v>
      </c>
    </row>
    <row r="512" spans="1:65" s="15" customFormat="1" x14ac:dyDescent="0.2">
      <c r="B512" s="249"/>
      <c r="C512" s="295"/>
      <c r="D512" s="219" t="s">
        <v>294</v>
      </c>
      <c r="E512" s="251" t="s">
        <v>1</v>
      </c>
      <c r="F512" s="350" t="s">
        <v>1085</v>
      </c>
      <c r="G512" s="250"/>
      <c r="H512" s="251" t="s">
        <v>1</v>
      </c>
      <c r="I512" s="253"/>
      <c r="J512" s="250"/>
      <c r="K512" s="250"/>
      <c r="L512" s="254"/>
      <c r="M512" s="255"/>
      <c r="N512" s="256"/>
      <c r="O512" s="256"/>
      <c r="P512" s="256"/>
      <c r="Q512" s="256"/>
      <c r="R512" s="256"/>
      <c r="S512" s="256"/>
      <c r="T512" s="257"/>
      <c r="AT512" s="258" t="s">
        <v>294</v>
      </c>
      <c r="AU512" s="258" t="s">
        <v>84</v>
      </c>
      <c r="AV512" s="15" t="s">
        <v>82</v>
      </c>
      <c r="AW512" s="15" t="s">
        <v>30</v>
      </c>
      <c r="AX512" s="15" t="s">
        <v>74</v>
      </c>
      <c r="AY512" s="258" t="s">
        <v>201</v>
      </c>
    </row>
    <row r="513" spans="1:65" s="13" customFormat="1" x14ac:dyDescent="0.2">
      <c r="B513" s="227"/>
      <c r="C513" s="292"/>
      <c r="D513" s="219" t="s">
        <v>294</v>
      </c>
      <c r="E513" s="229" t="s">
        <v>1</v>
      </c>
      <c r="F513" s="347" t="s">
        <v>4619</v>
      </c>
      <c r="G513" s="228"/>
      <c r="H513" s="231">
        <f>0.72*2.794</f>
        <v>2.0116800000000001</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347" t="s">
        <v>4620</v>
      </c>
      <c r="G514" s="228"/>
      <c r="H514" s="231">
        <f>0.65*1.76</f>
        <v>1.1440000000000001</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4" customFormat="1" x14ac:dyDescent="0.2">
      <c r="B515" s="238"/>
      <c r="C515" s="293"/>
      <c r="D515" s="219" t="s">
        <v>294</v>
      </c>
      <c r="E515" s="240" t="s">
        <v>1</v>
      </c>
      <c r="F515" s="371" t="s">
        <v>297</v>
      </c>
      <c r="G515" s="239"/>
      <c r="H515" s="242">
        <f>SUM(H513:H514)</f>
        <v>3.1556800000000003</v>
      </c>
      <c r="I515" s="243"/>
      <c r="J515" s="239"/>
      <c r="K515" s="239"/>
      <c r="L515" s="244"/>
      <c r="M515" s="245"/>
      <c r="N515" s="246"/>
      <c r="O515" s="246"/>
      <c r="P515" s="246"/>
      <c r="Q515" s="246"/>
      <c r="R515" s="246"/>
      <c r="S515" s="246"/>
      <c r="T515" s="247"/>
      <c r="AT515" s="248" t="s">
        <v>294</v>
      </c>
      <c r="AU515" s="248" t="s">
        <v>84</v>
      </c>
      <c r="AV515" s="14" t="s">
        <v>214</v>
      </c>
      <c r="AW515" s="14" t="s">
        <v>30</v>
      </c>
      <c r="AX515" s="14" t="s">
        <v>82</v>
      </c>
      <c r="AY515" s="248" t="s">
        <v>201</v>
      </c>
    </row>
    <row r="516" spans="1:65" s="13" customFormat="1" x14ac:dyDescent="0.2">
      <c r="B516" s="227"/>
      <c r="C516" s="292"/>
      <c r="D516" s="219" t="s">
        <v>294</v>
      </c>
      <c r="E516" s="228"/>
      <c r="F516" s="230" t="s">
        <v>5961</v>
      </c>
      <c r="G516" s="228"/>
      <c r="H516" s="231">
        <f>H515*1.02</f>
        <v>3.2187936000000001</v>
      </c>
      <c r="I516" s="232"/>
      <c r="J516" s="228"/>
      <c r="K516" s="228"/>
      <c r="L516" s="233"/>
      <c r="M516" s="234"/>
      <c r="N516" s="235"/>
      <c r="O516" s="235"/>
      <c r="P516" s="235"/>
      <c r="Q516" s="235"/>
      <c r="R516" s="235"/>
      <c r="S516" s="235"/>
      <c r="T516" s="236"/>
      <c r="AT516" s="237" t="s">
        <v>294</v>
      </c>
      <c r="AU516" s="237" t="s">
        <v>84</v>
      </c>
      <c r="AV516" s="13" t="s">
        <v>84</v>
      </c>
      <c r="AW516" s="13" t="s">
        <v>4</v>
      </c>
      <c r="AX516" s="13" t="s">
        <v>82</v>
      </c>
      <c r="AY516" s="237" t="s">
        <v>201</v>
      </c>
    </row>
    <row r="517" spans="1:65" s="2" customFormat="1" ht="24" customHeight="1" x14ac:dyDescent="0.2">
      <c r="A517" s="34"/>
      <c r="B517" s="35"/>
      <c r="C517" s="290" t="s">
        <v>1066</v>
      </c>
      <c r="D517" s="205" t="s">
        <v>204</v>
      </c>
      <c r="E517" s="206" t="s">
        <v>1091</v>
      </c>
      <c r="F517" s="207" t="s">
        <v>1092</v>
      </c>
      <c r="G517" s="208" t="s">
        <v>309</v>
      </c>
      <c r="H517" s="209">
        <v>66.632000000000005</v>
      </c>
      <c r="I517" s="210"/>
      <c r="J517" s="211">
        <f>ROUND(I517*H517,2)</f>
        <v>0</v>
      </c>
      <c r="K517" s="212"/>
      <c r="L517" s="39"/>
      <c r="M517" s="213" t="s">
        <v>1</v>
      </c>
      <c r="N517" s="214" t="s">
        <v>39</v>
      </c>
      <c r="O517" s="71"/>
      <c r="P517" s="215">
        <f>O517*H517</f>
        <v>0</v>
      </c>
      <c r="Q517" s="215">
        <v>9.0000000000000006E-5</v>
      </c>
      <c r="R517" s="215">
        <f>Q517*H517</f>
        <v>5.9968800000000004E-3</v>
      </c>
      <c r="S517" s="215">
        <v>0</v>
      </c>
      <c r="T517" s="216">
        <f>S517*H517</f>
        <v>0</v>
      </c>
      <c r="U517" s="34"/>
      <c r="V517" s="34"/>
      <c r="W517" s="34"/>
      <c r="X517" s="34"/>
      <c r="Y517" s="34"/>
      <c r="Z517" s="34"/>
      <c r="AA517" s="34"/>
      <c r="AB517" s="34"/>
      <c r="AC517" s="34"/>
      <c r="AD517" s="34"/>
      <c r="AE517" s="34"/>
      <c r="AR517" s="217" t="s">
        <v>365</v>
      </c>
      <c r="AT517" s="217" t="s">
        <v>204</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1093</v>
      </c>
    </row>
    <row r="518" spans="1:65" s="2" customFormat="1" ht="24" customHeight="1" x14ac:dyDescent="0.2">
      <c r="A518" s="34"/>
      <c r="B518" s="35"/>
      <c r="C518" s="290" t="s">
        <v>1072</v>
      </c>
      <c r="D518" s="205" t="s">
        <v>204</v>
      </c>
      <c r="E518" s="206" t="s">
        <v>1095</v>
      </c>
      <c r="F518" s="207" t="s">
        <v>1096</v>
      </c>
      <c r="G518" s="208" t="s">
        <v>309</v>
      </c>
      <c r="H518" s="209">
        <v>66.632000000000005</v>
      </c>
      <c r="I518" s="210"/>
      <c r="J518" s="211">
        <f>ROUND(I518*H518,2)</f>
        <v>0</v>
      </c>
      <c r="K518" s="212"/>
      <c r="L518" s="39"/>
      <c r="M518" s="213" t="s">
        <v>1</v>
      </c>
      <c r="N518" s="214" t="s">
        <v>39</v>
      </c>
      <c r="O518" s="71"/>
      <c r="P518" s="215">
        <f>O518*H518</f>
        <v>0</v>
      </c>
      <c r="Q518" s="215">
        <v>5.8E-4</v>
      </c>
      <c r="R518" s="215">
        <f>Q518*H518</f>
        <v>3.8646560000000003E-2</v>
      </c>
      <c r="S518" s="215">
        <v>0</v>
      </c>
      <c r="T518" s="216">
        <f>S518*H518</f>
        <v>0</v>
      </c>
      <c r="U518" s="34"/>
      <c r="V518" s="34"/>
      <c r="W518" s="34"/>
      <c r="X518" s="34"/>
      <c r="Y518" s="34"/>
      <c r="Z518" s="34"/>
      <c r="AA518" s="34"/>
      <c r="AB518" s="34"/>
      <c r="AC518" s="34"/>
      <c r="AD518" s="34"/>
      <c r="AE518" s="34"/>
      <c r="AR518" s="217" t="s">
        <v>365</v>
      </c>
      <c r="AT518" s="217" t="s">
        <v>204</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1097</v>
      </c>
    </row>
    <row r="519" spans="1:65" s="13" customFormat="1" x14ac:dyDescent="0.2">
      <c r="B519" s="227"/>
      <c r="C519" s="292"/>
      <c r="D519" s="219" t="s">
        <v>294</v>
      </c>
      <c r="E519" s="229" t="s">
        <v>1</v>
      </c>
      <c r="F519" s="230" t="s">
        <v>4588</v>
      </c>
      <c r="G519" s="228"/>
      <c r="H519" s="231">
        <v>45.72</v>
      </c>
      <c r="I519" s="232"/>
      <c r="J519" s="228"/>
      <c r="K519" s="228"/>
      <c r="L519" s="233"/>
      <c r="M519" s="234"/>
      <c r="N519" s="235"/>
      <c r="O519" s="235"/>
      <c r="P519" s="235"/>
      <c r="Q519" s="235"/>
      <c r="R519" s="235"/>
      <c r="S519" s="235"/>
      <c r="T519" s="236"/>
      <c r="AT519" s="237" t="s">
        <v>294</v>
      </c>
      <c r="AU519" s="237" t="s">
        <v>84</v>
      </c>
      <c r="AV519" s="13" t="s">
        <v>84</v>
      </c>
      <c r="AW519" s="13" t="s">
        <v>30</v>
      </c>
      <c r="AX519" s="13" t="s">
        <v>74</v>
      </c>
      <c r="AY519" s="237" t="s">
        <v>201</v>
      </c>
    </row>
    <row r="520" spans="1:65" s="13" customFormat="1" x14ac:dyDescent="0.2">
      <c r="B520" s="227"/>
      <c r="C520" s="292"/>
      <c r="D520" s="219" t="s">
        <v>294</v>
      </c>
      <c r="E520" s="229" t="s">
        <v>1</v>
      </c>
      <c r="F520" s="230" t="s">
        <v>4589</v>
      </c>
      <c r="G520" s="228"/>
      <c r="H520" s="231">
        <v>13.172000000000001</v>
      </c>
      <c r="I520" s="232"/>
      <c r="J520" s="228"/>
      <c r="K520" s="228"/>
      <c r="L520" s="233"/>
      <c r="M520" s="234"/>
      <c r="N520" s="235"/>
      <c r="O520" s="235"/>
      <c r="P520" s="235"/>
      <c r="Q520" s="235"/>
      <c r="R520" s="235"/>
      <c r="S520" s="235"/>
      <c r="T520" s="236"/>
      <c r="AT520" s="237" t="s">
        <v>294</v>
      </c>
      <c r="AU520" s="237" t="s">
        <v>84</v>
      </c>
      <c r="AV520" s="13" t="s">
        <v>84</v>
      </c>
      <c r="AW520" s="13" t="s">
        <v>30</v>
      </c>
      <c r="AX520" s="13" t="s">
        <v>74</v>
      </c>
      <c r="AY520" s="237" t="s">
        <v>201</v>
      </c>
    </row>
    <row r="521" spans="1:65" s="13" customFormat="1" x14ac:dyDescent="0.2">
      <c r="B521" s="227"/>
      <c r="C521" s="292"/>
      <c r="D521" s="219" t="s">
        <v>294</v>
      </c>
      <c r="E521" s="229" t="s">
        <v>1</v>
      </c>
      <c r="F521" s="230" t="s">
        <v>4590</v>
      </c>
      <c r="G521" s="228"/>
      <c r="H521" s="231">
        <v>5.08</v>
      </c>
      <c r="I521" s="232"/>
      <c r="J521" s="228"/>
      <c r="K521" s="228"/>
      <c r="L521" s="233"/>
      <c r="M521" s="234"/>
      <c r="N521" s="235"/>
      <c r="O521" s="235"/>
      <c r="P521" s="235"/>
      <c r="Q521" s="235"/>
      <c r="R521" s="235"/>
      <c r="S521" s="235"/>
      <c r="T521" s="236"/>
      <c r="AT521" s="237" t="s">
        <v>294</v>
      </c>
      <c r="AU521" s="237" t="s">
        <v>84</v>
      </c>
      <c r="AV521" s="13" t="s">
        <v>84</v>
      </c>
      <c r="AW521" s="13" t="s">
        <v>30</v>
      </c>
      <c r="AX521" s="13" t="s">
        <v>74</v>
      </c>
      <c r="AY521" s="237" t="s">
        <v>201</v>
      </c>
    </row>
    <row r="522" spans="1:65" s="13" customFormat="1" x14ac:dyDescent="0.2">
      <c r="B522" s="227"/>
      <c r="C522" s="292"/>
      <c r="D522" s="219" t="s">
        <v>294</v>
      </c>
      <c r="E522" s="229" t="s">
        <v>1</v>
      </c>
      <c r="F522" s="230" t="s">
        <v>4591</v>
      </c>
      <c r="G522" s="228"/>
      <c r="H522" s="231">
        <v>2.66</v>
      </c>
      <c r="I522" s="232"/>
      <c r="J522" s="228"/>
      <c r="K522" s="228"/>
      <c r="L522" s="233"/>
      <c r="M522" s="234"/>
      <c r="N522" s="235"/>
      <c r="O522" s="235"/>
      <c r="P522" s="235"/>
      <c r="Q522" s="235"/>
      <c r="R522" s="235"/>
      <c r="S522" s="235"/>
      <c r="T522" s="236"/>
      <c r="AT522" s="237" t="s">
        <v>294</v>
      </c>
      <c r="AU522" s="237" t="s">
        <v>84</v>
      </c>
      <c r="AV522" s="13" t="s">
        <v>84</v>
      </c>
      <c r="AW522" s="13" t="s">
        <v>30</v>
      </c>
      <c r="AX522" s="13" t="s">
        <v>74</v>
      </c>
      <c r="AY522" s="237" t="s">
        <v>201</v>
      </c>
    </row>
    <row r="523" spans="1:65" s="14" customFormat="1" x14ac:dyDescent="0.2">
      <c r="B523" s="238"/>
      <c r="C523" s="293"/>
      <c r="D523" s="219" t="s">
        <v>294</v>
      </c>
      <c r="E523" s="240" t="s">
        <v>1</v>
      </c>
      <c r="F523" s="241" t="s">
        <v>297</v>
      </c>
      <c r="G523" s="239"/>
      <c r="H523" s="242">
        <v>66.632000000000005</v>
      </c>
      <c r="I523" s="243"/>
      <c r="J523" s="239"/>
      <c r="K523" s="239"/>
      <c r="L523" s="244"/>
      <c r="M523" s="245"/>
      <c r="N523" s="246"/>
      <c r="O523" s="246"/>
      <c r="P523" s="246"/>
      <c r="Q523" s="246"/>
      <c r="R523" s="246"/>
      <c r="S523" s="246"/>
      <c r="T523" s="247"/>
      <c r="AT523" s="248" t="s">
        <v>294</v>
      </c>
      <c r="AU523" s="248" t="s">
        <v>84</v>
      </c>
      <c r="AV523" s="14" t="s">
        <v>214</v>
      </c>
      <c r="AW523" s="14" t="s">
        <v>30</v>
      </c>
      <c r="AX523" s="14" t="s">
        <v>82</v>
      </c>
      <c r="AY523" s="248" t="s">
        <v>201</v>
      </c>
    </row>
    <row r="524" spans="1:65" s="2" customFormat="1" ht="24" x14ac:dyDescent="0.2">
      <c r="A524" s="34"/>
      <c r="B524" s="35"/>
      <c r="C524" s="291" t="s">
        <v>1077</v>
      </c>
      <c r="D524" s="262" t="s">
        <v>442</v>
      </c>
      <c r="E524" s="263" t="s">
        <v>1101</v>
      </c>
      <c r="F524" s="264" t="s">
        <v>1102</v>
      </c>
      <c r="G524" s="265" t="s">
        <v>287</v>
      </c>
      <c r="H524" s="266">
        <v>15.343</v>
      </c>
      <c r="I524" s="267"/>
      <c r="J524" s="268">
        <f>ROUND(I524*H524,2)</f>
        <v>0</v>
      </c>
      <c r="K524" s="269"/>
      <c r="L524" s="270"/>
      <c r="M524" s="271" t="s">
        <v>1</v>
      </c>
      <c r="N524" s="272" t="s">
        <v>39</v>
      </c>
      <c r="O524" s="71"/>
      <c r="P524" s="215">
        <f>O524*H524</f>
        <v>0</v>
      </c>
      <c r="Q524" s="215">
        <v>0.03</v>
      </c>
      <c r="R524" s="215">
        <f>Q524*H524</f>
        <v>0.46028999999999998</v>
      </c>
      <c r="S524" s="215">
        <v>0</v>
      </c>
      <c r="T524" s="216">
        <f>S524*H524</f>
        <v>0</v>
      </c>
      <c r="U524" s="34"/>
      <c r="V524" s="34"/>
      <c r="W524" s="34"/>
      <c r="X524" s="34"/>
      <c r="Y524" s="34"/>
      <c r="Z524" s="34"/>
      <c r="AA524" s="34"/>
      <c r="AB524" s="34"/>
      <c r="AC524" s="34"/>
      <c r="AD524" s="34"/>
      <c r="AE524" s="34"/>
      <c r="AR524" s="217" t="s">
        <v>573</v>
      </c>
      <c r="AT524" s="217" t="s">
        <v>442</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1103</v>
      </c>
    </row>
    <row r="525" spans="1:65" s="2" customFormat="1" ht="24" customHeight="1" x14ac:dyDescent="0.2">
      <c r="A525" s="34"/>
      <c r="B525" s="35"/>
      <c r="C525" s="290" t="s">
        <v>1081</v>
      </c>
      <c r="D525" s="205" t="s">
        <v>204</v>
      </c>
      <c r="E525" s="206" t="s">
        <v>1107</v>
      </c>
      <c r="F525" s="207" t="s">
        <v>1108</v>
      </c>
      <c r="G525" s="208" t="s">
        <v>309</v>
      </c>
      <c r="H525" s="209">
        <v>386.68</v>
      </c>
      <c r="I525" s="210"/>
      <c r="J525" s="211">
        <f>ROUND(I525*H525,2)</f>
        <v>0</v>
      </c>
      <c r="K525" s="212"/>
      <c r="L525" s="39"/>
      <c r="M525" s="213" t="s">
        <v>1</v>
      </c>
      <c r="N525" s="214" t="s">
        <v>39</v>
      </c>
      <c r="O525" s="71"/>
      <c r="P525" s="215">
        <f>O525*H525</f>
        <v>0</v>
      </c>
      <c r="Q525" s="215">
        <v>0</v>
      </c>
      <c r="R525" s="215">
        <f>Q525*H525</f>
        <v>0</v>
      </c>
      <c r="S525" s="215">
        <v>0</v>
      </c>
      <c r="T525" s="216">
        <f>S525*H525</f>
        <v>0</v>
      </c>
      <c r="U525" s="34"/>
      <c r="V525" s="34"/>
      <c r="W525" s="34"/>
      <c r="X525" s="34"/>
      <c r="Y525" s="34"/>
      <c r="Z525" s="34"/>
      <c r="AA525" s="34"/>
      <c r="AB525" s="34"/>
      <c r="AC525" s="34"/>
      <c r="AD525" s="34"/>
      <c r="AE525" s="34"/>
      <c r="AR525" s="217" t="s">
        <v>365</v>
      </c>
      <c r="AT525" s="217" t="s">
        <v>204</v>
      </c>
      <c r="AU525" s="217" t="s">
        <v>84</v>
      </c>
      <c r="AY525" s="17" t="s">
        <v>201</v>
      </c>
      <c r="BE525" s="218">
        <f>IF(N525="základní",J525,0)</f>
        <v>0</v>
      </c>
      <c r="BF525" s="218">
        <f>IF(N525="snížená",J525,0)</f>
        <v>0</v>
      </c>
      <c r="BG525" s="218">
        <f>IF(N525="zákl. přenesená",J525,0)</f>
        <v>0</v>
      </c>
      <c r="BH525" s="218">
        <f>IF(N525="sníž. přenesená",J525,0)</f>
        <v>0</v>
      </c>
      <c r="BI525" s="218">
        <f>IF(N525="nulová",J525,0)</f>
        <v>0</v>
      </c>
      <c r="BJ525" s="17" t="s">
        <v>82</v>
      </c>
      <c r="BK525" s="218">
        <f>ROUND(I525*H525,2)</f>
        <v>0</v>
      </c>
      <c r="BL525" s="17" t="s">
        <v>365</v>
      </c>
      <c r="BM525" s="217" t="s">
        <v>1109</v>
      </c>
    </row>
    <row r="526" spans="1:65" s="2" customFormat="1" ht="24" customHeight="1" x14ac:dyDescent="0.2">
      <c r="A526" s="34"/>
      <c r="B526" s="35"/>
      <c r="C526" s="291" t="s">
        <v>1090</v>
      </c>
      <c r="D526" s="262" t="s">
        <v>442</v>
      </c>
      <c r="E526" s="263" t="s">
        <v>1111</v>
      </c>
      <c r="F526" s="264" t="s">
        <v>1112</v>
      </c>
      <c r="G526" s="265" t="s">
        <v>309</v>
      </c>
      <c r="H526" s="266">
        <v>394.41399999999999</v>
      </c>
      <c r="I526" s="267"/>
      <c r="J526" s="268">
        <f>ROUND(I526*H526,2)</f>
        <v>0</v>
      </c>
      <c r="K526" s="269"/>
      <c r="L526" s="270"/>
      <c r="M526" s="271" t="s">
        <v>1</v>
      </c>
      <c r="N526" s="272" t="s">
        <v>39</v>
      </c>
      <c r="O526" s="71"/>
      <c r="P526" s="215">
        <f>O526*H526</f>
        <v>0</v>
      </c>
      <c r="Q526" s="215">
        <v>1.8E-3</v>
      </c>
      <c r="R526" s="215">
        <f>Q526*H526</f>
        <v>0.70994519999999994</v>
      </c>
      <c r="S526" s="215">
        <v>0</v>
      </c>
      <c r="T526" s="216">
        <f>S526*H526</f>
        <v>0</v>
      </c>
      <c r="U526" s="34"/>
      <c r="V526" s="34"/>
      <c r="W526" s="34"/>
      <c r="X526" s="34"/>
      <c r="Y526" s="34"/>
      <c r="Z526" s="34"/>
      <c r="AA526" s="34"/>
      <c r="AB526" s="34"/>
      <c r="AC526" s="34"/>
      <c r="AD526" s="34"/>
      <c r="AE526" s="34"/>
      <c r="AR526" s="217" t="s">
        <v>573</v>
      </c>
      <c r="AT526" s="217" t="s">
        <v>442</v>
      </c>
      <c r="AU526" s="217" t="s">
        <v>84</v>
      </c>
      <c r="AY526" s="17" t="s">
        <v>201</v>
      </c>
      <c r="BE526" s="218">
        <f>IF(N526="základní",J526,0)</f>
        <v>0</v>
      </c>
      <c r="BF526" s="218">
        <f>IF(N526="snížená",J526,0)</f>
        <v>0</v>
      </c>
      <c r="BG526" s="218">
        <f>IF(N526="zákl. přenesená",J526,0)</f>
        <v>0</v>
      </c>
      <c r="BH526" s="218">
        <f>IF(N526="sníž. přenesená",J526,0)</f>
        <v>0</v>
      </c>
      <c r="BI526" s="218">
        <f>IF(N526="nulová",J526,0)</f>
        <v>0</v>
      </c>
      <c r="BJ526" s="17" t="s">
        <v>82</v>
      </c>
      <c r="BK526" s="218">
        <f>ROUND(I526*H526,2)</f>
        <v>0</v>
      </c>
      <c r="BL526" s="17" t="s">
        <v>365</v>
      </c>
      <c r="BM526" s="217" t="s">
        <v>1113</v>
      </c>
    </row>
    <row r="527" spans="1:65" s="13" customFormat="1" x14ac:dyDescent="0.2">
      <c r="B527" s="227"/>
      <c r="C527" s="292"/>
      <c r="D527" s="219" t="s">
        <v>294</v>
      </c>
      <c r="E527" s="228"/>
      <c r="F527" s="230" t="s">
        <v>4623</v>
      </c>
      <c r="G527" s="228"/>
      <c r="H527" s="231">
        <v>394.41399999999999</v>
      </c>
      <c r="I527" s="232"/>
      <c r="J527" s="228"/>
      <c r="K527" s="228"/>
      <c r="L527" s="233"/>
      <c r="M527" s="234"/>
      <c r="N527" s="235"/>
      <c r="O527" s="235"/>
      <c r="P527" s="235"/>
      <c r="Q527" s="235"/>
      <c r="R527" s="235"/>
      <c r="S527" s="235"/>
      <c r="T527" s="236"/>
      <c r="AT527" s="237" t="s">
        <v>294</v>
      </c>
      <c r="AU527" s="237" t="s">
        <v>84</v>
      </c>
      <c r="AV527" s="13" t="s">
        <v>84</v>
      </c>
      <c r="AW527" s="13" t="s">
        <v>4</v>
      </c>
      <c r="AX527" s="13" t="s">
        <v>82</v>
      </c>
      <c r="AY527" s="237" t="s">
        <v>201</v>
      </c>
    </row>
    <row r="528" spans="1:65" s="2" customFormat="1" ht="24" customHeight="1" x14ac:dyDescent="0.2">
      <c r="A528" s="34"/>
      <c r="B528" s="35"/>
      <c r="C528" s="290" t="s">
        <v>1094</v>
      </c>
      <c r="D528" s="205" t="s">
        <v>204</v>
      </c>
      <c r="E528" s="206" t="s">
        <v>1116</v>
      </c>
      <c r="F528" s="207" t="s">
        <v>1117</v>
      </c>
      <c r="G528" s="208" t="s">
        <v>309</v>
      </c>
      <c r="H528" s="209">
        <v>386.68</v>
      </c>
      <c r="I528" s="210"/>
      <c r="J528" s="211">
        <f>ROUND(I528*H528,2)</f>
        <v>0</v>
      </c>
      <c r="K528" s="212"/>
      <c r="L528" s="39"/>
      <c r="M528" s="213" t="s">
        <v>1</v>
      </c>
      <c r="N528" s="214" t="s">
        <v>39</v>
      </c>
      <c r="O528" s="71"/>
      <c r="P528" s="215">
        <f>O528*H528</f>
        <v>0</v>
      </c>
      <c r="Q528" s="215">
        <v>0</v>
      </c>
      <c r="R528" s="215">
        <f>Q528*H528</f>
        <v>0</v>
      </c>
      <c r="S528" s="215">
        <v>0</v>
      </c>
      <c r="T528" s="216">
        <f>S528*H528</f>
        <v>0</v>
      </c>
      <c r="U528" s="34"/>
      <c r="V528" s="34"/>
      <c r="W528" s="34"/>
      <c r="X528" s="34"/>
      <c r="Y528" s="34"/>
      <c r="Z528" s="34"/>
      <c r="AA528" s="34"/>
      <c r="AB528" s="34"/>
      <c r="AC528" s="34"/>
      <c r="AD528" s="34"/>
      <c r="AE528" s="34"/>
      <c r="AR528" s="217" t="s">
        <v>365</v>
      </c>
      <c r="AT528" s="217" t="s">
        <v>204</v>
      </c>
      <c r="AU528" s="217" t="s">
        <v>84</v>
      </c>
      <c r="AY528" s="17" t="s">
        <v>201</v>
      </c>
      <c r="BE528" s="218">
        <f>IF(N528="základní",J528,0)</f>
        <v>0</v>
      </c>
      <c r="BF528" s="218">
        <f>IF(N528="snížená",J528,0)</f>
        <v>0</v>
      </c>
      <c r="BG528" s="218">
        <f>IF(N528="zákl. přenesená",J528,0)</f>
        <v>0</v>
      </c>
      <c r="BH528" s="218">
        <f>IF(N528="sníž. přenesená",J528,0)</f>
        <v>0</v>
      </c>
      <c r="BI528" s="218">
        <f>IF(N528="nulová",J528,0)</f>
        <v>0</v>
      </c>
      <c r="BJ528" s="17" t="s">
        <v>82</v>
      </c>
      <c r="BK528" s="218">
        <f>ROUND(I528*H528,2)</f>
        <v>0</v>
      </c>
      <c r="BL528" s="17" t="s">
        <v>365</v>
      </c>
      <c r="BM528" s="217" t="s">
        <v>1118</v>
      </c>
    </row>
    <row r="529" spans="1:65" s="2" customFormat="1" ht="24" customHeight="1" x14ac:dyDescent="0.2">
      <c r="A529" s="34"/>
      <c r="B529" s="35"/>
      <c r="C529" s="291" t="s">
        <v>1100</v>
      </c>
      <c r="D529" s="262" t="s">
        <v>442</v>
      </c>
      <c r="E529" s="263" t="s">
        <v>1120</v>
      </c>
      <c r="F529" s="264" t="s">
        <v>1121</v>
      </c>
      <c r="G529" s="265" t="s">
        <v>309</v>
      </c>
      <c r="H529" s="266">
        <v>394.41399999999999</v>
      </c>
      <c r="I529" s="267"/>
      <c r="J529" s="268">
        <f>ROUND(I529*H529,2)</f>
        <v>0</v>
      </c>
      <c r="K529" s="269"/>
      <c r="L529" s="270"/>
      <c r="M529" s="271" t="s">
        <v>1</v>
      </c>
      <c r="N529" s="272" t="s">
        <v>39</v>
      </c>
      <c r="O529" s="71"/>
      <c r="P529" s="215">
        <f>O529*H529</f>
        <v>0</v>
      </c>
      <c r="Q529" s="215">
        <v>1.8E-3</v>
      </c>
      <c r="R529" s="215">
        <f>Q529*H529</f>
        <v>0.70994519999999994</v>
      </c>
      <c r="S529" s="215">
        <v>0</v>
      </c>
      <c r="T529" s="216">
        <f>S529*H529</f>
        <v>0</v>
      </c>
      <c r="U529" s="34"/>
      <c r="V529" s="34"/>
      <c r="W529" s="34"/>
      <c r="X529" s="34"/>
      <c r="Y529" s="34"/>
      <c r="Z529" s="34"/>
      <c r="AA529" s="34"/>
      <c r="AB529" s="34"/>
      <c r="AC529" s="34"/>
      <c r="AD529" s="34"/>
      <c r="AE529" s="34"/>
      <c r="AR529" s="217" t="s">
        <v>573</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1122</v>
      </c>
    </row>
    <row r="530" spans="1:65" s="13" customFormat="1" x14ac:dyDescent="0.2">
      <c r="B530" s="227"/>
      <c r="C530" s="292"/>
      <c r="D530" s="219" t="s">
        <v>294</v>
      </c>
      <c r="E530" s="228"/>
      <c r="F530" s="230" t="s">
        <v>4624</v>
      </c>
      <c r="G530" s="228"/>
      <c r="H530" s="231">
        <v>394.41399999999999</v>
      </c>
      <c r="I530" s="232"/>
      <c r="J530" s="228"/>
      <c r="K530" s="228"/>
      <c r="L530" s="233"/>
      <c r="M530" s="234"/>
      <c r="N530" s="235"/>
      <c r="O530" s="235"/>
      <c r="P530" s="235"/>
      <c r="Q530" s="235"/>
      <c r="R530" s="235"/>
      <c r="S530" s="235"/>
      <c r="T530" s="236"/>
      <c r="AT530" s="237" t="s">
        <v>294</v>
      </c>
      <c r="AU530" s="237" t="s">
        <v>84</v>
      </c>
      <c r="AV530" s="13" t="s">
        <v>84</v>
      </c>
      <c r="AW530" s="13" t="s">
        <v>4</v>
      </c>
      <c r="AX530" s="13" t="s">
        <v>82</v>
      </c>
      <c r="AY530" s="237" t="s">
        <v>201</v>
      </c>
    </row>
    <row r="531" spans="1:65" s="2" customFormat="1" ht="24" customHeight="1" x14ac:dyDescent="0.2">
      <c r="A531" s="34"/>
      <c r="B531" s="35"/>
      <c r="C531" s="290" t="s">
        <v>1106</v>
      </c>
      <c r="D531" s="205" t="s">
        <v>204</v>
      </c>
      <c r="E531" s="206" t="s">
        <v>1124</v>
      </c>
      <c r="F531" s="207" t="s">
        <v>1125</v>
      </c>
      <c r="G531" s="208" t="s">
        <v>309</v>
      </c>
      <c r="H531" s="209">
        <v>386.68</v>
      </c>
      <c r="I531" s="210"/>
      <c r="J531" s="211">
        <f>ROUND(I531*H531,2)</f>
        <v>0</v>
      </c>
      <c r="K531" s="212"/>
      <c r="L531" s="39"/>
      <c r="M531" s="213" t="s">
        <v>1</v>
      </c>
      <c r="N531" s="214" t="s">
        <v>39</v>
      </c>
      <c r="O531" s="71"/>
      <c r="P531" s="215">
        <f>O531*H531</f>
        <v>0</v>
      </c>
      <c r="Q531" s="215">
        <v>1.0000000000000001E-5</v>
      </c>
      <c r="R531" s="215">
        <f>Q531*H531</f>
        <v>3.8668000000000005E-3</v>
      </c>
      <c r="S531" s="215">
        <v>0</v>
      </c>
      <c r="T531" s="216">
        <f>S531*H531</f>
        <v>0</v>
      </c>
      <c r="U531" s="34"/>
      <c r="V531" s="34"/>
      <c r="W531" s="34"/>
      <c r="X531" s="34"/>
      <c r="Y531" s="34"/>
      <c r="Z531" s="34"/>
      <c r="AA531" s="34"/>
      <c r="AB531" s="34"/>
      <c r="AC531" s="34"/>
      <c r="AD531" s="34"/>
      <c r="AE531" s="34"/>
      <c r="AR531" s="217" t="s">
        <v>365</v>
      </c>
      <c r="AT531" s="217" t="s">
        <v>204</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1126</v>
      </c>
    </row>
    <row r="532" spans="1:65" s="2" customFormat="1" ht="24" customHeight="1" x14ac:dyDescent="0.2">
      <c r="A532" s="34"/>
      <c r="B532" s="35"/>
      <c r="C532" s="291" t="s">
        <v>1110</v>
      </c>
      <c r="D532" s="262" t="s">
        <v>442</v>
      </c>
      <c r="E532" s="263" t="s">
        <v>1128</v>
      </c>
      <c r="F532" s="264" t="s">
        <v>1129</v>
      </c>
      <c r="G532" s="265" t="s">
        <v>309</v>
      </c>
      <c r="H532" s="266">
        <v>406.01400000000001</v>
      </c>
      <c r="I532" s="267"/>
      <c r="J532" s="268">
        <f>ROUND(I532*H532,2)</f>
        <v>0</v>
      </c>
      <c r="K532" s="269"/>
      <c r="L532" s="270"/>
      <c r="M532" s="271" t="s">
        <v>1</v>
      </c>
      <c r="N532" s="272" t="s">
        <v>39</v>
      </c>
      <c r="O532" s="71"/>
      <c r="P532" s="215">
        <f>O532*H532</f>
        <v>0</v>
      </c>
      <c r="Q532" s="215">
        <v>1.7000000000000001E-4</v>
      </c>
      <c r="R532" s="215">
        <f>Q532*H532</f>
        <v>6.9022380000000008E-2</v>
      </c>
      <c r="S532" s="215">
        <v>0</v>
      </c>
      <c r="T532" s="216">
        <f>S532*H532</f>
        <v>0</v>
      </c>
      <c r="U532" s="34"/>
      <c r="V532" s="34"/>
      <c r="W532" s="34"/>
      <c r="X532" s="34"/>
      <c r="Y532" s="34"/>
      <c r="Z532" s="34"/>
      <c r="AA532" s="34"/>
      <c r="AB532" s="34"/>
      <c r="AC532" s="34"/>
      <c r="AD532" s="34"/>
      <c r="AE532" s="34"/>
      <c r="AR532" s="217" t="s">
        <v>573</v>
      </c>
      <c r="AT532" s="217" t="s">
        <v>442</v>
      </c>
      <c r="AU532" s="217" t="s">
        <v>84</v>
      </c>
      <c r="AY532" s="17" t="s">
        <v>201</v>
      </c>
      <c r="BE532" s="218">
        <f>IF(N532="základní",J532,0)</f>
        <v>0</v>
      </c>
      <c r="BF532" s="218">
        <f>IF(N532="snížená",J532,0)</f>
        <v>0</v>
      </c>
      <c r="BG532" s="218">
        <f>IF(N532="zákl. přenesená",J532,0)</f>
        <v>0</v>
      </c>
      <c r="BH532" s="218">
        <f>IF(N532="sníž. přenesená",J532,0)</f>
        <v>0</v>
      </c>
      <c r="BI532" s="218">
        <f>IF(N532="nulová",J532,0)</f>
        <v>0</v>
      </c>
      <c r="BJ532" s="17" t="s">
        <v>82</v>
      </c>
      <c r="BK532" s="218">
        <f>ROUND(I532*H532,2)</f>
        <v>0</v>
      </c>
      <c r="BL532" s="17" t="s">
        <v>365</v>
      </c>
      <c r="BM532" s="217" t="s">
        <v>1130</v>
      </c>
    </row>
    <row r="533" spans="1:65" s="13" customFormat="1" x14ac:dyDescent="0.2">
      <c r="B533" s="227"/>
      <c r="C533" s="292"/>
      <c r="D533" s="219" t="s">
        <v>294</v>
      </c>
      <c r="E533" s="228"/>
      <c r="F533" s="230" t="s">
        <v>4625</v>
      </c>
      <c r="G533" s="228"/>
      <c r="H533" s="231">
        <v>406.01400000000001</v>
      </c>
      <c r="I533" s="232"/>
      <c r="J533" s="228"/>
      <c r="K533" s="228"/>
      <c r="L533" s="233"/>
      <c r="M533" s="234"/>
      <c r="N533" s="235"/>
      <c r="O533" s="235"/>
      <c r="P533" s="235"/>
      <c r="Q533" s="235"/>
      <c r="R533" s="235"/>
      <c r="S533" s="235"/>
      <c r="T533" s="236"/>
      <c r="AT533" s="237" t="s">
        <v>294</v>
      </c>
      <c r="AU533" s="237" t="s">
        <v>84</v>
      </c>
      <c r="AV533" s="13" t="s">
        <v>84</v>
      </c>
      <c r="AW533" s="13" t="s">
        <v>4</v>
      </c>
      <c r="AX533" s="13" t="s">
        <v>82</v>
      </c>
      <c r="AY533" s="237" t="s">
        <v>201</v>
      </c>
    </row>
    <row r="534" spans="1:65" s="12" customFormat="1" ht="22.9" customHeight="1" x14ac:dyDescent="0.2">
      <c r="B534" s="189"/>
      <c r="C534" s="294"/>
      <c r="D534" s="191" t="s">
        <v>73</v>
      </c>
      <c r="E534" s="203" t="s">
        <v>1160</v>
      </c>
      <c r="F534" s="203" t="s">
        <v>1161</v>
      </c>
      <c r="G534" s="190"/>
      <c r="H534" s="190"/>
      <c r="I534" s="193"/>
      <c r="J534" s="204">
        <f>BK534</f>
        <v>0</v>
      </c>
      <c r="K534" s="190"/>
      <c r="L534" s="195"/>
      <c r="M534" s="196"/>
      <c r="N534" s="197"/>
      <c r="O534" s="197"/>
      <c r="P534" s="198">
        <f>SUM(P535:P550)</f>
        <v>0</v>
      </c>
      <c r="Q534" s="197"/>
      <c r="R534" s="198">
        <f>SUM(R535:R550)</f>
        <v>17.05894065</v>
      </c>
      <c r="S534" s="197"/>
      <c r="T534" s="199">
        <f>SUM(T535:T550)</f>
        <v>0</v>
      </c>
      <c r="AR534" s="200" t="s">
        <v>84</v>
      </c>
      <c r="AT534" s="201" t="s">
        <v>73</v>
      </c>
      <c r="AU534" s="201" t="s">
        <v>82</v>
      </c>
      <c r="AY534" s="200" t="s">
        <v>201</v>
      </c>
      <c r="BK534" s="202">
        <f>SUM(BK535:BK550)</f>
        <v>0</v>
      </c>
    </row>
    <row r="535" spans="1:65" s="2" customFormat="1" ht="24" customHeight="1" x14ac:dyDescent="0.2">
      <c r="A535" s="34"/>
      <c r="B535" s="35"/>
      <c r="C535" s="290" t="s">
        <v>1115</v>
      </c>
      <c r="D535" s="205" t="s">
        <v>204</v>
      </c>
      <c r="E535" s="206" t="s">
        <v>1163</v>
      </c>
      <c r="F535" s="207" t="s">
        <v>1164</v>
      </c>
      <c r="G535" s="208" t="s">
        <v>287</v>
      </c>
      <c r="H535" s="209">
        <v>18.323</v>
      </c>
      <c r="I535" s="210"/>
      <c r="J535" s="211">
        <f t="shared" ref="J535:J550" si="40">ROUND(I535*H535,2)</f>
        <v>0</v>
      </c>
      <c r="K535" s="212"/>
      <c r="L535" s="39"/>
      <c r="M535" s="213" t="s">
        <v>1</v>
      </c>
      <c r="N535" s="214" t="s">
        <v>39</v>
      </c>
      <c r="O535" s="71"/>
      <c r="P535" s="215">
        <f t="shared" ref="P535:P550" si="41">O535*H535</f>
        <v>0</v>
      </c>
      <c r="Q535" s="215">
        <v>1.08E-3</v>
      </c>
      <c r="R535" s="215">
        <f t="shared" ref="R535:R550" si="42">Q535*H535</f>
        <v>1.9788840000000002E-2</v>
      </c>
      <c r="S535" s="215">
        <v>0</v>
      </c>
      <c r="T535" s="216">
        <f t="shared" ref="T535:T550" si="43">S535*H535</f>
        <v>0</v>
      </c>
      <c r="U535" s="34"/>
      <c r="V535" s="34"/>
      <c r="W535" s="34"/>
      <c r="X535" s="34"/>
      <c r="Y535" s="34"/>
      <c r="Z535" s="34"/>
      <c r="AA535" s="34"/>
      <c r="AB535" s="34"/>
      <c r="AC535" s="34"/>
      <c r="AD535" s="34"/>
      <c r="AE535" s="34"/>
      <c r="AR535" s="217" t="s">
        <v>365</v>
      </c>
      <c r="AT535" s="217" t="s">
        <v>204</v>
      </c>
      <c r="AU535" s="217" t="s">
        <v>84</v>
      </c>
      <c r="AY535" s="17" t="s">
        <v>201</v>
      </c>
      <c r="BE535" s="218">
        <f t="shared" ref="BE535:BE550" si="44">IF(N535="základní",J535,0)</f>
        <v>0</v>
      </c>
      <c r="BF535" s="218">
        <f t="shared" ref="BF535:BF550" si="45">IF(N535="snížená",J535,0)</f>
        <v>0</v>
      </c>
      <c r="BG535" s="218">
        <f t="shared" ref="BG535:BG550" si="46">IF(N535="zákl. přenesená",J535,0)</f>
        <v>0</v>
      </c>
      <c r="BH535" s="218">
        <f t="shared" ref="BH535:BH550" si="47">IF(N535="sníž. přenesená",J535,0)</f>
        <v>0</v>
      </c>
      <c r="BI535" s="218">
        <f t="shared" ref="BI535:BI550" si="48">IF(N535="nulová",J535,0)</f>
        <v>0</v>
      </c>
      <c r="BJ535" s="17" t="s">
        <v>82</v>
      </c>
      <c r="BK535" s="218">
        <f t="shared" ref="BK535:BK550" si="49">ROUND(I535*H535,2)</f>
        <v>0</v>
      </c>
      <c r="BL535" s="17" t="s">
        <v>365</v>
      </c>
      <c r="BM535" s="217" t="s">
        <v>1165</v>
      </c>
    </row>
    <row r="536" spans="1:65" s="2" customFormat="1" ht="24" customHeight="1" x14ac:dyDescent="0.2">
      <c r="A536" s="34"/>
      <c r="B536" s="35"/>
      <c r="C536" s="290" t="s">
        <v>1119</v>
      </c>
      <c r="D536" s="205" t="s">
        <v>204</v>
      </c>
      <c r="E536" s="206" t="s">
        <v>1167</v>
      </c>
      <c r="F536" s="207" t="s">
        <v>1168</v>
      </c>
      <c r="G536" s="208" t="s">
        <v>325</v>
      </c>
      <c r="H536" s="209">
        <v>69.03</v>
      </c>
      <c r="I536" s="210"/>
      <c r="J536" s="211">
        <f t="shared" si="40"/>
        <v>0</v>
      </c>
      <c r="K536" s="212"/>
      <c r="L536" s="39"/>
      <c r="M536" s="213" t="s">
        <v>1</v>
      </c>
      <c r="N536" s="214" t="s">
        <v>39</v>
      </c>
      <c r="O536" s="71"/>
      <c r="P536" s="215">
        <f t="shared" si="41"/>
        <v>0</v>
      </c>
      <c r="Q536" s="215">
        <v>0</v>
      </c>
      <c r="R536" s="215">
        <f t="shared" si="42"/>
        <v>0</v>
      </c>
      <c r="S536" s="215">
        <v>0</v>
      </c>
      <c r="T536" s="216">
        <f t="shared" si="43"/>
        <v>0</v>
      </c>
      <c r="U536" s="34"/>
      <c r="V536" s="34"/>
      <c r="W536" s="34"/>
      <c r="X536" s="34"/>
      <c r="Y536" s="34"/>
      <c r="Z536" s="34"/>
      <c r="AA536" s="34"/>
      <c r="AB536" s="34"/>
      <c r="AC536" s="34"/>
      <c r="AD536" s="34"/>
      <c r="AE536" s="34"/>
      <c r="AR536" s="217" t="s">
        <v>365</v>
      </c>
      <c r="AT536" s="217" t="s">
        <v>204</v>
      </c>
      <c r="AU536" s="217" t="s">
        <v>84</v>
      </c>
      <c r="AY536" s="17" t="s">
        <v>201</v>
      </c>
      <c r="BE536" s="218">
        <f t="shared" si="44"/>
        <v>0</v>
      </c>
      <c r="BF536" s="218">
        <f t="shared" si="45"/>
        <v>0</v>
      </c>
      <c r="BG536" s="218">
        <f t="shared" si="46"/>
        <v>0</v>
      </c>
      <c r="BH536" s="218">
        <f t="shared" si="47"/>
        <v>0</v>
      </c>
      <c r="BI536" s="218">
        <f t="shared" si="48"/>
        <v>0</v>
      </c>
      <c r="BJ536" s="17" t="s">
        <v>82</v>
      </c>
      <c r="BK536" s="218">
        <f t="shared" si="49"/>
        <v>0</v>
      </c>
      <c r="BL536" s="17" t="s">
        <v>365</v>
      </c>
      <c r="BM536" s="217" t="s">
        <v>1169</v>
      </c>
    </row>
    <row r="537" spans="1:65" s="2" customFormat="1" ht="16.5" customHeight="1" x14ac:dyDescent="0.2">
      <c r="A537" s="34"/>
      <c r="B537" s="35"/>
      <c r="C537" s="291" t="s">
        <v>1123</v>
      </c>
      <c r="D537" s="262" t="s">
        <v>442</v>
      </c>
      <c r="E537" s="263" t="s">
        <v>1171</v>
      </c>
      <c r="F537" s="264" t="s">
        <v>1172</v>
      </c>
      <c r="G537" s="265" t="s">
        <v>287</v>
      </c>
      <c r="H537" s="266">
        <v>0.497</v>
      </c>
      <c r="I537" s="267"/>
      <c r="J537" s="268">
        <f t="shared" si="40"/>
        <v>0</v>
      </c>
      <c r="K537" s="269"/>
      <c r="L537" s="270"/>
      <c r="M537" s="271" t="s">
        <v>1</v>
      </c>
      <c r="N537" s="272" t="s">
        <v>39</v>
      </c>
      <c r="O537" s="71"/>
      <c r="P537" s="215">
        <f t="shared" si="41"/>
        <v>0</v>
      </c>
      <c r="Q537" s="215">
        <v>0.55000000000000004</v>
      </c>
      <c r="R537" s="215">
        <f t="shared" si="42"/>
        <v>0.27335000000000004</v>
      </c>
      <c r="S537" s="215">
        <v>0</v>
      </c>
      <c r="T537" s="216">
        <f t="shared" si="43"/>
        <v>0</v>
      </c>
      <c r="U537" s="34"/>
      <c r="V537" s="34"/>
      <c r="W537" s="34"/>
      <c r="X537" s="34"/>
      <c r="Y537" s="34"/>
      <c r="Z537" s="34"/>
      <c r="AA537" s="34"/>
      <c r="AB537" s="34"/>
      <c r="AC537" s="34"/>
      <c r="AD537" s="34"/>
      <c r="AE537" s="34"/>
      <c r="AR537" s="217" t="s">
        <v>573</v>
      </c>
      <c r="AT537" s="217" t="s">
        <v>442</v>
      </c>
      <c r="AU537" s="217" t="s">
        <v>84</v>
      </c>
      <c r="AY537" s="17" t="s">
        <v>201</v>
      </c>
      <c r="BE537" s="218">
        <f t="shared" si="44"/>
        <v>0</v>
      </c>
      <c r="BF537" s="218">
        <f t="shared" si="45"/>
        <v>0</v>
      </c>
      <c r="BG537" s="218">
        <f t="shared" si="46"/>
        <v>0</v>
      </c>
      <c r="BH537" s="218">
        <f t="shared" si="47"/>
        <v>0</v>
      </c>
      <c r="BI537" s="218">
        <f t="shared" si="48"/>
        <v>0</v>
      </c>
      <c r="BJ537" s="17" t="s">
        <v>82</v>
      </c>
      <c r="BK537" s="218">
        <f t="shared" si="49"/>
        <v>0</v>
      </c>
      <c r="BL537" s="17" t="s">
        <v>365</v>
      </c>
      <c r="BM537" s="217" t="s">
        <v>1173</v>
      </c>
    </row>
    <row r="538" spans="1:65" s="2" customFormat="1" ht="24" customHeight="1" x14ac:dyDescent="0.2">
      <c r="A538" s="34"/>
      <c r="B538" s="35"/>
      <c r="C538" s="290" t="s">
        <v>1127</v>
      </c>
      <c r="D538" s="205" t="s">
        <v>204</v>
      </c>
      <c r="E538" s="206" t="s">
        <v>1175</v>
      </c>
      <c r="F538" s="207" t="s">
        <v>1176</v>
      </c>
      <c r="G538" s="208" t="s">
        <v>325</v>
      </c>
      <c r="H538" s="209">
        <v>341.02</v>
      </c>
      <c r="I538" s="210"/>
      <c r="J538" s="211">
        <f t="shared" si="40"/>
        <v>0</v>
      </c>
      <c r="K538" s="212"/>
      <c r="L538" s="39"/>
      <c r="M538" s="213" t="s">
        <v>1</v>
      </c>
      <c r="N538" s="214" t="s">
        <v>39</v>
      </c>
      <c r="O538" s="71"/>
      <c r="P538" s="215">
        <f t="shared" si="41"/>
        <v>0</v>
      </c>
      <c r="Q538" s="215">
        <v>0</v>
      </c>
      <c r="R538" s="215">
        <f t="shared" si="42"/>
        <v>0</v>
      </c>
      <c r="S538" s="215">
        <v>0</v>
      </c>
      <c r="T538" s="216">
        <f t="shared" si="43"/>
        <v>0</v>
      </c>
      <c r="U538" s="34"/>
      <c r="V538" s="34"/>
      <c r="W538" s="34"/>
      <c r="X538" s="34"/>
      <c r="Y538" s="34"/>
      <c r="Z538" s="34"/>
      <c r="AA538" s="34"/>
      <c r="AB538" s="34"/>
      <c r="AC538" s="34"/>
      <c r="AD538" s="34"/>
      <c r="AE538" s="34"/>
      <c r="AR538" s="217" t="s">
        <v>365</v>
      </c>
      <c r="AT538" s="217" t="s">
        <v>204</v>
      </c>
      <c r="AU538" s="217" t="s">
        <v>84</v>
      </c>
      <c r="AY538" s="17" t="s">
        <v>201</v>
      </c>
      <c r="BE538" s="218">
        <f t="shared" si="44"/>
        <v>0</v>
      </c>
      <c r="BF538" s="218">
        <f t="shared" si="45"/>
        <v>0</v>
      </c>
      <c r="BG538" s="218">
        <f t="shared" si="46"/>
        <v>0</v>
      </c>
      <c r="BH538" s="218">
        <f t="shared" si="47"/>
        <v>0</v>
      </c>
      <c r="BI538" s="218">
        <f t="shared" si="48"/>
        <v>0</v>
      </c>
      <c r="BJ538" s="17" t="s">
        <v>82</v>
      </c>
      <c r="BK538" s="218">
        <f t="shared" si="49"/>
        <v>0</v>
      </c>
      <c r="BL538" s="17" t="s">
        <v>365</v>
      </c>
      <c r="BM538" s="217" t="s">
        <v>1177</v>
      </c>
    </row>
    <row r="539" spans="1:65" s="2" customFormat="1" ht="16.5" customHeight="1" x14ac:dyDescent="0.2">
      <c r="A539" s="34"/>
      <c r="B539" s="35"/>
      <c r="C539" s="291" t="s">
        <v>1132</v>
      </c>
      <c r="D539" s="262" t="s">
        <v>442</v>
      </c>
      <c r="E539" s="263" t="s">
        <v>1181</v>
      </c>
      <c r="F539" s="264" t="s">
        <v>1182</v>
      </c>
      <c r="G539" s="265" t="s">
        <v>287</v>
      </c>
      <c r="H539" s="266">
        <v>8.1839999999999993</v>
      </c>
      <c r="I539" s="267"/>
      <c r="J539" s="268">
        <f t="shared" si="40"/>
        <v>0</v>
      </c>
      <c r="K539" s="269"/>
      <c r="L539" s="270"/>
      <c r="M539" s="271" t="s">
        <v>1</v>
      </c>
      <c r="N539" s="272" t="s">
        <v>39</v>
      </c>
      <c r="O539" s="71"/>
      <c r="P539" s="215">
        <f t="shared" si="41"/>
        <v>0</v>
      </c>
      <c r="Q539" s="215">
        <v>0.55000000000000004</v>
      </c>
      <c r="R539" s="215">
        <f t="shared" si="42"/>
        <v>4.5011999999999999</v>
      </c>
      <c r="S539" s="215">
        <v>0</v>
      </c>
      <c r="T539" s="216">
        <f t="shared" si="43"/>
        <v>0</v>
      </c>
      <c r="U539" s="34"/>
      <c r="V539" s="34"/>
      <c r="W539" s="34"/>
      <c r="X539" s="34"/>
      <c r="Y539" s="34"/>
      <c r="Z539" s="34"/>
      <c r="AA539" s="34"/>
      <c r="AB539" s="34"/>
      <c r="AC539" s="34"/>
      <c r="AD539" s="34"/>
      <c r="AE539" s="34"/>
      <c r="AR539" s="217" t="s">
        <v>573</v>
      </c>
      <c r="AT539" s="217" t="s">
        <v>442</v>
      </c>
      <c r="AU539" s="217" t="s">
        <v>84</v>
      </c>
      <c r="AY539" s="17" t="s">
        <v>201</v>
      </c>
      <c r="BE539" s="218">
        <f t="shared" si="44"/>
        <v>0</v>
      </c>
      <c r="BF539" s="218">
        <f t="shared" si="45"/>
        <v>0</v>
      </c>
      <c r="BG539" s="218">
        <f t="shared" si="46"/>
        <v>0</v>
      </c>
      <c r="BH539" s="218">
        <f t="shared" si="47"/>
        <v>0</v>
      </c>
      <c r="BI539" s="218">
        <f t="shared" si="48"/>
        <v>0</v>
      </c>
      <c r="BJ539" s="17" t="s">
        <v>82</v>
      </c>
      <c r="BK539" s="218">
        <f t="shared" si="49"/>
        <v>0</v>
      </c>
      <c r="BL539" s="17" t="s">
        <v>365</v>
      </c>
      <c r="BM539" s="217" t="s">
        <v>1183</v>
      </c>
    </row>
    <row r="540" spans="1:65" s="2" customFormat="1" ht="24" customHeight="1" x14ac:dyDescent="0.2">
      <c r="A540" s="34"/>
      <c r="B540" s="35"/>
      <c r="C540" s="290" t="s">
        <v>1136</v>
      </c>
      <c r="D540" s="205" t="s">
        <v>204</v>
      </c>
      <c r="E540" s="206" t="s">
        <v>1185</v>
      </c>
      <c r="F540" s="207" t="s">
        <v>1186</v>
      </c>
      <c r="G540" s="208" t="s">
        <v>325</v>
      </c>
      <c r="H540" s="209">
        <v>345.07</v>
      </c>
      <c r="I540" s="210"/>
      <c r="J540" s="211">
        <f t="shared" si="40"/>
        <v>0</v>
      </c>
      <c r="K540" s="212"/>
      <c r="L540" s="39"/>
      <c r="M540" s="213" t="s">
        <v>1</v>
      </c>
      <c r="N540" s="214" t="s">
        <v>39</v>
      </c>
      <c r="O540" s="71"/>
      <c r="P540" s="215">
        <f t="shared" si="41"/>
        <v>0</v>
      </c>
      <c r="Q540" s="215">
        <v>0</v>
      </c>
      <c r="R540" s="215">
        <f t="shared" si="42"/>
        <v>0</v>
      </c>
      <c r="S540" s="215">
        <v>0</v>
      </c>
      <c r="T540" s="216">
        <f t="shared" si="43"/>
        <v>0</v>
      </c>
      <c r="U540" s="34"/>
      <c r="V540" s="34"/>
      <c r="W540" s="34"/>
      <c r="X540" s="34"/>
      <c r="Y540" s="34"/>
      <c r="Z540" s="34"/>
      <c r="AA540" s="34"/>
      <c r="AB540" s="34"/>
      <c r="AC540" s="34"/>
      <c r="AD540" s="34"/>
      <c r="AE540" s="34"/>
      <c r="AR540" s="217" t="s">
        <v>365</v>
      </c>
      <c r="AT540" s="217" t="s">
        <v>204</v>
      </c>
      <c r="AU540" s="217" t="s">
        <v>84</v>
      </c>
      <c r="AY540" s="17" t="s">
        <v>201</v>
      </c>
      <c r="BE540" s="218">
        <f t="shared" si="44"/>
        <v>0</v>
      </c>
      <c r="BF540" s="218">
        <f t="shared" si="45"/>
        <v>0</v>
      </c>
      <c r="BG540" s="218">
        <f t="shared" si="46"/>
        <v>0</v>
      </c>
      <c r="BH540" s="218">
        <f t="shared" si="47"/>
        <v>0</v>
      </c>
      <c r="BI540" s="218">
        <f t="shared" si="48"/>
        <v>0</v>
      </c>
      <c r="BJ540" s="17" t="s">
        <v>82</v>
      </c>
      <c r="BK540" s="218">
        <f t="shared" si="49"/>
        <v>0</v>
      </c>
      <c r="BL540" s="17" t="s">
        <v>365</v>
      </c>
      <c r="BM540" s="217" t="s">
        <v>1187</v>
      </c>
    </row>
    <row r="541" spans="1:65" s="2" customFormat="1" ht="16.5" customHeight="1" x14ac:dyDescent="0.2">
      <c r="A541" s="34"/>
      <c r="B541" s="35"/>
      <c r="C541" s="291" t="s">
        <v>1143</v>
      </c>
      <c r="D541" s="262" t="s">
        <v>442</v>
      </c>
      <c r="E541" s="263" t="s">
        <v>1192</v>
      </c>
      <c r="F541" s="264" t="s">
        <v>1193</v>
      </c>
      <c r="G541" s="265" t="s">
        <v>287</v>
      </c>
      <c r="H541" s="266">
        <v>7.4539999999999997</v>
      </c>
      <c r="I541" s="267"/>
      <c r="J541" s="268">
        <f t="shared" si="40"/>
        <v>0</v>
      </c>
      <c r="K541" s="269"/>
      <c r="L541" s="270"/>
      <c r="M541" s="271" t="s">
        <v>1</v>
      </c>
      <c r="N541" s="272" t="s">
        <v>39</v>
      </c>
      <c r="O541" s="71"/>
      <c r="P541" s="215">
        <f t="shared" si="41"/>
        <v>0</v>
      </c>
      <c r="Q541" s="215">
        <v>0.55000000000000004</v>
      </c>
      <c r="R541" s="215">
        <f t="shared" si="42"/>
        <v>4.0997000000000003</v>
      </c>
      <c r="S541" s="215">
        <v>0</v>
      </c>
      <c r="T541" s="216">
        <f t="shared" si="43"/>
        <v>0</v>
      </c>
      <c r="U541" s="34"/>
      <c r="V541" s="34"/>
      <c r="W541" s="34"/>
      <c r="X541" s="34"/>
      <c r="Y541" s="34"/>
      <c r="Z541" s="34"/>
      <c r="AA541" s="34"/>
      <c r="AB541" s="34"/>
      <c r="AC541" s="34"/>
      <c r="AD541" s="34"/>
      <c r="AE541" s="34"/>
      <c r="AR541" s="217" t="s">
        <v>573</v>
      </c>
      <c r="AT541" s="217" t="s">
        <v>442</v>
      </c>
      <c r="AU541" s="217" t="s">
        <v>84</v>
      </c>
      <c r="AY541" s="17" t="s">
        <v>201</v>
      </c>
      <c r="BE541" s="218">
        <f t="shared" si="44"/>
        <v>0</v>
      </c>
      <c r="BF541" s="218">
        <f t="shared" si="45"/>
        <v>0</v>
      </c>
      <c r="BG541" s="218">
        <f t="shared" si="46"/>
        <v>0</v>
      </c>
      <c r="BH541" s="218">
        <f t="shared" si="47"/>
        <v>0</v>
      </c>
      <c r="BI541" s="218">
        <f t="shared" si="48"/>
        <v>0</v>
      </c>
      <c r="BJ541" s="17" t="s">
        <v>82</v>
      </c>
      <c r="BK541" s="218">
        <f t="shared" si="49"/>
        <v>0</v>
      </c>
      <c r="BL541" s="17" t="s">
        <v>365</v>
      </c>
      <c r="BM541" s="217" t="s">
        <v>1194</v>
      </c>
    </row>
    <row r="542" spans="1:65" s="2" customFormat="1" ht="24" customHeight="1" x14ac:dyDescent="0.2">
      <c r="A542" s="34"/>
      <c r="B542" s="35"/>
      <c r="C542" s="290" t="s">
        <v>1147</v>
      </c>
      <c r="D542" s="205" t="s">
        <v>204</v>
      </c>
      <c r="E542" s="206" t="s">
        <v>4626</v>
      </c>
      <c r="F542" s="207" t="s">
        <v>4627</v>
      </c>
      <c r="G542" s="208" t="s">
        <v>325</v>
      </c>
      <c r="H542" s="209">
        <v>53.65</v>
      </c>
      <c r="I542" s="210"/>
      <c r="J542" s="211">
        <f t="shared" si="40"/>
        <v>0</v>
      </c>
      <c r="K542" s="212"/>
      <c r="L542" s="39"/>
      <c r="M542" s="213" t="s">
        <v>1</v>
      </c>
      <c r="N542" s="214" t="s">
        <v>39</v>
      </c>
      <c r="O542" s="71"/>
      <c r="P542" s="215">
        <f t="shared" si="41"/>
        <v>0</v>
      </c>
      <c r="Q542" s="215">
        <v>0</v>
      </c>
      <c r="R542" s="215">
        <f t="shared" si="42"/>
        <v>0</v>
      </c>
      <c r="S542" s="215">
        <v>0</v>
      </c>
      <c r="T542" s="216">
        <f t="shared" si="43"/>
        <v>0</v>
      </c>
      <c r="U542" s="34"/>
      <c r="V542" s="34"/>
      <c r="W542" s="34"/>
      <c r="X542" s="34"/>
      <c r="Y542" s="34"/>
      <c r="Z542" s="34"/>
      <c r="AA542" s="34"/>
      <c r="AB542" s="34"/>
      <c r="AC542" s="34"/>
      <c r="AD542" s="34"/>
      <c r="AE542" s="34"/>
      <c r="AR542" s="217" t="s">
        <v>365</v>
      </c>
      <c r="AT542" s="217" t="s">
        <v>204</v>
      </c>
      <c r="AU542" s="217" t="s">
        <v>84</v>
      </c>
      <c r="AY542" s="17" t="s">
        <v>201</v>
      </c>
      <c r="BE542" s="218">
        <f t="shared" si="44"/>
        <v>0</v>
      </c>
      <c r="BF542" s="218">
        <f t="shared" si="45"/>
        <v>0</v>
      </c>
      <c r="BG542" s="218">
        <f t="shared" si="46"/>
        <v>0</v>
      </c>
      <c r="BH542" s="218">
        <f t="shared" si="47"/>
        <v>0</v>
      </c>
      <c r="BI542" s="218">
        <f t="shared" si="48"/>
        <v>0</v>
      </c>
      <c r="BJ542" s="17" t="s">
        <v>82</v>
      </c>
      <c r="BK542" s="218">
        <f t="shared" si="49"/>
        <v>0</v>
      </c>
      <c r="BL542" s="17" t="s">
        <v>365</v>
      </c>
      <c r="BM542" s="217" t="s">
        <v>4628</v>
      </c>
    </row>
    <row r="543" spans="1:65" s="2" customFormat="1" ht="16.5" customHeight="1" x14ac:dyDescent="0.2">
      <c r="A543" s="34"/>
      <c r="B543" s="35"/>
      <c r="C543" s="291" t="s">
        <v>1151</v>
      </c>
      <c r="D543" s="262" t="s">
        <v>442</v>
      </c>
      <c r="E543" s="263" t="s">
        <v>4629</v>
      </c>
      <c r="F543" s="264" t="s">
        <v>4630</v>
      </c>
      <c r="G543" s="265" t="s">
        <v>287</v>
      </c>
      <c r="H543" s="266">
        <v>1.968</v>
      </c>
      <c r="I543" s="267"/>
      <c r="J543" s="268">
        <f t="shared" si="40"/>
        <v>0</v>
      </c>
      <c r="K543" s="269"/>
      <c r="L543" s="270"/>
      <c r="M543" s="271" t="s">
        <v>1</v>
      </c>
      <c r="N543" s="272" t="s">
        <v>39</v>
      </c>
      <c r="O543" s="71"/>
      <c r="P543" s="215">
        <f t="shared" si="41"/>
        <v>0</v>
      </c>
      <c r="Q543" s="215">
        <v>0.55000000000000004</v>
      </c>
      <c r="R543" s="215">
        <f t="shared" si="42"/>
        <v>1.0824</v>
      </c>
      <c r="S543" s="215">
        <v>0</v>
      </c>
      <c r="T543" s="216">
        <f t="shared" si="43"/>
        <v>0</v>
      </c>
      <c r="U543" s="34"/>
      <c r="V543" s="34"/>
      <c r="W543" s="34"/>
      <c r="X543" s="34"/>
      <c r="Y543" s="34"/>
      <c r="Z543" s="34"/>
      <c r="AA543" s="34"/>
      <c r="AB543" s="34"/>
      <c r="AC543" s="34"/>
      <c r="AD543" s="34"/>
      <c r="AE543" s="34"/>
      <c r="AR543" s="217" t="s">
        <v>573</v>
      </c>
      <c r="AT543" s="217" t="s">
        <v>442</v>
      </c>
      <c r="AU543" s="217" t="s">
        <v>84</v>
      </c>
      <c r="AY543" s="17" t="s">
        <v>201</v>
      </c>
      <c r="BE543" s="218">
        <f t="shared" si="44"/>
        <v>0</v>
      </c>
      <c r="BF543" s="218">
        <f t="shared" si="45"/>
        <v>0</v>
      </c>
      <c r="BG543" s="218">
        <f t="shared" si="46"/>
        <v>0</v>
      </c>
      <c r="BH543" s="218">
        <f t="shared" si="47"/>
        <v>0</v>
      </c>
      <c r="BI543" s="218">
        <f t="shared" si="48"/>
        <v>0</v>
      </c>
      <c r="BJ543" s="17" t="s">
        <v>82</v>
      </c>
      <c r="BK543" s="218">
        <f t="shared" si="49"/>
        <v>0</v>
      </c>
      <c r="BL543" s="17" t="s">
        <v>365</v>
      </c>
      <c r="BM543" s="217" t="s">
        <v>4631</v>
      </c>
    </row>
    <row r="544" spans="1:65" s="2" customFormat="1" ht="24" customHeight="1" x14ac:dyDescent="0.2">
      <c r="A544" s="34"/>
      <c r="B544" s="35"/>
      <c r="C544" s="290" t="s">
        <v>1156</v>
      </c>
      <c r="D544" s="205" t="s">
        <v>204</v>
      </c>
      <c r="E544" s="206" t="s">
        <v>4632</v>
      </c>
      <c r="F544" s="207" t="s">
        <v>4633</v>
      </c>
      <c r="G544" s="208" t="s">
        <v>325</v>
      </c>
      <c r="H544" s="209">
        <v>2.1280000000000001</v>
      </c>
      <c r="I544" s="210"/>
      <c r="J544" s="211">
        <f t="shared" si="40"/>
        <v>0</v>
      </c>
      <c r="K544" s="212"/>
      <c r="L544" s="39"/>
      <c r="M544" s="213" t="s">
        <v>1</v>
      </c>
      <c r="N544" s="214" t="s">
        <v>39</v>
      </c>
      <c r="O544" s="71"/>
      <c r="P544" s="215">
        <f t="shared" si="41"/>
        <v>0</v>
      </c>
      <c r="Q544" s="215">
        <v>0</v>
      </c>
      <c r="R544" s="215">
        <f t="shared" si="42"/>
        <v>0</v>
      </c>
      <c r="S544" s="215">
        <v>0</v>
      </c>
      <c r="T544" s="216">
        <f t="shared" si="43"/>
        <v>0</v>
      </c>
      <c r="U544" s="34"/>
      <c r="V544" s="34"/>
      <c r="W544" s="34"/>
      <c r="X544" s="34"/>
      <c r="Y544" s="34"/>
      <c r="Z544" s="34"/>
      <c r="AA544" s="34"/>
      <c r="AB544" s="34"/>
      <c r="AC544" s="34"/>
      <c r="AD544" s="34"/>
      <c r="AE544" s="34"/>
      <c r="AR544" s="217" t="s">
        <v>365</v>
      </c>
      <c r="AT544" s="217" t="s">
        <v>204</v>
      </c>
      <c r="AU544" s="217" t="s">
        <v>84</v>
      </c>
      <c r="AY544" s="17" t="s">
        <v>201</v>
      </c>
      <c r="BE544" s="218">
        <f t="shared" si="44"/>
        <v>0</v>
      </c>
      <c r="BF544" s="218">
        <f t="shared" si="45"/>
        <v>0</v>
      </c>
      <c r="BG544" s="218">
        <f t="shared" si="46"/>
        <v>0</v>
      </c>
      <c r="BH544" s="218">
        <f t="shared" si="47"/>
        <v>0</v>
      </c>
      <c r="BI544" s="218">
        <f t="shared" si="48"/>
        <v>0</v>
      </c>
      <c r="BJ544" s="17" t="s">
        <v>82</v>
      </c>
      <c r="BK544" s="218">
        <f t="shared" si="49"/>
        <v>0</v>
      </c>
      <c r="BL544" s="17" t="s">
        <v>365</v>
      </c>
      <c r="BM544" s="217" t="s">
        <v>4634</v>
      </c>
    </row>
    <row r="545" spans="1:65" s="2" customFormat="1" ht="24" customHeight="1" x14ac:dyDescent="0.2">
      <c r="A545" s="34"/>
      <c r="B545" s="35"/>
      <c r="C545" s="291" t="s">
        <v>1162</v>
      </c>
      <c r="D545" s="262" t="s">
        <v>442</v>
      </c>
      <c r="E545" s="263" t="s">
        <v>4635</v>
      </c>
      <c r="F545" s="264" t="s">
        <v>4636</v>
      </c>
      <c r="G545" s="265" t="s">
        <v>287</v>
      </c>
      <c r="H545" s="266">
        <v>0.10299999999999999</v>
      </c>
      <c r="I545" s="267"/>
      <c r="J545" s="268">
        <f t="shared" si="40"/>
        <v>0</v>
      </c>
      <c r="K545" s="269"/>
      <c r="L545" s="270"/>
      <c r="M545" s="271" t="s">
        <v>1</v>
      </c>
      <c r="N545" s="272" t="s">
        <v>39</v>
      </c>
      <c r="O545" s="71"/>
      <c r="P545" s="215">
        <f t="shared" si="41"/>
        <v>0</v>
      </c>
      <c r="Q545" s="215">
        <v>0.55000000000000004</v>
      </c>
      <c r="R545" s="215">
        <f t="shared" si="42"/>
        <v>5.6649999999999999E-2</v>
      </c>
      <c r="S545" s="215">
        <v>0</v>
      </c>
      <c r="T545" s="216">
        <f t="shared" si="43"/>
        <v>0</v>
      </c>
      <c r="U545" s="34"/>
      <c r="V545" s="34"/>
      <c r="W545" s="34"/>
      <c r="X545" s="34"/>
      <c r="Y545" s="34"/>
      <c r="Z545" s="34"/>
      <c r="AA545" s="34"/>
      <c r="AB545" s="34"/>
      <c r="AC545" s="34"/>
      <c r="AD545" s="34"/>
      <c r="AE545" s="34"/>
      <c r="AR545" s="217" t="s">
        <v>573</v>
      </c>
      <c r="AT545" s="217" t="s">
        <v>442</v>
      </c>
      <c r="AU545" s="217" t="s">
        <v>84</v>
      </c>
      <c r="AY545" s="17" t="s">
        <v>201</v>
      </c>
      <c r="BE545" s="218">
        <f t="shared" si="44"/>
        <v>0</v>
      </c>
      <c r="BF545" s="218">
        <f t="shared" si="45"/>
        <v>0</v>
      </c>
      <c r="BG545" s="218">
        <f t="shared" si="46"/>
        <v>0</v>
      </c>
      <c r="BH545" s="218">
        <f t="shared" si="47"/>
        <v>0</v>
      </c>
      <c r="BI545" s="218">
        <f t="shared" si="48"/>
        <v>0</v>
      </c>
      <c r="BJ545" s="17" t="s">
        <v>82</v>
      </c>
      <c r="BK545" s="218">
        <f t="shared" si="49"/>
        <v>0</v>
      </c>
      <c r="BL545" s="17" t="s">
        <v>365</v>
      </c>
      <c r="BM545" s="217" t="s">
        <v>4637</v>
      </c>
    </row>
    <row r="546" spans="1:65" s="2" customFormat="1" ht="24" customHeight="1" x14ac:dyDescent="0.2">
      <c r="A546" s="34"/>
      <c r="B546" s="35"/>
      <c r="C546" s="290" t="s">
        <v>1166</v>
      </c>
      <c r="D546" s="205" t="s">
        <v>204</v>
      </c>
      <c r="E546" s="206" t="s">
        <v>1199</v>
      </c>
      <c r="F546" s="207" t="s">
        <v>1200</v>
      </c>
      <c r="G546" s="208" t="s">
        <v>309</v>
      </c>
      <c r="H546" s="209">
        <v>164.917</v>
      </c>
      <c r="I546" s="210"/>
      <c r="J546" s="211">
        <f t="shared" si="40"/>
        <v>0</v>
      </c>
      <c r="K546" s="212"/>
      <c r="L546" s="39"/>
      <c r="M546" s="213" t="s">
        <v>1</v>
      </c>
      <c r="N546" s="214" t="s">
        <v>39</v>
      </c>
      <c r="O546" s="71"/>
      <c r="P546" s="215">
        <f t="shared" si="41"/>
        <v>0</v>
      </c>
      <c r="Q546" s="215">
        <v>1.423E-2</v>
      </c>
      <c r="R546" s="215">
        <f t="shared" si="42"/>
        <v>2.3467689099999998</v>
      </c>
      <c r="S546" s="215">
        <v>0</v>
      </c>
      <c r="T546" s="216">
        <f t="shared" si="43"/>
        <v>0</v>
      </c>
      <c r="U546" s="34"/>
      <c r="V546" s="34"/>
      <c r="W546" s="34"/>
      <c r="X546" s="34"/>
      <c r="Y546" s="34"/>
      <c r="Z546" s="34"/>
      <c r="AA546" s="34"/>
      <c r="AB546" s="34"/>
      <c r="AC546" s="34"/>
      <c r="AD546" s="34"/>
      <c r="AE546" s="34"/>
      <c r="AR546" s="217" t="s">
        <v>365</v>
      </c>
      <c r="AT546" s="217" t="s">
        <v>204</v>
      </c>
      <c r="AU546" s="217" t="s">
        <v>84</v>
      </c>
      <c r="AY546" s="17" t="s">
        <v>201</v>
      </c>
      <c r="BE546" s="218">
        <f t="shared" si="44"/>
        <v>0</v>
      </c>
      <c r="BF546" s="218">
        <f t="shared" si="45"/>
        <v>0</v>
      </c>
      <c r="BG546" s="218">
        <f t="shared" si="46"/>
        <v>0</v>
      </c>
      <c r="BH546" s="218">
        <f t="shared" si="47"/>
        <v>0</v>
      </c>
      <c r="BI546" s="218">
        <f t="shared" si="48"/>
        <v>0</v>
      </c>
      <c r="BJ546" s="17" t="s">
        <v>82</v>
      </c>
      <c r="BK546" s="218">
        <f t="shared" si="49"/>
        <v>0</v>
      </c>
      <c r="BL546" s="17" t="s">
        <v>365</v>
      </c>
      <c r="BM546" s="217" t="s">
        <v>1201</v>
      </c>
    </row>
    <row r="547" spans="1:65" s="2" customFormat="1" ht="24" customHeight="1" x14ac:dyDescent="0.2">
      <c r="A547" s="34"/>
      <c r="B547" s="35"/>
      <c r="C547" s="290" t="s">
        <v>1170</v>
      </c>
      <c r="D547" s="205" t="s">
        <v>204</v>
      </c>
      <c r="E547" s="206" t="s">
        <v>1203</v>
      </c>
      <c r="F547" s="207" t="s">
        <v>1204</v>
      </c>
      <c r="G547" s="208" t="s">
        <v>309</v>
      </c>
      <c r="H547" s="209">
        <v>164.917</v>
      </c>
      <c r="I547" s="210"/>
      <c r="J547" s="211">
        <f t="shared" si="40"/>
        <v>0</v>
      </c>
      <c r="K547" s="212"/>
      <c r="L547" s="39"/>
      <c r="M547" s="213" t="s">
        <v>1</v>
      </c>
      <c r="N547" s="214" t="s">
        <v>39</v>
      </c>
      <c r="O547" s="71"/>
      <c r="P547" s="215">
        <f t="shared" si="41"/>
        <v>0</v>
      </c>
      <c r="Q547" s="215">
        <v>0</v>
      </c>
      <c r="R547" s="215">
        <f t="shared" si="42"/>
        <v>0</v>
      </c>
      <c r="S547" s="215">
        <v>0</v>
      </c>
      <c r="T547" s="216">
        <f t="shared" si="43"/>
        <v>0</v>
      </c>
      <c r="U547" s="34"/>
      <c r="V547" s="34"/>
      <c r="W547" s="34"/>
      <c r="X547" s="34"/>
      <c r="Y547" s="34"/>
      <c r="Z547" s="34"/>
      <c r="AA547" s="34"/>
      <c r="AB547" s="34"/>
      <c r="AC547" s="34"/>
      <c r="AD547" s="34"/>
      <c r="AE547" s="34"/>
      <c r="AR547" s="217" t="s">
        <v>365</v>
      </c>
      <c r="AT547" s="217" t="s">
        <v>204</v>
      </c>
      <c r="AU547" s="217" t="s">
        <v>84</v>
      </c>
      <c r="AY547" s="17" t="s">
        <v>201</v>
      </c>
      <c r="BE547" s="218">
        <f t="shared" si="44"/>
        <v>0</v>
      </c>
      <c r="BF547" s="218">
        <f t="shared" si="45"/>
        <v>0</v>
      </c>
      <c r="BG547" s="218">
        <f t="shared" si="46"/>
        <v>0</v>
      </c>
      <c r="BH547" s="218">
        <f t="shared" si="47"/>
        <v>0</v>
      </c>
      <c r="BI547" s="218">
        <f t="shared" si="48"/>
        <v>0</v>
      </c>
      <c r="BJ547" s="17" t="s">
        <v>82</v>
      </c>
      <c r="BK547" s="218">
        <f t="shared" si="49"/>
        <v>0</v>
      </c>
      <c r="BL547" s="17" t="s">
        <v>365</v>
      </c>
      <c r="BM547" s="217" t="s">
        <v>1205</v>
      </c>
    </row>
    <row r="548" spans="1:65" s="2" customFormat="1" ht="24" customHeight="1" x14ac:dyDescent="0.2">
      <c r="A548" s="34"/>
      <c r="B548" s="35"/>
      <c r="C548" s="291" t="s">
        <v>1174</v>
      </c>
      <c r="D548" s="262" t="s">
        <v>442</v>
      </c>
      <c r="E548" s="263" t="s">
        <v>1207</v>
      </c>
      <c r="F548" s="264" t="s">
        <v>1208</v>
      </c>
      <c r="G548" s="265" t="s">
        <v>287</v>
      </c>
      <c r="H548" s="266">
        <v>1.401</v>
      </c>
      <c r="I548" s="267"/>
      <c r="J548" s="268">
        <f t="shared" si="40"/>
        <v>0</v>
      </c>
      <c r="K548" s="269"/>
      <c r="L548" s="270"/>
      <c r="M548" s="271" t="s">
        <v>1</v>
      </c>
      <c r="N548" s="272" t="s">
        <v>39</v>
      </c>
      <c r="O548" s="71"/>
      <c r="P548" s="215">
        <f t="shared" si="41"/>
        <v>0</v>
      </c>
      <c r="Q548" s="215">
        <v>0.55000000000000004</v>
      </c>
      <c r="R548" s="215">
        <f t="shared" si="42"/>
        <v>0.77055000000000007</v>
      </c>
      <c r="S548" s="215">
        <v>0</v>
      </c>
      <c r="T548" s="216">
        <f t="shared" si="43"/>
        <v>0</v>
      </c>
      <c r="U548" s="34"/>
      <c r="V548" s="34"/>
      <c r="W548" s="34"/>
      <c r="X548" s="34"/>
      <c r="Y548" s="34"/>
      <c r="Z548" s="34"/>
      <c r="AA548" s="34"/>
      <c r="AB548" s="34"/>
      <c r="AC548" s="34"/>
      <c r="AD548" s="34"/>
      <c r="AE548" s="34"/>
      <c r="AR548" s="217" t="s">
        <v>573</v>
      </c>
      <c r="AT548" s="217" t="s">
        <v>442</v>
      </c>
      <c r="AU548" s="217" t="s">
        <v>84</v>
      </c>
      <c r="AY548" s="17" t="s">
        <v>201</v>
      </c>
      <c r="BE548" s="218">
        <f t="shared" si="44"/>
        <v>0</v>
      </c>
      <c r="BF548" s="218">
        <f t="shared" si="45"/>
        <v>0</v>
      </c>
      <c r="BG548" s="218">
        <f t="shared" si="46"/>
        <v>0</v>
      </c>
      <c r="BH548" s="218">
        <f t="shared" si="47"/>
        <v>0</v>
      </c>
      <c r="BI548" s="218">
        <f t="shared" si="48"/>
        <v>0</v>
      </c>
      <c r="BJ548" s="17" t="s">
        <v>82</v>
      </c>
      <c r="BK548" s="218">
        <f t="shared" si="49"/>
        <v>0</v>
      </c>
      <c r="BL548" s="17" t="s">
        <v>365</v>
      </c>
      <c r="BM548" s="217" t="s">
        <v>1209</v>
      </c>
    </row>
    <row r="549" spans="1:65" s="2" customFormat="1" ht="24" customHeight="1" x14ac:dyDescent="0.2">
      <c r="A549" s="34"/>
      <c r="B549" s="35"/>
      <c r="C549" s="290" t="s">
        <v>1180</v>
      </c>
      <c r="D549" s="205" t="s">
        <v>204</v>
      </c>
      <c r="E549" s="206" t="s">
        <v>1211</v>
      </c>
      <c r="F549" s="207" t="s">
        <v>1212</v>
      </c>
      <c r="G549" s="208" t="s">
        <v>309</v>
      </c>
      <c r="H549" s="209">
        <v>164.917</v>
      </c>
      <c r="I549" s="210"/>
      <c r="J549" s="211">
        <f t="shared" si="40"/>
        <v>0</v>
      </c>
      <c r="K549" s="212"/>
      <c r="L549" s="39"/>
      <c r="M549" s="213" t="s">
        <v>1</v>
      </c>
      <c r="N549" s="214" t="s">
        <v>39</v>
      </c>
      <c r="O549" s="71"/>
      <c r="P549" s="215">
        <f t="shared" si="41"/>
        <v>0</v>
      </c>
      <c r="Q549" s="215">
        <v>2.3699999999999999E-2</v>
      </c>
      <c r="R549" s="215">
        <f t="shared" si="42"/>
        <v>3.9085329</v>
      </c>
      <c r="S549" s="215">
        <v>0</v>
      </c>
      <c r="T549" s="216">
        <f t="shared" si="43"/>
        <v>0</v>
      </c>
      <c r="U549" s="34"/>
      <c r="V549" s="34"/>
      <c r="W549" s="34"/>
      <c r="X549" s="34"/>
      <c r="Y549" s="34"/>
      <c r="Z549" s="34"/>
      <c r="AA549" s="34"/>
      <c r="AB549" s="34"/>
      <c r="AC549" s="34"/>
      <c r="AD549" s="34"/>
      <c r="AE549" s="34"/>
      <c r="AR549" s="217" t="s">
        <v>365</v>
      </c>
      <c r="AT549" s="217" t="s">
        <v>204</v>
      </c>
      <c r="AU549" s="217" t="s">
        <v>84</v>
      </c>
      <c r="AY549" s="17" t="s">
        <v>201</v>
      </c>
      <c r="BE549" s="218">
        <f t="shared" si="44"/>
        <v>0</v>
      </c>
      <c r="BF549" s="218">
        <f t="shared" si="45"/>
        <v>0</v>
      </c>
      <c r="BG549" s="218">
        <f t="shared" si="46"/>
        <v>0</v>
      </c>
      <c r="BH549" s="218">
        <f t="shared" si="47"/>
        <v>0</v>
      </c>
      <c r="BI549" s="218">
        <f t="shared" si="48"/>
        <v>0</v>
      </c>
      <c r="BJ549" s="17" t="s">
        <v>82</v>
      </c>
      <c r="BK549" s="218">
        <f t="shared" si="49"/>
        <v>0</v>
      </c>
      <c r="BL549" s="17" t="s">
        <v>365</v>
      </c>
      <c r="BM549" s="217" t="s">
        <v>1213</v>
      </c>
    </row>
    <row r="550" spans="1:65" s="2" customFormat="1" ht="24" customHeight="1" x14ac:dyDescent="0.2">
      <c r="A550" s="34"/>
      <c r="B550" s="35"/>
      <c r="C550" s="290" t="s">
        <v>1184</v>
      </c>
      <c r="D550" s="205" t="s">
        <v>204</v>
      </c>
      <c r="E550" s="206" t="s">
        <v>1215</v>
      </c>
      <c r="F550" s="207" t="s">
        <v>1216</v>
      </c>
      <c r="G550" s="208" t="s">
        <v>1039</v>
      </c>
      <c r="H550" s="273"/>
      <c r="I550" s="210"/>
      <c r="J550" s="211">
        <f t="shared" si="40"/>
        <v>0</v>
      </c>
      <c r="K550" s="212"/>
      <c r="L550" s="39"/>
      <c r="M550" s="213" t="s">
        <v>1</v>
      </c>
      <c r="N550" s="214" t="s">
        <v>39</v>
      </c>
      <c r="O550" s="71"/>
      <c r="P550" s="215">
        <f t="shared" si="41"/>
        <v>0</v>
      </c>
      <c r="Q550" s="215">
        <v>0</v>
      </c>
      <c r="R550" s="215">
        <f t="shared" si="42"/>
        <v>0</v>
      </c>
      <c r="S550" s="215">
        <v>0</v>
      </c>
      <c r="T550" s="216">
        <f t="shared" si="43"/>
        <v>0</v>
      </c>
      <c r="U550" s="34"/>
      <c r="V550" s="34"/>
      <c r="W550" s="34"/>
      <c r="X550" s="34"/>
      <c r="Y550" s="34"/>
      <c r="Z550" s="34"/>
      <c r="AA550" s="34"/>
      <c r="AB550" s="34"/>
      <c r="AC550" s="34"/>
      <c r="AD550" s="34"/>
      <c r="AE550" s="34"/>
      <c r="AR550" s="217" t="s">
        <v>365</v>
      </c>
      <c r="AT550" s="217" t="s">
        <v>204</v>
      </c>
      <c r="AU550" s="217" t="s">
        <v>84</v>
      </c>
      <c r="AY550" s="17" t="s">
        <v>201</v>
      </c>
      <c r="BE550" s="218">
        <f t="shared" si="44"/>
        <v>0</v>
      </c>
      <c r="BF550" s="218">
        <f t="shared" si="45"/>
        <v>0</v>
      </c>
      <c r="BG550" s="218">
        <f t="shared" si="46"/>
        <v>0</v>
      </c>
      <c r="BH550" s="218">
        <f t="shared" si="47"/>
        <v>0</v>
      </c>
      <c r="BI550" s="218">
        <f t="shared" si="48"/>
        <v>0</v>
      </c>
      <c r="BJ550" s="17" t="s">
        <v>82</v>
      </c>
      <c r="BK550" s="218">
        <f t="shared" si="49"/>
        <v>0</v>
      </c>
      <c r="BL550" s="17" t="s">
        <v>365</v>
      </c>
      <c r="BM550" s="217" t="s">
        <v>1217</v>
      </c>
    </row>
    <row r="551" spans="1:65" s="12" customFormat="1" ht="22.9" customHeight="1" x14ac:dyDescent="0.2">
      <c r="B551" s="189"/>
      <c r="C551" s="294"/>
      <c r="D551" s="191" t="s">
        <v>73</v>
      </c>
      <c r="E551" s="203" t="s">
        <v>1218</v>
      </c>
      <c r="F551" s="203" t="s">
        <v>1219</v>
      </c>
      <c r="G551" s="190"/>
      <c r="H551" s="190"/>
      <c r="I551" s="193"/>
      <c r="J551" s="204">
        <f>BK551</f>
        <v>0</v>
      </c>
      <c r="K551" s="190"/>
      <c r="L551" s="195"/>
      <c r="M551" s="196"/>
      <c r="N551" s="197"/>
      <c r="O551" s="197"/>
      <c r="P551" s="198">
        <f>SUM(P552:P591)</f>
        <v>0</v>
      </c>
      <c r="Q551" s="197"/>
      <c r="R551" s="198">
        <f>SUM(R552:R591)</f>
        <v>97.09123019999997</v>
      </c>
      <c r="S551" s="197"/>
      <c r="T551" s="199">
        <f>SUM(T552:T591)</f>
        <v>0</v>
      </c>
      <c r="AR551" s="200" t="s">
        <v>84</v>
      </c>
      <c r="AT551" s="201" t="s">
        <v>73</v>
      </c>
      <c r="AU551" s="201" t="s">
        <v>82</v>
      </c>
      <c r="AY551" s="200" t="s">
        <v>201</v>
      </c>
      <c r="BK551" s="202">
        <f>SUM(BK552:BK591)</f>
        <v>0</v>
      </c>
    </row>
    <row r="552" spans="1:65" s="2" customFormat="1" ht="24" customHeight="1" x14ac:dyDescent="0.2">
      <c r="A552" s="34"/>
      <c r="B552" s="35"/>
      <c r="C552" s="290" t="s">
        <v>1191</v>
      </c>
      <c r="D552" s="205" t="s">
        <v>204</v>
      </c>
      <c r="E552" s="206" t="s">
        <v>1221</v>
      </c>
      <c r="F552" s="207" t="s">
        <v>1222</v>
      </c>
      <c r="G552" s="208" t="s">
        <v>309</v>
      </c>
      <c r="H552" s="209">
        <v>171.85</v>
      </c>
      <c r="I552" s="210"/>
      <c r="J552" s="211">
        <f t="shared" ref="J552:J561" si="50">ROUND(I552*H552,2)</f>
        <v>0</v>
      </c>
      <c r="K552" s="212"/>
      <c r="L552" s="39"/>
      <c r="M552" s="213" t="s">
        <v>1</v>
      </c>
      <c r="N552" s="214" t="s">
        <v>39</v>
      </c>
      <c r="O552" s="71"/>
      <c r="P552" s="215">
        <f t="shared" ref="P552:P561" si="51">O552*H552</f>
        <v>0</v>
      </c>
      <c r="Q552" s="215">
        <v>4.41E-2</v>
      </c>
      <c r="R552" s="215">
        <f t="shared" ref="R552:R561" si="52">Q552*H552</f>
        <v>7.5785849999999995</v>
      </c>
      <c r="S552" s="215">
        <v>0</v>
      </c>
      <c r="T552" s="216">
        <f t="shared" ref="T552:T561" si="53">S552*H552</f>
        <v>0</v>
      </c>
      <c r="U552" s="34"/>
      <c r="V552" s="34"/>
      <c r="W552" s="34"/>
      <c r="X552" s="34"/>
      <c r="Y552" s="34"/>
      <c r="Z552" s="34"/>
      <c r="AA552" s="34"/>
      <c r="AB552" s="34"/>
      <c r="AC552" s="34"/>
      <c r="AD552" s="34"/>
      <c r="AE552" s="34"/>
      <c r="AR552" s="217" t="s">
        <v>365</v>
      </c>
      <c r="AT552" s="217" t="s">
        <v>204</v>
      </c>
      <c r="AU552" s="217" t="s">
        <v>84</v>
      </c>
      <c r="AY552" s="17" t="s">
        <v>201</v>
      </c>
      <c r="BE552" s="218">
        <f t="shared" ref="BE552:BE561" si="54">IF(N552="základní",J552,0)</f>
        <v>0</v>
      </c>
      <c r="BF552" s="218">
        <f t="shared" ref="BF552:BF561" si="55">IF(N552="snížená",J552,0)</f>
        <v>0</v>
      </c>
      <c r="BG552" s="218">
        <f t="shared" ref="BG552:BG561" si="56">IF(N552="zákl. přenesená",J552,0)</f>
        <v>0</v>
      </c>
      <c r="BH552" s="218">
        <f t="shared" ref="BH552:BH561" si="57">IF(N552="sníž. přenesená",J552,0)</f>
        <v>0</v>
      </c>
      <c r="BI552" s="218">
        <f t="shared" ref="BI552:BI561" si="58">IF(N552="nulová",J552,0)</f>
        <v>0</v>
      </c>
      <c r="BJ552" s="17" t="s">
        <v>82</v>
      </c>
      <c r="BK552" s="218">
        <f t="shared" ref="BK552:BK561" si="59">ROUND(I552*H552,2)</f>
        <v>0</v>
      </c>
      <c r="BL552" s="17" t="s">
        <v>365</v>
      </c>
      <c r="BM552" s="217" t="s">
        <v>1223</v>
      </c>
    </row>
    <row r="553" spans="1:65" s="2" customFormat="1" ht="24" customHeight="1" x14ac:dyDescent="0.2">
      <c r="A553" s="34"/>
      <c r="B553" s="35"/>
      <c r="C553" s="290" t="s">
        <v>1198</v>
      </c>
      <c r="D553" s="205" t="s">
        <v>204</v>
      </c>
      <c r="E553" s="206" t="s">
        <v>1225</v>
      </c>
      <c r="F553" s="207" t="s">
        <v>1226</v>
      </c>
      <c r="G553" s="208" t="s">
        <v>309</v>
      </c>
      <c r="H553" s="209">
        <v>760.11</v>
      </c>
      <c r="I553" s="210"/>
      <c r="J553" s="211">
        <f t="shared" si="50"/>
        <v>0</v>
      </c>
      <c r="K553" s="212"/>
      <c r="L553" s="39"/>
      <c r="M553" s="213" t="s">
        <v>1</v>
      </c>
      <c r="N553" s="214" t="s">
        <v>39</v>
      </c>
      <c r="O553" s="71"/>
      <c r="P553" s="215">
        <f t="shared" si="51"/>
        <v>0</v>
      </c>
      <c r="Q553" s="215">
        <v>4.6199999999999998E-2</v>
      </c>
      <c r="R553" s="215">
        <f t="shared" si="52"/>
        <v>35.117081999999996</v>
      </c>
      <c r="S553" s="215">
        <v>0</v>
      </c>
      <c r="T553" s="216">
        <f t="shared" si="53"/>
        <v>0</v>
      </c>
      <c r="U553" s="34"/>
      <c r="V553" s="34"/>
      <c r="W553" s="34"/>
      <c r="X553" s="34"/>
      <c r="Y553" s="34"/>
      <c r="Z553" s="34"/>
      <c r="AA553" s="34"/>
      <c r="AB553" s="34"/>
      <c r="AC553" s="34"/>
      <c r="AD553" s="34"/>
      <c r="AE553" s="34"/>
      <c r="AR553" s="217" t="s">
        <v>365</v>
      </c>
      <c r="AT553" s="217" t="s">
        <v>204</v>
      </c>
      <c r="AU553" s="217" t="s">
        <v>84</v>
      </c>
      <c r="AY553" s="17" t="s">
        <v>201</v>
      </c>
      <c r="BE553" s="218">
        <f t="shared" si="54"/>
        <v>0</v>
      </c>
      <c r="BF553" s="218">
        <f t="shared" si="55"/>
        <v>0</v>
      </c>
      <c r="BG553" s="218">
        <f t="shared" si="56"/>
        <v>0</v>
      </c>
      <c r="BH553" s="218">
        <f t="shared" si="57"/>
        <v>0</v>
      </c>
      <c r="BI553" s="218">
        <f t="shared" si="58"/>
        <v>0</v>
      </c>
      <c r="BJ553" s="17" t="s">
        <v>82</v>
      </c>
      <c r="BK553" s="218">
        <f t="shared" si="59"/>
        <v>0</v>
      </c>
      <c r="BL553" s="17" t="s">
        <v>365</v>
      </c>
      <c r="BM553" s="217" t="s">
        <v>1227</v>
      </c>
    </row>
    <row r="554" spans="1:65" s="2" customFormat="1" ht="24" customHeight="1" x14ac:dyDescent="0.2">
      <c r="A554" s="34"/>
      <c r="B554" s="35"/>
      <c r="C554" s="290" t="s">
        <v>1202</v>
      </c>
      <c r="D554" s="205" t="s">
        <v>204</v>
      </c>
      <c r="E554" s="206" t="s">
        <v>1229</v>
      </c>
      <c r="F554" s="207" t="s">
        <v>4638</v>
      </c>
      <c r="G554" s="208" t="s">
        <v>309</v>
      </c>
      <c r="H554" s="209">
        <v>21.35</v>
      </c>
      <c r="I554" s="210"/>
      <c r="J554" s="211">
        <f t="shared" si="50"/>
        <v>0</v>
      </c>
      <c r="K554" s="212"/>
      <c r="L554" s="39"/>
      <c r="M554" s="213" t="s">
        <v>1</v>
      </c>
      <c r="N554" s="214" t="s">
        <v>39</v>
      </c>
      <c r="O554" s="71"/>
      <c r="P554" s="215">
        <f t="shared" si="51"/>
        <v>0</v>
      </c>
      <c r="Q554" s="215">
        <v>4.5359999999999998E-2</v>
      </c>
      <c r="R554" s="215">
        <f t="shared" si="52"/>
        <v>0.96843599999999996</v>
      </c>
      <c r="S554" s="215">
        <v>0</v>
      </c>
      <c r="T554" s="216">
        <f t="shared" si="53"/>
        <v>0</v>
      </c>
      <c r="U554" s="34"/>
      <c r="V554" s="34"/>
      <c r="W554" s="34"/>
      <c r="X554" s="34"/>
      <c r="Y554" s="34"/>
      <c r="Z554" s="34"/>
      <c r="AA554" s="34"/>
      <c r="AB554" s="34"/>
      <c r="AC554" s="34"/>
      <c r="AD554" s="34"/>
      <c r="AE554" s="34"/>
      <c r="AR554" s="217" t="s">
        <v>365</v>
      </c>
      <c r="AT554" s="217" t="s">
        <v>204</v>
      </c>
      <c r="AU554" s="217" t="s">
        <v>84</v>
      </c>
      <c r="AY554" s="17" t="s">
        <v>201</v>
      </c>
      <c r="BE554" s="218">
        <f t="shared" si="54"/>
        <v>0</v>
      </c>
      <c r="BF554" s="218">
        <f t="shared" si="55"/>
        <v>0</v>
      </c>
      <c r="BG554" s="218">
        <f t="shared" si="56"/>
        <v>0</v>
      </c>
      <c r="BH554" s="218">
        <f t="shared" si="57"/>
        <v>0</v>
      </c>
      <c r="BI554" s="218">
        <f t="shared" si="58"/>
        <v>0</v>
      </c>
      <c r="BJ554" s="17" t="s">
        <v>82</v>
      </c>
      <c r="BK554" s="218">
        <f t="shared" si="59"/>
        <v>0</v>
      </c>
      <c r="BL554" s="17" t="s">
        <v>365</v>
      </c>
      <c r="BM554" s="217" t="s">
        <v>4639</v>
      </c>
    </row>
    <row r="555" spans="1:65" s="2" customFormat="1" ht="24" customHeight="1" x14ac:dyDescent="0.2">
      <c r="A555" s="34"/>
      <c r="B555" s="35"/>
      <c r="C555" s="290" t="s">
        <v>1206</v>
      </c>
      <c r="D555" s="205" t="s">
        <v>204</v>
      </c>
      <c r="E555" s="206" t="s">
        <v>1233</v>
      </c>
      <c r="F555" s="207" t="s">
        <v>1234</v>
      </c>
      <c r="G555" s="208" t="s">
        <v>309</v>
      </c>
      <c r="H555" s="209">
        <v>28.75</v>
      </c>
      <c r="I555" s="210"/>
      <c r="J555" s="211">
        <f t="shared" si="50"/>
        <v>0</v>
      </c>
      <c r="K555" s="212"/>
      <c r="L555" s="39"/>
      <c r="M555" s="213" t="s">
        <v>1</v>
      </c>
      <c r="N555" s="214" t="s">
        <v>39</v>
      </c>
      <c r="O555" s="71"/>
      <c r="P555" s="215">
        <f t="shared" si="51"/>
        <v>0</v>
      </c>
      <c r="Q555" s="215">
        <v>4.5359999999999998E-2</v>
      </c>
      <c r="R555" s="215">
        <f t="shared" si="52"/>
        <v>1.3041</v>
      </c>
      <c r="S555" s="215">
        <v>0</v>
      </c>
      <c r="T555" s="216">
        <f t="shared" si="53"/>
        <v>0</v>
      </c>
      <c r="U555" s="34"/>
      <c r="V555" s="34"/>
      <c r="W555" s="34"/>
      <c r="X555" s="34"/>
      <c r="Y555" s="34"/>
      <c r="Z555" s="34"/>
      <c r="AA555" s="34"/>
      <c r="AB555" s="34"/>
      <c r="AC555" s="34"/>
      <c r="AD555" s="34"/>
      <c r="AE555" s="34"/>
      <c r="AR555" s="217" t="s">
        <v>365</v>
      </c>
      <c r="AT555" s="217" t="s">
        <v>204</v>
      </c>
      <c r="AU555" s="217" t="s">
        <v>84</v>
      </c>
      <c r="AY555" s="17" t="s">
        <v>201</v>
      </c>
      <c r="BE555" s="218">
        <f t="shared" si="54"/>
        <v>0</v>
      </c>
      <c r="BF555" s="218">
        <f t="shared" si="55"/>
        <v>0</v>
      </c>
      <c r="BG555" s="218">
        <f t="shared" si="56"/>
        <v>0</v>
      </c>
      <c r="BH555" s="218">
        <f t="shared" si="57"/>
        <v>0</v>
      </c>
      <c r="BI555" s="218">
        <f t="shared" si="58"/>
        <v>0</v>
      </c>
      <c r="BJ555" s="17" t="s">
        <v>82</v>
      </c>
      <c r="BK555" s="218">
        <f t="shared" si="59"/>
        <v>0</v>
      </c>
      <c r="BL555" s="17" t="s">
        <v>365</v>
      </c>
      <c r="BM555" s="217" t="s">
        <v>1235</v>
      </c>
    </row>
    <row r="556" spans="1:65" s="2" customFormat="1" ht="24" customHeight="1" x14ac:dyDescent="0.2">
      <c r="A556" s="34"/>
      <c r="B556" s="35"/>
      <c r="C556" s="290" t="s">
        <v>1210</v>
      </c>
      <c r="D556" s="205" t="s">
        <v>204</v>
      </c>
      <c r="E556" s="206" t="s">
        <v>1237</v>
      </c>
      <c r="F556" s="207" t="s">
        <v>1238</v>
      </c>
      <c r="G556" s="208" t="s">
        <v>309</v>
      </c>
      <c r="H556" s="209">
        <v>82.7</v>
      </c>
      <c r="I556" s="210"/>
      <c r="J556" s="211">
        <f t="shared" si="50"/>
        <v>0</v>
      </c>
      <c r="K556" s="212"/>
      <c r="L556" s="39"/>
      <c r="M556" s="213" t="s">
        <v>1</v>
      </c>
      <c r="N556" s="214" t="s">
        <v>39</v>
      </c>
      <c r="O556" s="71"/>
      <c r="P556" s="215">
        <f t="shared" si="51"/>
        <v>0</v>
      </c>
      <c r="Q556" s="215">
        <v>4.7460000000000002E-2</v>
      </c>
      <c r="R556" s="215">
        <f t="shared" si="52"/>
        <v>3.9249420000000002</v>
      </c>
      <c r="S556" s="215">
        <v>0</v>
      </c>
      <c r="T556" s="216">
        <f t="shared" si="53"/>
        <v>0</v>
      </c>
      <c r="U556" s="34"/>
      <c r="V556" s="34"/>
      <c r="W556" s="34"/>
      <c r="X556" s="34"/>
      <c r="Y556" s="34"/>
      <c r="Z556" s="34"/>
      <c r="AA556" s="34"/>
      <c r="AB556" s="34"/>
      <c r="AC556" s="34"/>
      <c r="AD556" s="34"/>
      <c r="AE556" s="34"/>
      <c r="AR556" s="217" t="s">
        <v>365</v>
      </c>
      <c r="AT556" s="217" t="s">
        <v>204</v>
      </c>
      <c r="AU556" s="217" t="s">
        <v>84</v>
      </c>
      <c r="AY556" s="17" t="s">
        <v>201</v>
      </c>
      <c r="BE556" s="218">
        <f t="shared" si="54"/>
        <v>0</v>
      </c>
      <c r="BF556" s="218">
        <f t="shared" si="55"/>
        <v>0</v>
      </c>
      <c r="BG556" s="218">
        <f t="shared" si="56"/>
        <v>0</v>
      </c>
      <c r="BH556" s="218">
        <f t="shared" si="57"/>
        <v>0</v>
      </c>
      <c r="BI556" s="218">
        <f t="shared" si="58"/>
        <v>0</v>
      </c>
      <c r="BJ556" s="17" t="s">
        <v>82</v>
      </c>
      <c r="BK556" s="218">
        <f t="shared" si="59"/>
        <v>0</v>
      </c>
      <c r="BL556" s="17" t="s">
        <v>365</v>
      </c>
      <c r="BM556" s="217" t="s">
        <v>1239</v>
      </c>
    </row>
    <row r="557" spans="1:65" s="2" customFormat="1" ht="24" customHeight="1" x14ac:dyDescent="0.2">
      <c r="A557" s="34"/>
      <c r="B557" s="35"/>
      <c r="C557" s="290" t="s">
        <v>1214</v>
      </c>
      <c r="D557" s="205" t="s">
        <v>204</v>
      </c>
      <c r="E557" s="206" t="s">
        <v>1246</v>
      </c>
      <c r="F557" s="207" t="s">
        <v>1247</v>
      </c>
      <c r="G557" s="208" t="s">
        <v>309</v>
      </c>
      <c r="H557" s="209">
        <v>235.4</v>
      </c>
      <c r="I557" s="210"/>
      <c r="J557" s="211">
        <f t="shared" si="50"/>
        <v>0</v>
      </c>
      <c r="K557" s="212"/>
      <c r="L557" s="39"/>
      <c r="M557" s="213" t="s">
        <v>1</v>
      </c>
      <c r="N557" s="214" t="s">
        <v>39</v>
      </c>
      <c r="O557" s="71"/>
      <c r="P557" s="215">
        <f t="shared" si="51"/>
        <v>0</v>
      </c>
      <c r="Q557" s="215">
        <v>4.7460000000000002E-2</v>
      </c>
      <c r="R557" s="215">
        <f t="shared" si="52"/>
        <v>11.172084</v>
      </c>
      <c r="S557" s="215">
        <v>0</v>
      </c>
      <c r="T557" s="216">
        <f t="shared" si="53"/>
        <v>0</v>
      </c>
      <c r="U557" s="34"/>
      <c r="V557" s="34"/>
      <c r="W557" s="34"/>
      <c r="X557" s="34"/>
      <c r="Y557" s="34"/>
      <c r="Z557" s="34"/>
      <c r="AA557" s="34"/>
      <c r="AB557" s="34"/>
      <c r="AC557" s="34"/>
      <c r="AD557" s="34"/>
      <c r="AE557" s="34"/>
      <c r="AR557" s="217" t="s">
        <v>365</v>
      </c>
      <c r="AT557" s="217" t="s">
        <v>204</v>
      </c>
      <c r="AU557" s="217" t="s">
        <v>84</v>
      </c>
      <c r="AY557" s="17" t="s">
        <v>201</v>
      </c>
      <c r="BE557" s="218">
        <f t="shared" si="54"/>
        <v>0</v>
      </c>
      <c r="BF557" s="218">
        <f t="shared" si="55"/>
        <v>0</v>
      </c>
      <c r="BG557" s="218">
        <f t="shared" si="56"/>
        <v>0</v>
      </c>
      <c r="BH557" s="218">
        <f t="shared" si="57"/>
        <v>0</v>
      </c>
      <c r="BI557" s="218">
        <f t="shared" si="58"/>
        <v>0</v>
      </c>
      <c r="BJ557" s="17" t="s">
        <v>82</v>
      </c>
      <c r="BK557" s="218">
        <f t="shared" si="59"/>
        <v>0</v>
      </c>
      <c r="BL557" s="17" t="s">
        <v>365</v>
      </c>
      <c r="BM557" s="217" t="s">
        <v>4640</v>
      </c>
    </row>
    <row r="558" spans="1:65" s="2" customFormat="1" ht="24" customHeight="1" x14ac:dyDescent="0.2">
      <c r="A558" s="34"/>
      <c r="B558" s="35"/>
      <c r="C558" s="290" t="s">
        <v>1220</v>
      </c>
      <c r="D558" s="205" t="s">
        <v>204</v>
      </c>
      <c r="E558" s="206" t="s">
        <v>1250</v>
      </c>
      <c r="F558" s="207" t="s">
        <v>1251</v>
      </c>
      <c r="G558" s="208" t="s">
        <v>309</v>
      </c>
      <c r="H558" s="209">
        <v>8.74</v>
      </c>
      <c r="I558" s="210"/>
      <c r="J558" s="211">
        <f t="shared" si="50"/>
        <v>0</v>
      </c>
      <c r="K558" s="212"/>
      <c r="L558" s="39"/>
      <c r="M558" s="213" t="s">
        <v>1</v>
      </c>
      <c r="N558" s="214" t="s">
        <v>39</v>
      </c>
      <c r="O558" s="71"/>
      <c r="P558" s="215">
        <f t="shared" si="51"/>
        <v>0</v>
      </c>
      <c r="Q558" s="215">
        <v>4.8719999999999999E-2</v>
      </c>
      <c r="R558" s="215">
        <f t="shared" si="52"/>
        <v>0.42581279999999999</v>
      </c>
      <c r="S558" s="215">
        <v>0</v>
      </c>
      <c r="T558" s="216">
        <f t="shared" si="53"/>
        <v>0</v>
      </c>
      <c r="U558" s="34"/>
      <c r="V558" s="34"/>
      <c r="W558" s="34"/>
      <c r="X558" s="34"/>
      <c r="Y558" s="34"/>
      <c r="Z558" s="34"/>
      <c r="AA558" s="34"/>
      <c r="AB558" s="34"/>
      <c r="AC558" s="34"/>
      <c r="AD558" s="34"/>
      <c r="AE558" s="34"/>
      <c r="AR558" s="217" t="s">
        <v>365</v>
      </c>
      <c r="AT558" s="217" t="s">
        <v>204</v>
      </c>
      <c r="AU558" s="217" t="s">
        <v>84</v>
      </c>
      <c r="AY558" s="17" t="s">
        <v>201</v>
      </c>
      <c r="BE558" s="218">
        <f t="shared" si="54"/>
        <v>0</v>
      </c>
      <c r="BF558" s="218">
        <f t="shared" si="55"/>
        <v>0</v>
      </c>
      <c r="BG558" s="218">
        <f t="shared" si="56"/>
        <v>0</v>
      </c>
      <c r="BH558" s="218">
        <f t="shared" si="57"/>
        <v>0</v>
      </c>
      <c r="BI558" s="218">
        <f t="shared" si="58"/>
        <v>0</v>
      </c>
      <c r="BJ558" s="17" t="s">
        <v>82</v>
      </c>
      <c r="BK558" s="218">
        <f t="shared" si="59"/>
        <v>0</v>
      </c>
      <c r="BL558" s="17" t="s">
        <v>365</v>
      </c>
      <c r="BM558" s="217" t="s">
        <v>4641</v>
      </c>
    </row>
    <row r="559" spans="1:65" s="2" customFormat="1" ht="24" customHeight="1" x14ac:dyDescent="0.2">
      <c r="A559" s="34"/>
      <c r="B559" s="35"/>
      <c r="C559" s="290" t="s">
        <v>1224</v>
      </c>
      <c r="D559" s="205" t="s">
        <v>204</v>
      </c>
      <c r="E559" s="206" t="s">
        <v>4642</v>
      </c>
      <c r="F559" s="207" t="s">
        <v>4643</v>
      </c>
      <c r="G559" s="208" t="s">
        <v>309</v>
      </c>
      <c r="H559" s="209">
        <v>3.06</v>
      </c>
      <c r="I559" s="210"/>
      <c r="J559" s="211">
        <f t="shared" si="50"/>
        <v>0</v>
      </c>
      <c r="K559" s="212"/>
      <c r="L559" s="39"/>
      <c r="M559" s="213" t="s">
        <v>1</v>
      </c>
      <c r="N559" s="214" t="s">
        <v>39</v>
      </c>
      <c r="O559" s="71"/>
      <c r="P559" s="215">
        <f t="shared" si="51"/>
        <v>0</v>
      </c>
      <c r="Q559" s="215">
        <v>4.8680000000000001E-2</v>
      </c>
      <c r="R559" s="215">
        <f t="shared" si="52"/>
        <v>0.1489608</v>
      </c>
      <c r="S559" s="215">
        <v>0</v>
      </c>
      <c r="T559" s="216">
        <f t="shared" si="53"/>
        <v>0</v>
      </c>
      <c r="U559" s="34"/>
      <c r="V559" s="34"/>
      <c r="W559" s="34"/>
      <c r="X559" s="34"/>
      <c r="Y559" s="34"/>
      <c r="Z559" s="34"/>
      <c r="AA559" s="34"/>
      <c r="AB559" s="34"/>
      <c r="AC559" s="34"/>
      <c r="AD559" s="34"/>
      <c r="AE559" s="34"/>
      <c r="AR559" s="217" t="s">
        <v>365</v>
      </c>
      <c r="AT559" s="217" t="s">
        <v>204</v>
      </c>
      <c r="AU559" s="217" t="s">
        <v>84</v>
      </c>
      <c r="AY559" s="17" t="s">
        <v>201</v>
      </c>
      <c r="BE559" s="218">
        <f t="shared" si="54"/>
        <v>0</v>
      </c>
      <c r="BF559" s="218">
        <f t="shared" si="55"/>
        <v>0</v>
      </c>
      <c r="BG559" s="218">
        <f t="shared" si="56"/>
        <v>0</v>
      </c>
      <c r="BH559" s="218">
        <f t="shared" si="57"/>
        <v>0</v>
      </c>
      <c r="BI559" s="218">
        <f t="shared" si="58"/>
        <v>0</v>
      </c>
      <c r="BJ559" s="17" t="s">
        <v>82</v>
      </c>
      <c r="BK559" s="218">
        <f t="shared" si="59"/>
        <v>0</v>
      </c>
      <c r="BL559" s="17" t="s">
        <v>365</v>
      </c>
      <c r="BM559" s="217" t="s">
        <v>4644</v>
      </c>
    </row>
    <row r="560" spans="1:65" s="2" customFormat="1" ht="24" customHeight="1" x14ac:dyDescent="0.2">
      <c r="A560" s="34"/>
      <c r="B560" s="35"/>
      <c r="C560" s="290" t="s">
        <v>1228</v>
      </c>
      <c r="D560" s="205" t="s">
        <v>204</v>
      </c>
      <c r="E560" s="206" t="s">
        <v>4645</v>
      </c>
      <c r="F560" s="207" t="s">
        <v>4646</v>
      </c>
      <c r="G560" s="208" t="s">
        <v>309</v>
      </c>
      <c r="H560" s="209">
        <v>6.52</v>
      </c>
      <c r="I560" s="210"/>
      <c r="J560" s="211">
        <f t="shared" si="50"/>
        <v>0</v>
      </c>
      <c r="K560" s="212"/>
      <c r="L560" s="39"/>
      <c r="M560" s="213" t="s">
        <v>1</v>
      </c>
      <c r="N560" s="214" t="s">
        <v>39</v>
      </c>
      <c r="O560" s="71"/>
      <c r="P560" s="215">
        <f t="shared" si="51"/>
        <v>0</v>
      </c>
      <c r="Q560" s="215">
        <v>1.206E-2</v>
      </c>
      <c r="R560" s="215">
        <f t="shared" si="52"/>
        <v>7.8631199999999998E-2</v>
      </c>
      <c r="S560" s="215">
        <v>0</v>
      </c>
      <c r="T560" s="216">
        <f t="shared" si="53"/>
        <v>0</v>
      </c>
      <c r="U560" s="34"/>
      <c r="V560" s="34"/>
      <c r="W560" s="34"/>
      <c r="X560" s="34"/>
      <c r="Y560" s="34"/>
      <c r="Z560" s="34"/>
      <c r="AA560" s="34"/>
      <c r="AB560" s="34"/>
      <c r="AC560" s="34"/>
      <c r="AD560" s="34"/>
      <c r="AE560" s="34"/>
      <c r="AR560" s="217" t="s">
        <v>365</v>
      </c>
      <c r="AT560" s="217" t="s">
        <v>204</v>
      </c>
      <c r="AU560" s="217" t="s">
        <v>84</v>
      </c>
      <c r="AY560" s="17" t="s">
        <v>201</v>
      </c>
      <c r="BE560" s="218">
        <f t="shared" si="54"/>
        <v>0</v>
      </c>
      <c r="BF560" s="218">
        <f t="shared" si="55"/>
        <v>0</v>
      </c>
      <c r="BG560" s="218">
        <f t="shared" si="56"/>
        <v>0</v>
      </c>
      <c r="BH560" s="218">
        <f t="shared" si="57"/>
        <v>0</v>
      </c>
      <c r="BI560" s="218">
        <f t="shared" si="58"/>
        <v>0</v>
      </c>
      <c r="BJ560" s="17" t="s">
        <v>82</v>
      </c>
      <c r="BK560" s="218">
        <f t="shared" si="59"/>
        <v>0</v>
      </c>
      <c r="BL560" s="17" t="s">
        <v>365</v>
      </c>
      <c r="BM560" s="217" t="s">
        <v>4647</v>
      </c>
    </row>
    <row r="561" spans="1:65" s="2" customFormat="1" ht="24" customHeight="1" x14ac:dyDescent="0.2">
      <c r="A561" s="34"/>
      <c r="B561" s="35"/>
      <c r="C561" s="290" t="s">
        <v>1232</v>
      </c>
      <c r="D561" s="205" t="s">
        <v>204</v>
      </c>
      <c r="E561" s="206" t="s">
        <v>4648</v>
      </c>
      <c r="F561" s="207" t="s">
        <v>4649</v>
      </c>
      <c r="G561" s="208" t="s">
        <v>309</v>
      </c>
      <c r="H561" s="209">
        <v>14.81</v>
      </c>
      <c r="I561" s="210"/>
      <c r="J561" s="211">
        <f t="shared" si="50"/>
        <v>0</v>
      </c>
      <c r="K561" s="212"/>
      <c r="L561" s="39"/>
      <c r="M561" s="213" t="s">
        <v>1</v>
      </c>
      <c r="N561" s="214" t="s">
        <v>39</v>
      </c>
      <c r="O561" s="71"/>
      <c r="P561" s="215">
        <f t="shared" si="51"/>
        <v>0</v>
      </c>
      <c r="Q561" s="215">
        <v>1.2359999999999999E-2</v>
      </c>
      <c r="R561" s="215">
        <f t="shared" si="52"/>
        <v>0.18305160000000001</v>
      </c>
      <c r="S561" s="215">
        <v>0</v>
      </c>
      <c r="T561" s="216">
        <f t="shared" si="53"/>
        <v>0</v>
      </c>
      <c r="U561" s="34"/>
      <c r="V561" s="34"/>
      <c r="W561" s="34"/>
      <c r="X561" s="34"/>
      <c r="Y561" s="34"/>
      <c r="Z561" s="34"/>
      <c r="AA561" s="34"/>
      <c r="AB561" s="34"/>
      <c r="AC561" s="34"/>
      <c r="AD561" s="34"/>
      <c r="AE561" s="34"/>
      <c r="AR561" s="217" t="s">
        <v>365</v>
      </c>
      <c r="AT561" s="217" t="s">
        <v>204</v>
      </c>
      <c r="AU561" s="217" t="s">
        <v>84</v>
      </c>
      <c r="AY561" s="17" t="s">
        <v>201</v>
      </c>
      <c r="BE561" s="218">
        <f t="shared" si="54"/>
        <v>0</v>
      </c>
      <c r="BF561" s="218">
        <f t="shared" si="55"/>
        <v>0</v>
      </c>
      <c r="BG561" s="218">
        <f t="shared" si="56"/>
        <v>0</v>
      </c>
      <c r="BH561" s="218">
        <f t="shared" si="57"/>
        <v>0</v>
      </c>
      <c r="BI561" s="218">
        <f t="shared" si="58"/>
        <v>0</v>
      </c>
      <c r="BJ561" s="17" t="s">
        <v>82</v>
      </c>
      <c r="BK561" s="218">
        <f t="shared" si="59"/>
        <v>0</v>
      </c>
      <c r="BL561" s="17" t="s">
        <v>365</v>
      </c>
      <c r="BM561" s="217" t="s">
        <v>4650</v>
      </c>
    </row>
    <row r="562" spans="1:65" s="15" customFormat="1" x14ac:dyDescent="0.2">
      <c r="B562" s="249"/>
      <c r="C562" s="295"/>
      <c r="D562" s="219" t="s">
        <v>294</v>
      </c>
      <c r="E562" s="251" t="s">
        <v>1</v>
      </c>
      <c r="F562" s="252" t="s">
        <v>4651</v>
      </c>
      <c r="G562" s="250"/>
      <c r="H562" s="251" t="s">
        <v>1</v>
      </c>
      <c r="I562" s="253"/>
      <c r="J562" s="250"/>
      <c r="K562" s="250"/>
      <c r="L562" s="254"/>
      <c r="M562" s="255"/>
      <c r="N562" s="256"/>
      <c r="O562" s="256"/>
      <c r="P562" s="256"/>
      <c r="Q562" s="256"/>
      <c r="R562" s="256"/>
      <c r="S562" s="256"/>
      <c r="T562" s="257"/>
      <c r="AT562" s="258" t="s">
        <v>294</v>
      </c>
      <c r="AU562" s="258" t="s">
        <v>84</v>
      </c>
      <c r="AV562" s="15" t="s">
        <v>82</v>
      </c>
      <c r="AW562" s="15" t="s">
        <v>30</v>
      </c>
      <c r="AX562" s="15" t="s">
        <v>74</v>
      </c>
      <c r="AY562" s="258" t="s">
        <v>201</v>
      </c>
    </row>
    <row r="563" spans="1:65" s="13" customFormat="1" x14ac:dyDescent="0.2">
      <c r="B563" s="227"/>
      <c r="C563" s="292"/>
      <c r="D563" s="219" t="s">
        <v>294</v>
      </c>
      <c r="E563" s="229" t="s">
        <v>1</v>
      </c>
      <c r="F563" s="230" t="s">
        <v>4652</v>
      </c>
      <c r="G563" s="228"/>
      <c r="H563" s="231">
        <v>6.31</v>
      </c>
      <c r="I563" s="232"/>
      <c r="J563" s="228"/>
      <c r="K563" s="228"/>
      <c r="L563" s="233"/>
      <c r="M563" s="234"/>
      <c r="N563" s="235"/>
      <c r="O563" s="235"/>
      <c r="P563" s="235"/>
      <c r="Q563" s="235"/>
      <c r="R563" s="235"/>
      <c r="S563" s="235"/>
      <c r="T563" s="236"/>
      <c r="AT563" s="237" t="s">
        <v>294</v>
      </c>
      <c r="AU563" s="237" t="s">
        <v>84</v>
      </c>
      <c r="AV563" s="13" t="s">
        <v>84</v>
      </c>
      <c r="AW563" s="13" t="s">
        <v>30</v>
      </c>
      <c r="AX563" s="13" t="s">
        <v>74</v>
      </c>
      <c r="AY563" s="237" t="s">
        <v>201</v>
      </c>
    </row>
    <row r="564" spans="1:65" s="15" customFormat="1" x14ac:dyDescent="0.2">
      <c r="B564" s="249"/>
      <c r="C564" s="295"/>
      <c r="D564" s="219" t="s">
        <v>294</v>
      </c>
      <c r="E564" s="251" t="s">
        <v>1</v>
      </c>
      <c r="F564" s="252" t="s">
        <v>4653</v>
      </c>
      <c r="G564" s="250"/>
      <c r="H564" s="251" t="s">
        <v>1</v>
      </c>
      <c r="I564" s="253"/>
      <c r="J564" s="250"/>
      <c r="K564" s="250"/>
      <c r="L564" s="254"/>
      <c r="M564" s="255"/>
      <c r="N564" s="256"/>
      <c r="O564" s="256"/>
      <c r="P564" s="256"/>
      <c r="Q564" s="256"/>
      <c r="R564" s="256"/>
      <c r="S564" s="256"/>
      <c r="T564" s="257"/>
      <c r="AT564" s="258" t="s">
        <v>294</v>
      </c>
      <c r="AU564" s="258" t="s">
        <v>84</v>
      </c>
      <c r="AV564" s="15" t="s">
        <v>82</v>
      </c>
      <c r="AW564" s="15" t="s">
        <v>30</v>
      </c>
      <c r="AX564" s="15" t="s">
        <v>74</v>
      </c>
      <c r="AY564" s="258" t="s">
        <v>201</v>
      </c>
    </row>
    <row r="565" spans="1:65" s="13" customFormat="1" x14ac:dyDescent="0.2">
      <c r="B565" s="227"/>
      <c r="C565" s="292"/>
      <c r="D565" s="219" t="s">
        <v>294</v>
      </c>
      <c r="E565" s="229" t="s">
        <v>1</v>
      </c>
      <c r="F565" s="230" t="s">
        <v>4654</v>
      </c>
      <c r="G565" s="228"/>
      <c r="H565" s="231">
        <v>8.5</v>
      </c>
      <c r="I565" s="232"/>
      <c r="J565" s="228"/>
      <c r="K565" s="228"/>
      <c r="L565" s="233"/>
      <c r="M565" s="234"/>
      <c r="N565" s="235"/>
      <c r="O565" s="235"/>
      <c r="P565" s="235"/>
      <c r="Q565" s="235"/>
      <c r="R565" s="235"/>
      <c r="S565" s="235"/>
      <c r="T565" s="236"/>
      <c r="AT565" s="237" t="s">
        <v>294</v>
      </c>
      <c r="AU565" s="237" t="s">
        <v>84</v>
      </c>
      <c r="AV565" s="13" t="s">
        <v>84</v>
      </c>
      <c r="AW565" s="13" t="s">
        <v>30</v>
      </c>
      <c r="AX565" s="13" t="s">
        <v>74</v>
      </c>
      <c r="AY565" s="237" t="s">
        <v>201</v>
      </c>
    </row>
    <row r="566" spans="1:65" s="14" customFormat="1" x14ac:dyDescent="0.2">
      <c r="B566" s="238"/>
      <c r="C566" s="293"/>
      <c r="D566" s="219" t="s">
        <v>294</v>
      </c>
      <c r="E566" s="240" t="s">
        <v>1</v>
      </c>
      <c r="F566" s="241" t="s">
        <v>297</v>
      </c>
      <c r="G566" s="239"/>
      <c r="H566" s="242">
        <v>14.81</v>
      </c>
      <c r="I566" s="243"/>
      <c r="J566" s="239"/>
      <c r="K566" s="239"/>
      <c r="L566" s="244"/>
      <c r="M566" s="245"/>
      <c r="N566" s="246"/>
      <c r="O566" s="246"/>
      <c r="P566" s="246"/>
      <c r="Q566" s="246"/>
      <c r="R566" s="246"/>
      <c r="S566" s="246"/>
      <c r="T566" s="247"/>
      <c r="AT566" s="248" t="s">
        <v>294</v>
      </c>
      <c r="AU566" s="248" t="s">
        <v>84</v>
      </c>
      <c r="AV566" s="14" t="s">
        <v>214</v>
      </c>
      <c r="AW566" s="14" t="s">
        <v>30</v>
      </c>
      <c r="AX566" s="14" t="s">
        <v>82</v>
      </c>
      <c r="AY566" s="248" t="s">
        <v>201</v>
      </c>
    </row>
    <row r="567" spans="1:65" s="2" customFormat="1" ht="24" customHeight="1" x14ac:dyDescent="0.2">
      <c r="A567" s="34"/>
      <c r="B567" s="35"/>
      <c r="C567" s="290" t="s">
        <v>1236</v>
      </c>
      <c r="D567" s="205" t="s">
        <v>204</v>
      </c>
      <c r="E567" s="206" t="s">
        <v>1258</v>
      </c>
      <c r="F567" s="207" t="s">
        <v>4655</v>
      </c>
      <c r="G567" s="208" t="s">
        <v>309</v>
      </c>
      <c r="H567" s="209">
        <v>11.99</v>
      </c>
      <c r="I567" s="210"/>
      <c r="J567" s="211">
        <f>ROUND(I567*H567,2)</f>
        <v>0</v>
      </c>
      <c r="K567" s="212"/>
      <c r="L567" s="39"/>
      <c r="M567" s="213" t="s">
        <v>1</v>
      </c>
      <c r="N567" s="214" t="s">
        <v>39</v>
      </c>
      <c r="O567" s="71"/>
      <c r="P567" s="215">
        <f>O567*H567</f>
        <v>0</v>
      </c>
      <c r="Q567" s="215">
        <v>1.5440000000000001E-2</v>
      </c>
      <c r="R567" s="215">
        <f>Q567*H567</f>
        <v>0.1851256</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4656</v>
      </c>
    </row>
    <row r="568" spans="1:65" s="2" customFormat="1" ht="24" customHeight="1" x14ac:dyDescent="0.2">
      <c r="A568" s="34"/>
      <c r="B568" s="35"/>
      <c r="C568" s="290" t="s">
        <v>1240</v>
      </c>
      <c r="D568" s="205" t="s">
        <v>204</v>
      </c>
      <c r="E568" s="206" t="s">
        <v>1262</v>
      </c>
      <c r="F568" s="207" t="s">
        <v>4657</v>
      </c>
      <c r="G568" s="208" t="s">
        <v>309</v>
      </c>
      <c r="H568" s="209">
        <v>71.47</v>
      </c>
      <c r="I568" s="210"/>
      <c r="J568" s="211">
        <f>ROUND(I568*H568,2)</f>
        <v>0</v>
      </c>
      <c r="K568" s="212"/>
      <c r="L568" s="39"/>
      <c r="M568" s="213" t="s">
        <v>1</v>
      </c>
      <c r="N568" s="214" t="s">
        <v>39</v>
      </c>
      <c r="O568" s="71"/>
      <c r="P568" s="215">
        <f>O568*H568</f>
        <v>0</v>
      </c>
      <c r="Q568" s="215">
        <v>1.5740000000000001E-2</v>
      </c>
      <c r="R568" s="215">
        <f>Q568*H568</f>
        <v>1.1249378000000001</v>
      </c>
      <c r="S568" s="215">
        <v>0</v>
      </c>
      <c r="T568" s="216">
        <f>S568*H568</f>
        <v>0</v>
      </c>
      <c r="U568" s="34"/>
      <c r="V568" s="34"/>
      <c r="W568" s="34"/>
      <c r="X568" s="34"/>
      <c r="Y568" s="34"/>
      <c r="Z568" s="34"/>
      <c r="AA568" s="34"/>
      <c r="AB568" s="34"/>
      <c r="AC568" s="34"/>
      <c r="AD568" s="34"/>
      <c r="AE568" s="34"/>
      <c r="AR568" s="217" t="s">
        <v>365</v>
      </c>
      <c r="AT568" s="217" t="s">
        <v>204</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4658</v>
      </c>
    </row>
    <row r="569" spans="1:65" s="15" customFormat="1" x14ac:dyDescent="0.2">
      <c r="B569" s="249"/>
      <c r="C569" s="295"/>
      <c r="D569" s="219" t="s">
        <v>294</v>
      </c>
      <c r="E569" s="251" t="s">
        <v>1</v>
      </c>
      <c r="F569" s="252" t="s">
        <v>4659</v>
      </c>
      <c r="G569" s="250"/>
      <c r="H569" s="251" t="s">
        <v>1</v>
      </c>
      <c r="I569" s="253"/>
      <c r="J569" s="250"/>
      <c r="K569" s="250"/>
      <c r="L569" s="254"/>
      <c r="M569" s="255"/>
      <c r="N569" s="256"/>
      <c r="O569" s="256"/>
      <c r="P569" s="256"/>
      <c r="Q569" s="256"/>
      <c r="R569" s="256"/>
      <c r="S569" s="256"/>
      <c r="T569" s="257"/>
      <c r="AT569" s="258" t="s">
        <v>294</v>
      </c>
      <c r="AU569" s="258" t="s">
        <v>84</v>
      </c>
      <c r="AV569" s="15" t="s">
        <v>82</v>
      </c>
      <c r="AW569" s="15" t="s">
        <v>30</v>
      </c>
      <c r="AX569" s="15" t="s">
        <v>74</v>
      </c>
      <c r="AY569" s="258" t="s">
        <v>201</v>
      </c>
    </row>
    <row r="570" spans="1:65" s="13" customFormat="1" x14ac:dyDescent="0.2">
      <c r="B570" s="227"/>
      <c r="C570" s="292"/>
      <c r="D570" s="219" t="s">
        <v>294</v>
      </c>
      <c r="E570" s="229" t="s">
        <v>1</v>
      </c>
      <c r="F570" s="230" t="s">
        <v>4660</v>
      </c>
      <c r="G570" s="228"/>
      <c r="H570" s="231">
        <v>10.52</v>
      </c>
      <c r="I570" s="232"/>
      <c r="J570" s="228"/>
      <c r="K570" s="228"/>
      <c r="L570" s="233"/>
      <c r="M570" s="234"/>
      <c r="N570" s="235"/>
      <c r="O570" s="235"/>
      <c r="P570" s="235"/>
      <c r="Q570" s="235"/>
      <c r="R570" s="235"/>
      <c r="S570" s="235"/>
      <c r="T570" s="236"/>
      <c r="AT570" s="237" t="s">
        <v>294</v>
      </c>
      <c r="AU570" s="237" t="s">
        <v>84</v>
      </c>
      <c r="AV570" s="13" t="s">
        <v>84</v>
      </c>
      <c r="AW570" s="13" t="s">
        <v>30</v>
      </c>
      <c r="AX570" s="13" t="s">
        <v>74</v>
      </c>
      <c r="AY570" s="237" t="s">
        <v>201</v>
      </c>
    </row>
    <row r="571" spans="1:65" s="15" customFormat="1" x14ac:dyDescent="0.2">
      <c r="B571" s="249"/>
      <c r="C571" s="295"/>
      <c r="D571" s="219" t="s">
        <v>294</v>
      </c>
      <c r="E571" s="251" t="s">
        <v>1</v>
      </c>
      <c r="F571" s="252" t="s">
        <v>4661</v>
      </c>
      <c r="G571" s="250"/>
      <c r="H571" s="251" t="s">
        <v>1</v>
      </c>
      <c r="I571" s="253"/>
      <c r="J571" s="250"/>
      <c r="K571" s="250"/>
      <c r="L571" s="254"/>
      <c r="M571" s="255"/>
      <c r="N571" s="256"/>
      <c r="O571" s="256"/>
      <c r="P571" s="256"/>
      <c r="Q571" s="256"/>
      <c r="R571" s="256"/>
      <c r="S571" s="256"/>
      <c r="T571" s="257"/>
      <c r="AT571" s="258" t="s">
        <v>294</v>
      </c>
      <c r="AU571" s="258" t="s">
        <v>84</v>
      </c>
      <c r="AV571" s="15" t="s">
        <v>82</v>
      </c>
      <c r="AW571" s="15" t="s">
        <v>30</v>
      </c>
      <c r="AX571" s="15" t="s">
        <v>74</v>
      </c>
      <c r="AY571" s="258" t="s">
        <v>201</v>
      </c>
    </row>
    <row r="572" spans="1:65" s="13" customFormat="1" x14ac:dyDescent="0.2">
      <c r="B572" s="227"/>
      <c r="C572" s="292"/>
      <c r="D572" s="219" t="s">
        <v>294</v>
      </c>
      <c r="E572" s="229" t="s">
        <v>1</v>
      </c>
      <c r="F572" s="230" t="s">
        <v>4662</v>
      </c>
      <c r="G572" s="228"/>
      <c r="H572" s="231">
        <v>60.95</v>
      </c>
      <c r="I572" s="232"/>
      <c r="J572" s="228"/>
      <c r="K572" s="228"/>
      <c r="L572" s="233"/>
      <c r="M572" s="234"/>
      <c r="N572" s="235"/>
      <c r="O572" s="235"/>
      <c r="P572" s="235"/>
      <c r="Q572" s="235"/>
      <c r="R572" s="235"/>
      <c r="S572" s="235"/>
      <c r="T572" s="236"/>
      <c r="AT572" s="237" t="s">
        <v>294</v>
      </c>
      <c r="AU572" s="237" t="s">
        <v>84</v>
      </c>
      <c r="AV572" s="13" t="s">
        <v>84</v>
      </c>
      <c r="AW572" s="13" t="s">
        <v>30</v>
      </c>
      <c r="AX572" s="13" t="s">
        <v>74</v>
      </c>
      <c r="AY572" s="237" t="s">
        <v>201</v>
      </c>
    </row>
    <row r="573" spans="1:65" s="14" customFormat="1" x14ac:dyDescent="0.2">
      <c r="B573" s="238"/>
      <c r="C573" s="293"/>
      <c r="D573" s="219" t="s">
        <v>294</v>
      </c>
      <c r="E573" s="240" t="s">
        <v>1</v>
      </c>
      <c r="F573" s="241" t="s">
        <v>297</v>
      </c>
      <c r="G573" s="239"/>
      <c r="H573" s="242">
        <v>71.47</v>
      </c>
      <c r="I573" s="243"/>
      <c r="J573" s="239"/>
      <c r="K573" s="239"/>
      <c r="L573" s="244"/>
      <c r="M573" s="245"/>
      <c r="N573" s="246"/>
      <c r="O573" s="246"/>
      <c r="P573" s="246"/>
      <c r="Q573" s="246"/>
      <c r="R573" s="246"/>
      <c r="S573" s="246"/>
      <c r="T573" s="247"/>
      <c r="AT573" s="248" t="s">
        <v>294</v>
      </c>
      <c r="AU573" s="248" t="s">
        <v>84</v>
      </c>
      <c r="AV573" s="14" t="s">
        <v>214</v>
      </c>
      <c r="AW573" s="14" t="s">
        <v>30</v>
      </c>
      <c r="AX573" s="14" t="s">
        <v>82</v>
      </c>
      <c r="AY573" s="248" t="s">
        <v>201</v>
      </c>
    </row>
    <row r="574" spans="1:65" s="2" customFormat="1" ht="24" customHeight="1" x14ac:dyDescent="0.2">
      <c r="A574" s="34"/>
      <c r="B574" s="35"/>
      <c r="C574" s="290" t="s">
        <v>1245</v>
      </c>
      <c r="D574" s="205" t="s">
        <v>204</v>
      </c>
      <c r="E574" s="206" t="s">
        <v>1266</v>
      </c>
      <c r="F574" s="207" t="s">
        <v>4663</v>
      </c>
      <c r="G574" s="208" t="s">
        <v>309</v>
      </c>
      <c r="H574" s="209">
        <v>14.4</v>
      </c>
      <c r="I574" s="210"/>
      <c r="J574" s="211">
        <f>ROUND(I574*H574,2)</f>
        <v>0</v>
      </c>
      <c r="K574" s="212"/>
      <c r="L574" s="39"/>
      <c r="M574" s="213" t="s">
        <v>1</v>
      </c>
      <c r="N574" s="214" t="s">
        <v>39</v>
      </c>
      <c r="O574" s="71"/>
      <c r="P574" s="215">
        <f>O574*H574</f>
        <v>0</v>
      </c>
      <c r="Q574" s="215">
        <v>3.397E-2</v>
      </c>
      <c r="R574" s="215">
        <f>Q574*H574</f>
        <v>0.48916799999999999</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4664</v>
      </c>
    </row>
    <row r="575" spans="1:65" s="2" customFormat="1" ht="24" customHeight="1" x14ac:dyDescent="0.2">
      <c r="A575" s="34"/>
      <c r="B575" s="35"/>
      <c r="C575" s="290" t="s">
        <v>1249</v>
      </c>
      <c r="D575" s="205" t="s">
        <v>204</v>
      </c>
      <c r="E575" s="206" t="s">
        <v>1270</v>
      </c>
      <c r="F575" s="207" t="s">
        <v>1271</v>
      </c>
      <c r="G575" s="208" t="s">
        <v>309</v>
      </c>
      <c r="H575" s="209">
        <v>4.96</v>
      </c>
      <c r="I575" s="210"/>
      <c r="J575" s="211">
        <f>ROUND(I575*H575,2)</f>
        <v>0</v>
      </c>
      <c r="K575" s="212"/>
      <c r="L575" s="39"/>
      <c r="M575" s="213" t="s">
        <v>1</v>
      </c>
      <c r="N575" s="214" t="s">
        <v>39</v>
      </c>
      <c r="O575" s="71"/>
      <c r="P575" s="215">
        <f>O575*H575</f>
        <v>0</v>
      </c>
      <c r="Q575" s="215">
        <v>1.1809999999999999E-2</v>
      </c>
      <c r="R575" s="215">
        <f>Q575*H575</f>
        <v>5.8577599999999994E-2</v>
      </c>
      <c r="S575" s="215">
        <v>0</v>
      </c>
      <c r="T575" s="216">
        <f>S575*H575</f>
        <v>0</v>
      </c>
      <c r="U575" s="34"/>
      <c r="V575" s="34"/>
      <c r="W575" s="34"/>
      <c r="X575" s="34"/>
      <c r="Y575" s="34"/>
      <c r="Z575" s="34"/>
      <c r="AA575" s="34"/>
      <c r="AB575" s="34"/>
      <c r="AC575" s="34"/>
      <c r="AD575" s="34"/>
      <c r="AE575" s="34"/>
      <c r="AR575" s="217" t="s">
        <v>365</v>
      </c>
      <c r="AT575" s="217" t="s">
        <v>204</v>
      </c>
      <c r="AU575" s="217" t="s">
        <v>84</v>
      </c>
      <c r="AY575" s="17" t="s">
        <v>201</v>
      </c>
      <c r="BE575" s="218">
        <f>IF(N575="základní",J575,0)</f>
        <v>0</v>
      </c>
      <c r="BF575" s="218">
        <f>IF(N575="snížená",J575,0)</f>
        <v>0</v>
      </c>
      <c r="BG575" s="218">
        <f>IF(N575="zákl. přenesená",J575,0)</f>
        <v>0</v>
      </c>
      <c r="BH575" s="218">
        <f>IF(N575="sníž. přenesená",J575,0)</f>
        <v>0</v>
      </c>
      <c r="BI575" s="218">
        <f>IF(N575="nulová",J575,0)</f>
        <v>0</v>
      </c>
      <c r="BJ575" s="17" t="s">
        <v>82</v>
      </c>
      <c r="BK575" s="218">
        <f>ROUND(I575*H575,2)</f>
        <v>0</v>
      </c>
      <c r="BL575" s="17" t="s">
        <v>365</v>
      </c>
      <c r="BM575" s="217" t="s">
        <v>1272</v>
      </c>
    </row>
    <row r="576" spans="1:65" s="2" customFormat="1" ht="29.25" x14ac:dyDescent="0.2">
      <c r="A576" s="34"/>
      <c r="B576" s="35"/>
      <c r="D576" s="219" t="s">
        <v>210</v>
      </c>
      <c r="E576" s="36"/>
      <c r="F576" s="220" t="s">
        <v>1273</v>
      </c>
      <c r="G576" s="36"/>
      <c r="H576" s="36"/>
      <c r="I576" s="118"/>
      <c r="J576" s="36"/>
      <c r="K576" s="36"/>
      <c r="L576" s="39"/>
      <c r="M576" s="221"/>
      <c r="N576" s="222"/>
      <c r="O576" s="71"/>
      <c r="P576" s="71"/>
      <c r="Q576" s="71"/>
      <c r="R576" s="71"/>
      <c r="S576" s="71"/>
      <c r="T576" s="72"/>
      <c r="U576" s="34"/>
      <c r="V576" s="34"/>
      <c r="W576" s="34"/>
      <c r="X576" s="34"/>
      <c r="Y576" s="34"/>
      <c r="Z576" s="34"/>
      <c r="AA576" s="34"/>
      <c r="AB576" s="34"/>
      <c r="AC576" s="34"/>
      <c r="AD576" s="34"/>
      <c r="AE576" s="34"/>
      <c r="AT576" s="17" t="s">
        <v>210</v>
      </c>
      <c r="AU576" s="17" t="s">
        <v>84</v>
      </c>
    </row>
    <row r="577" spans="1:65" s="2" customFormat="1" ht="24" customHeight="1" x14ac:dyDescent="0.2">
      <c r="A577" s="34"/>
      <c r="B577" s="35"/>
      <c r="C577" s="290" t="s">
        <v>1253</v>
      </c>
      <c r="D577" s="205" t="s">
        <v>204</v>
      </c>
      <c r="E577" s="206" t="s">
        <v>1279</v>
      </c>
      <c r="F577" s="207" t="s">
        <v>1280</v>
      </c>
      <c r="G577" s="208" t="s">
        <v>309</v>
      </c>
      <c r="H577" s="209">
        <v>170.02</v>
      </c>
      <c r="I577" s="210"/>
      <c r="J577" s="211">
        <f>ROUND(I577*H577,2)</f>
        <v>0</v>
      </c>
      <c r="K577" s="212"/>
      <c r="L577" s="39"/>
      <c r="M577" s="213" t="s">
        <v>1</v>
      </c>
      <c r="N577" s="214" t="s">
        <v>39</v>
      </c>
      <c r="O577" s="71"/>
      <c r="P577" s="215">
        <f>O577*H577</f>
        <v>0</v>
      </c>
      <c r="Q577" s="215">
        <v>1.223E-2</v>
      </c>
      <c r="R577" s="215">
        <f>Q577*H577</f>
        <v>2.0793446000000002</v>
      </c>
      <c r="S577" s="215">
        <v>0</v>
      </c>
      <c r="T577" s="216">
        <f>S577*H577</f>
        <v>0</v>
      </c>
      <c r="U577" s="34"/>
      <c r="V577" s="34"/>
      <c r="W577" s="34"/>
      <c r="X577" s="34"/>
      <c r="Y577" s="34"/>
      <c r="Z577" s="34"/>
      <c r="AA577" s="34"/>
      <c r="AB577" s="34"/>
      <c r="AC577" s="34"/>
      <c r="AD577" s="34"/>
      <c r="AE577" s="34"/>
      <c r="AR577" s="217" t="s">
        <v>365</v>
      </c>
      <c r="AT577" s="217" t="s">
        <v>204</v>
      </c>
      <c r="AU577" s="217" t="s">
        <v>84</v>
      </c>
      <c r="AY577" s="17" t="s">
        <v>201</v>
      </c>
      <c r="BE577" s="218">
        <f>IF(N577="základní",J577,0)</f>
        <v>0</v>
      </c>
      <c r="BF577" s="218">
        <f>IF(N577="snížená",J577,0)</f>
        <v>0</v>
      </c>
      <c r="BG577" s="218">
        <f>IF(N577="zákl. přenesená",J577,0)</f>
        <v>0</v>
      </c>
      <c r="BH577" s="218">
        <f>IF(N577="sníž. přenesená",J577,0)</f>
        <v>0</v>
      </c>
      <c r="BI577" s="218">
        <f>IF(N577="nulová",J577,0)</f>
        <v>0</v>
      </c>
      <c r="BJ577" s="17" t="s">
        <v>82</v>
      </c>
      <c r="BK577" s="218">
        <f>ROUND(I577*H577,2)</f>
        <v>0</v>
      </c>
      <c r="BL577" s="17" t="s">
        <v>365</v>
      </c>
      <c r="BM577" s="217" t="s">
        <v>1281</v>
      </c>
    </row>
    <row r="578" spans="1:65" s="2" customFormat="1" ht="24" customHeight="1" x14ac:dyDescent="0.2">
      <c r="A578" s="34"/>
      <c r="B578" s="35"/>
      <c r="C578" s="290" t="s">
        <v>1257</v>
      </c>
      <c r="D578" s="205" t="s">
        <v>204</v>
      </c>
      <c r="E578" s="206" t="s">
        <v>4665</v>
      </c>
      <c r="F578" s="207" t="s">
        <v>4666</v>
      </c>
      <c r="G578" s="208" t="s">
        <v>309</v>
      </c>
      <c r="H578" s="209">
        <v>6.94</v>
      </c>
      <c r="I578" s="210"/>
      <c r="J578" s="211">
        <f>ROUND(I578*H578,2)</f>
        <v>0</v>
      </c>
      <c r="K578" s="212"/>
      <c r="L578" s="39"/>
      <c r="M578" s="213" t="s">
        <v>1</v>
      </c>
      <c r="N578" s="214" t="s">
        <v>39</v>
      </c>
      <c r="O578" s="71"/>
      <c r="P578" s="215">
        <f>O578*H578</f>
        <v>0</v>
      </c>
      <c r="Q578" s="215">
        <v>1.1809999999999999E-2</v>
      </c>
      <c r="R578" s="215">
        <f>Q578*H578</f>
        <v>8.1961400000000004E-2</v>
      </c>
      <c r="S578" s="215">
        <v>0</v>
      </c>
      <c r="T578" s="216">
        <f>S578*H578</f>
        <v>0</v>
      </c>
      <c r="U578" s="34"/>
      <c r="V578" s="34"/>
      <c r="W578" s="34"/>
      <c r="X578" s="34"/>
      <c r="Y578" s="34"/>
      <c r="Z578" s="34"/>
      <c r="AA578" s="34"/>
      <c r="AB578" s="34"/>
      <c r="AC578" s="34"/>
      <c r="AD578" s="34"/>
      <c r="AE578" s="34"/>
      <c r="AR578" s="217" t="s">
        <v>365</v>
      </c>
      <c r="AT578" s="217" t="s">
        <v>204</v>
      </c>
      <c r="AU578" s="217" t="s">
        <v>84</v>
      </c>
      <c r="AY578" s="17" t="s">
        <v>201</v>
      </c>
      <c r="BE578" s="218">
        <f>IF(N578="základní",J578,0)</f>
        <v>0</v>
      </c>
      <c r="BF578" s="218">
        <f>IF(N578="snížená",J578,0)</f>
        <v>0</v>
      </c>
      <c r="BG578" s="218">
        <f>IF(N578="zákl. přenesená",J578,0)</f>
        <v>0</v>
      </c>
      <c r="BH578" s="218">
        <f>IF(N578="sníž. přenesená",J578,0)</f>
        <v>0</v>
      </c>
      <c r="BI578" s="218">
        <f>IF(N578="nulová",J578,0)</f>
        <v>0</v>
      </c>
      <c r="BJ578" s="17" t="s">
        <v>82</v>
      </c>
      <c r="BK578" s="218">
        <f>ROUND(I578*H578,2)</f>
        <v>0</v>
      </c>
      <c r="BL578" s="17" t="s">
        <v>365</v>
      </c>
      <c r="BM578" s="217" t="s">
        <v>4667</v>
      </c>
    </row>
    <row r="579" spans="1:65" s="15" customFormat="1" x14ac:dyDescent="0.2">
      <c r="B579" s="249"/>
      <c r="C579" s="295"/>
      <c r="D579" s="219" t="s">
        <v>294</v>
      </c>
      <c r="E579" s="251" t="s">
        <v>1</v>
      </c>
      <c r="F579" s="252" t="s">
        <v>4668</v>
      </c>
      <c r="G579" s="250"/>
      <c r="H579" s="251" t="s">
        <v>1</v>
      </c>
      <c r="I579" s="253"/>
      <c r="J579" s="250"/>
      <c r="K579" s="250"/>
      <c r="L579" s="254"/>
      <c r="M579" s="255"/>
      <c r="N579" s="256"/>
      <c r="O579" s="256"/>
      <c r="P579" s="256"/>
      <c r="Q579" s="256"/>
      <c r="R579" s="256"/>
      <c r="S579" s="256"/>
      <c r="T579" s="257"/>
      <c r="AT579" s="258" t="s">
        <v>294</v>
      </c>
      <c r="AU579" s="258" t="s">
        <v>84</v>
      </c>
      <c r="AV579" s="15" t="s">
        <v>82</v>
      </c>
      <c r="AW579" s="15" t="s">
        <v>30</v>
      </c>
      <c r="AX579" s="15" t="s">
        <v>74</v>
      </c>
      <c r="AY579" s="258" t="s">
        <v>201</v>
      </c>
    </row>
    <row r="580" spans="1:65" s="13" customFormat="1" x14ac:dyDescent="0.2">
      <c r="B580" s="227"/>
      <c r="C580" s="292"/>
      <c r="D580" s="219" t="s">
        <v>294</v>
      </c>
      <c r="E580" s="229" t="s">
        <v>1</v>
      </c>
      <c r="F580" s="230" t="s">
        <v>4669</v>
      </c>
      <c r="G580" s="228"/>
      <c r="H580" s="231">
        <v>3.88</v>
      </c>
      <c r="I580" s="232"/>
      <c r="J580" s="228"/>
      <c r="K580" s="228"/>
      <c r="L580" s="233"/>
      <c r="M580" s="234"/>
      <c r="N580" s="235"/>
      <c r="O580" s="235"/>
      <c r="P580" s="235"/>
      <c r="Q580" s="235"/>
      <c r="R580" s="235"/>
      <c r="S580" s="235"/>
      <c r="T580" s="236"/>
      <c r="AT580" s="237" t="s">
        <v>294</v>
      </c>
      <c r="AU580" s="237" t="s">
        <v>84</v>
      </c>
      <c r="AV580" s="13" t="s">
        <v>84</v>
      </c>
      <c r="AW580" s="13" t="s">
        <v>30</v>
      </c>
      <c r="AX580" s="13" t="s">
        <v>74</v>
      </c>
      <c r="AY580" s="237" t="s">
        <v>201</v>
      </c>
    </row>
    <row r="581" spans="1:65" s="13" customFormat="1" x14ac:dyDescent="0.2">
      <c r="B581" s="227"/>
      <c r="C581" s="292"/>
      <c r="D581" s="219" t="s">
        <v>294</v>
      </c>
      <c r="E581" s="229" t="s">
        <v>1</v>
      </c>
      <c r="F581" s="230" t="s">
        <v>4670</v>
      </c>
      <c r="G581" s="228"/>
      <c r="H581" s="231">
        <v>3.06</v>
      </c>
      <c r="I581" s="232"/>
      <c r="J581" s="228"/>
      <c r="K581" s="228"/>
      <c r="L581" s="233"/>
      <c r="M581" s="234"/>
      <c r="N581" s="235"/>
      <c r="O581" s="235"/>
      <c r="P581" s="235"/>
      <c r="Q581" s="235"/>
      <c r="R581" s="235"/>
      <c r="S581" s="235"/>
      <c r="T581" s="236"/>
      <c r="AT581" s="237" t="s">
        <v>294</v>
      </c>
      <c r="AU581" s="237" t="s">
        <v>84</v>
      </c>
      <c r="AV581" s="13" t="s">
        <v>84</v>
      </c>
      <c r="AW581" s="13" t="s">
        <v>30</v>
      </c>
      <c r="AX581" s="13" t="s">
        <v>74</v>
      </c>
      <c r="AY581" s="237" t="s">
        <v>201</v>
      </c>
    </row>
    <row r="582" spans="1:65" s="14" customFormat="1" x14ac:dyDescent="0.2">
      <c r="B582" s="238"/>
      <c r="C582" s="293"/>
      <c r="D582" s="219" t="s">
        <v>294</v>
      </c>
      <c r="E582" s="240" t="s">
        <v>1</v>
      </c>
      <c r="F582" s="241" t="s">
        <v>297</v>
      </c>
      <c r="G582" s="239"/>
      <c r="H582" s="242">
        <v>6.94</v>
      </c>
      <c r="I582" s="243"/>
      <c r="J582" s="239"/>
      <c r="K582" s="239"/>
      <c r="L582" s="244"/>
      <c r="M582" s="245"/>
      <c r="N582" s="246"/>
      <c r="O582" s="246"/>
      <c r="P582" s="246"/>
      <c r="Q582" s="246"/>
      <c r="R582" s="246"/>
      <c r="S582" s="246"/>
      <c r="T582" s="247"/>
      <c r="AT582" s="248" t="s">
        <v>294</v>
      </c>
      <c r="AU582" s="248" t="s">
        <v>84</v>
      </c>
      <c r="AV582" s="14" t="s">
        <v>214</v>
      </c>
      <c r="AW582" s="14" t="s">
        <v>30</v>
      </c>
      <c r="AX582" s="14" t="s">
        <v>82</v>
      </c>
      <c r="AY582" s="248" t="s">
        <v>201</v>
      </c>
    </row>
    <row r="583" spans="1:65" s="2" customFormat="1" ht="24" customHeight="1" x14ac:dyDescent="0.2">
      <c r="A583" s="34"/>
      <c r="B583" s="35"/>
      <c r="C583" s="290" t="s">
        <v>1261</v>
      </c>
      <c r="D583" s="205" t="s">
        <v>204</v>
      </c>
      <c r="E583" s="206" t="s">
        <v>4671</v>
      </c>
      <c r="F583" s="207" t="s">
        <v>4672</v>
      </c>
      <c r="G583" s="208" t="s">
        <v>309</v>
      </c>
      <c r="H583" s="209">
        <v>256.42</v>
      </c>
      <c r="I583" s="210"/>
      <c r="J583" s="211">
        <f>ROUND(I583*H583,2)</f>
        <v>0</v>
      </c>
      <c r="K583" s="212"/>
      <c r="L583" s="39"/>
      <c r="M583" s="213" t="s">
        <v>1</v>
      </c>
      <c r="N583" s="214" t="s">
        <v>39</v>
      </c>
      <c r="O583" s="71"/>
      <c r="P583" s="215">
        <f>O583*H583</f>
        <v>0</v>
      </c>
      <c r="Q583" s="215">
        <v>1.694E-2</v>
      </c>
      <c r="R583" s="215">
        <f>Q583*H583</f>
        <v>4.3437548000000001</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4673</v>
      </c>
    </row>
    <row r="584" spans="1:65" s="2" customFormat="1" ht="24" customHeight="1" x14ac:dyDescent="0.2">
      <c r="A584" s="34"/>
      <c r="B584" s="35"/>
      <c r="C584" s="290" t="s">
        <v>1265</v>
      </c>
      <c r="D584" s="205" t="s">
        <v>204</v>
      </c>
      <c r="E584" s="206" t="s">
        <v>1283</v>
      </c>
      <c r="F584" s="207" t="s">
        <v>1284</v>
      </c>
      <c r="G584" s="208" t="s">
        <v>309</v>
      </c>
      <c r="H584" s="209">
        <v>701.7</v>
      </c>
      <c r="I584" s="210"/>
      <c r="J584" s="211">
        <f>ROUND(I584*H584,2)</f>
        <v>0</v>
      </c>
      <c r="K584" s="212"/>
      <c r="L584" s="39"/>
      <c r="M584" s="213" t="s">
        <v>1</v>
      </c>
      <c r="N584" s="214" t="s">
        <v>39</v>
      </c>
      <c r="O584" s="71"/>
      <c r="P584" s="215">
        <f>O584*H584</f>
        <v>0</v>
      </c>
      <c r="Q584" s="215">
        <v>1.39E-3</v>
      </c>
      <c r="R584" s="215">
        <f>Q584*H584</f>
        <v>0.97536299999999998</v>
      </c>
      <c r="S584" s="215">
        <v>0</v>
      </c>
      <c r="T584" s="216">
        <f>S584*H584</f>
        <v>0</v>
      </c>
      <c r="U584" s="34"/>
      <c r="V584" s="34"/>
      <c r="W584" s="34"/>
      <c r="X584" s="34"/>
      <c r="Y584" s="34"/>
      <c r="Z584" s="34"/>
      <c r="AA584" s="34"/>
      <c r="AB584" s="34"/>
      <c r="AC584" s="34"/>
      <c r="AD584" s="34"/>
      <c r="AE584" s="34"/>
      <c r="AR584" s="217" t="s">
        <v>214</v>
      </c>
      <c r="AT584" s="217" t="s">
        <v>204</v>
      </c>
      <c r="AU584" s="217" t="s">
        <v>84</v>
      </c>
      <c r="AY584" s="17" t="s">
        <v>201</v>
      </c>
      <c r="BE584" s="218">
        <f>IF(N584="základní",J584,0)</f>
        <v>0</v>
      </c>
      <c r="BF584" s="218">
        <f>IF(N584="snížená",J584,0)</f>
        <v>0</v>
      </c>
      <c r="BG584" s="218">
        <f>IF(N584="zákl. přenesená",J584,0)</f>
        <v>0</v>
      </c>
      <c r="BH584" s="218">
        <f>IF(N584="sníž. přenesená",J584,0)</f>
        <v>0</v>
      </c>
      <c r="BI584" s="218">
        <f>IF(N584="nulová",J584,0)</f>
        <v>0</v>
      </c>
      <c r="BJ584" s="17" t="s">
        <v>82</v>
      </c>
      <c r="BK584" s="218">
        <f>ROUND(I584*H584,2)</f>
        <v>0</v>
      </c>
      <c r="BL584" s="17" t="s">
        <v>214</v>
      </c>
      <c r="BM584" s="217" t="s">
        <v>1285</v>
      </c>
    </row>
    <row r="585" spans="1:65" s="2" customFormat="1" ht="24" customHeight="1" x14ac:dyDescent="0.2">
      <c r="A585" s="34"/>
      <c r="B585" s="35"/>
      <c r="C585" s="291" t="s">
        <v>1269</v>
      </c>
      <c r="D585" s="262" t="s">
        <v>442</v>
      </c>
      <c r="E585" s="263" t="s">
        <v>1287</v>
      </c>
      <c r="F585" s="264" t="s">
        <v>1288</v>
      </c>
      <c r="G585" s="265" t="s">
        <v>309</v>
      </c>
      <c r="H585" s="266">
        <v>736.78499999999997</v>
      </c>
      <c r="I585" s="267"/>
      <c r="J585" s="268">
        <f>ROUND(I585*H585,2)</f>
        <v>0</v>
      </c>
      <c r="K585" s="269"/>
      <c r="L585" s="270"/>
      <c r="M585" s="271" t="s">
        <v>1</v>
      </c>
      <c r="N585" s="272" t="s">
        <v>39</v>
      </c>
      <c r="O585" s="71"/>
      <c r="P585" s="215">
        <f>O585*H585</f>
        <v>0</v>
      </c>
      <c r="Q585" s="215">
        <v>8.0000000000000002E-3</v>
      </c>
      <c r="R585" s="215">
        <f>Q585*H585</f>
        <v>5.8942800000000002</v>
      </c>
      <c r="S585" s="215">
        <v>0</v>
      </c>
      <c r="T585" s="216">
        <f>S585*H585</f>
        <v>0</v>
      </c>
      <c r="U585" s="34"/>
      <c r="V585" s="34"/>
      <c r="W585" s="34"/>
      <c r="X585" s="34"/>
      <c r="Y585" s="34"/>
      <c r="Z585" s="34"/>
      <c r="AA585" s="34"/>
      <c r="AB585" s="34"/>
      <c r="AC585" s="34"/>
      <c r="AD585" s="34"/>
      <c r="AE585" s="34"/>
      <c r="AR585" s="217" t="s">
        <v>239</v>
      </c>
      <c r="AT585" s="217" t="s">
        <v>442</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214</v>
      </c>
      <c r="BM585" s="217" t="s">
        <v>1289</v>
      </c>
    </row>
    <row r="586" spans="1:65" s="13" customFormat="1" x14ac:dyDescent="0.2">
      <c r="B586" s="227"/>
      <c r="C586" s="292"/>
      <c r="D586" s="219" t="s">
        <v>294</v>
      </c>
      <c r="E586" s="228"/>
      <c r="F586" s="230" t="s">
        <v>4674</v>
      </c>
      <c r="G586" s="228"/>
      <c r="H586" s="231">
        <v>736.78499999999997</v>
      </c>
      <c r="I586" s="232"/>
      <c r="J586" s="228"/>
      <c r="K586" s="228"/>
      <c r="L586" s="233"/>
      <c r="M586" s="234"/>
      <c r="N586" s="235"/>
      <c r="O586" s="235"/>
      <c r="P586" s="235"/>
      <c r="Q586" s="235"/>
      <c r="R586" s="235"/>
      <c r="S586" s="235"/>
      <c r="T586" s="236"/>
      <c r="AT586" s="237" t="s">
        <v>294</v>
      </c>
      <c r="AU586" s="237" t="s">
        <v>84</v>
      </c>
      <c r="AV586" s="13" t="s">
        <v>84</v>
      </c>
      <c r="AW586" s="13" t="s">
        <v>4</v>
      </c>
      <c r="AX586" s="13" t="s">
        <v>82</v>
      </c>
      <c r="AY586" s="237" t="s">
        <v>201</v>
      </c>
    </row>
    <row r="587" spans="1:65" s="2" customFormat="1" ht="24" customHeight="1" x14ac:dyDescent="0.2">
      <c r="A587" s="34"/>
      <c r="B587" s="35"/>
      <c r="C587" s="290" t="s">
        <v>1274</v>
      </c>
      <c r="D587" s="205" t="s">
        <v>204</v>
      </c>
      <c r="E587" s="206" t="s">
        <v>1292</v>
      </c>
      <c r="F587" s="207" t="s">
        <v>1293</v>
      </c>
      <c r="G587" s="208" t="s">
        <v>309</v>
      </c>
      <c r="H587" s="209">
        <v>386.68</v>
      </c>
      <c r="I587" s="210"/>
      <c r="J587" s="211">
        <f>ROUND(I587*H587,2)</f>
        <v>0</v>
      </c>
      <c r="K587" s="212"/>
      <c r="L587" s="39"/>
      <c r="M587" s="213" t="s">
        <v>1</v>
      </c>
      <c r="N587" s="214" t="s">
        <v>39</v>
      </c>
      <c r="O587" s="71"/>
      <c r="P587" s="215">
        <f>O587*H587</f>
        <v>0</v>
      </c>
      <c r="Q587" s="215">
        <v>3.7940000000000002E-2</v>
      </c>
      <c r="R587" s="215">
        <f>Q587*H587</f>
        <v>14.6706392</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1294</v>
      </c>
    </row>
    <row r="588" spans="1:65" s="2" customFormat="1" ht="24" customHeight="1" x14ac:dyDescent="0.2">
      <c r="A588" s="34"/>
      <c r="B588" s="35"/>
      <c r="C588" s="290" t="s">
        <v>1278</v>
      </c>
      <c r="D588" s="205" t="s">
        <v>204</v>
      </c>
      <c r="E588" s="206" t="s">
        <v>4675</v>
      </c>
      <c r="F588" s="207" t="s">
        <v>4676</v>
      </c>
      <c r="G588" s="208" t="s">
        <v>309</v>
      </c>
      <c r="H588" s="209">
        <v>9.67</v>
      </c>
      <c r="I588" s="210"/>
      <c r="J588" s="211">
        <f>ROUND(I588*H588,2)</f>
        <v>0</v>
      </c>
      <c r="K588" s="212"/>
      <c r="L588" s="39"/>
      <c r="M588" s="213" t="s">
        <v>1</v>
      </c>
      <c r="N588" s="214" t="s">
        <v>39</v>
      </c>
      <c r="O588" s="71"/>
      <c r="P588" s="215">
        <f>O588*H588</f>
        <v>0</v>
      </c>
      <c r="Q588" s="215">
        <v>2.9839999999999998E-2</v>
      </c>
      <c r="R588" s="215">
        <f>Q588*H588</f>
        <v>0.2885528</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4677</v>
      </c>
    </row>
    <row r="589" spans="1:65" s="2" customFormat="1" ht="36" customHeight="1" x14ac:dyDescent="0.2">
      <c r="A589" s="34"/>
      <c r="B589" s="35"/>
      <c r="C589" s="290" t="s">
        <v>1282</v>
      </c>
      <c r="D589" s="205" t="s">
        <v>204</v>
      </c>
      <c r="E589" s="206" t="s">
        <v>1296</v>
      </c>
      <c r="F589" s="207" t="s">
        <v>1297</v>
      </c>
      <c r="G589" s="208" t="s">
        <v>207</v>
      </c>
      <c r="H589" s="209">
        <v>1</v>
      </c>
      <c r="I589" s="210"/>
      <c r="J589" s="211">
        <f>ROUND(I589*H589,2)</f>
        <v>0</v>
      </c>
      <c r="K589" s="212"/>
      <c r="L589" s="39"/>
      <c r="M589" s="213" t="s">
        <v>1</v>
      </c>
      <c r="N589" s="214" t="s">
        <v>39</v>
      </c>
      <c r="O589" s="71"/>
      <c r="P589" s="215">
        <f>O589*H589</f>
        <v>0</v>
      </c>
      <c r="Q589" s="215">
        <v>2.9839999999999998E-2</v>
      </c>
      <c r="R589" s="215">
        <f>Q589*H589</f>
        <v>2.9839999999999998E-2</v>
      </c>
      <c r="S589" s="215">
        <v>0</v>
      </c>
      <c r="T589" s="216">
        <f>S589*H589</f>
        <v>0</v>
      </c>
      <c r="U589" s="34"/>
      <c r="V589" s="34"/>
      <c r="W589" s="34"/>
      <c r="X589" s="34"/>
      <c r="Y589" s="34"/>
      <c r="Z589" s="34"/>
      <c r="AA589" s="34"/>
      <c r="AB589" s="34"/>
      <c r="AC589" s="34"/>
      <c r="AD589" s="34"/>
      <c r="AE589" s="34"/>
      <c r="AR589" s="217" t="s">
        <v>365</v>
      </c>
      <c r="AT589" s="217" t="s">
        <v>204</v>
      </c>
      <c r="AU589" s="217" t="s">
        <v>84</v>
      </c>
      <c r="AY589" s="17" t="s">
        <v>201</v>
      </c>
      <c r="BE589" s="218">
        <f>IF(N589="základní",J589,0)</f>
        <v>0</v>
      </c>
      <c r="BF589" s="218">
        <f>IF(N589="snížená",J589,0)</f>
        <v>0</v>
      </c>
      <c r="BG589" s="218">
        <f>IF(N589="zákl. přenesená",J589,0)</f>
        <v>0</v>
      </c>
      <c r="BH589" s="218">
        <f>IF(N589="sníž. přenesená",J589,0)</f>
        <v>0</v>
      </c>
      <c r="BI589" s="218">
        <f>IF(N589="nulová",J589,0)</f>
        <v>0</v>
      </c>
      <c r="BJ589" s="17" t="s">
        <v>82</v>
      </c>
      <c r="BK589" s="218">
        <f>ROUND(I589*H589,2)</f>
        <v>0</v>
      </c>
      <c r="BL589" s="17" t="s">
        <v>365</v>
      </c>
      <c r="BM589" s="217" t="s">
        <v>4678</v>
      </c>
    </row>
    <row r="590" spans="1:65" s="2" customFormat="1" ht="24" customHeight="1" x14ac:dyDescent="0.2">
      <c r="B590" s="51"/>
      <c r="C590" s="290" t="s">
        <v>1286</v>
      </c>
      <c r="D590" s="290" t="s">
        <v>204</v>
      </c>
      <c r="E590" s="296" t="s">
        <v>5867</v>
      </c>
      <c r="F590" s="297" t="s">
        <v>5868</v>
      </c>
      <c r="G590" s="298" t="s">
        <v>4940</v>
      </c>
      <c r="H590" s="299">
        <v>200</v>
      </c>
      <c r="I590" s="300"/>
      <c r="J590" s="301">
        <f>ROUND(I590*H590,2)</f>
        <v>0</v>
      </c>
      <c r="K590" s="302"/>
      <c r="L590" s="51"/>
      <c r="M590" s="303" t="s">
        <v>1</v>
      </c>
      <c r="N590" s="304" t="s">
        <v>39</v>
      </c>
      <c r="P590" s="305">
        <f>O590*H590</f>
        <v>0</v>
      </c>
      <c r="Q590" s="305">
        <v>2.9839999999999998E-2</v>
      </c>
      <c r="R590" s="305">
        <f>Q590*H590</f>
        <v>5.968</v>
      </c>
      <c r="S590" s="305">
        <v>0</v>
      </c>
      <c r="T590" s="306">
        <f>S590*H590</f>
        <v>0</v>
      </c>
      <c r="AR590" s="307" t="s">
        <v>365</v>
      </c>
      <c r="AT590" s="307" t="s">
        <v>204</v>
      </c>
      <c r="AU590" s="307" t="s">
        <v>84</v>
      </c>
      <c r="AY590" s="308" t="s">
        <v>201</v>
      </c>
      <c r="BE590" s="309">
        <f>IF(N590="základní",J590,0)</f>
        <v>0</v>
      </c>
      <c r="BF590" s="309">
        <f>IF(N590="snížená",J590,0)</f>
        <v>0</v>
      </c>
      <c r="BG590" s="309">
        <f>IF(N590="zákl. přenesená",J590,0)</f>
        <v>0</v>
      </c>
      <c r="BH590" s="309">
        <f>IF(N590="sníž. přenesená",J590,0)</f>
        <v>0</v>
      </c>
      <c r="BI590" s="309">
        <f>IF(N590="nulová",J590,0)</f>
        <v>0</v>
      </c>
      <c r="BJ590" s="308" t="s">
        <v>82</v>
      </c>
      <c r="BK590" s="309">
        <f>ROUND(I590*H590,2)</f>
        <v>0</v>
      </c>
      <c r="BL590" s="308" t="s">
        <v>365</v>
      </c>
      <c r="BM590" s="307" t="s">
        <v>5870</v>
      </c>
    </row>
    <row r="591" spans="1:65" s="2" customFormat="1" ht="24" customHeight="1" x14ac:dyDescent="0.2">
      <c r="A591" s="34"/>
      <c r="B591" s="35"/>
      <c r="C591" s="290" t="s">
        <v>1291</v>
      </c>
      <c r="D591" s="205" t="s">
        <v>204</v>
      </c>
      <c r="E591" s="206" t="s">
        <v>1300</v>
      </c>
      <c r="F591" s="207" t="s">
        <v>1301</v>
      </c>
      <c r="G591" s="208" t="s">
        <v>1039</v>
      </c>
      <c r="H591" s="273"/>
      <c r="I591" s="210"/>
      <c r="J591" s="211">
        <f>ROUND(I591*H591,2)</f>
        <v>0</v>
      </c>
      <c r="K591" s="212"/>
      <c r="L591" s="39"/>
      <c r="M591" s="213" t="s">
        <v>1</v>
      </c>
      <c r="N591" s="214" t="s">
        <v>39</v>
      </c>
      <c r="O591" s="71"/>
      <c r="P591" s="215">
        <f>O591*H591</f>
        <v>0</v>
      </c>
      <c r="Q591" s="215">
        <v>0</v>
      </c>
      <c r="R591" s="215">
        <f>Q591*H591</f>
        <v>0</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1302</v>
      </c>
    </row>
    <row r="592" spans="1:65" s="12" customFormat="1" ht="22.9" customHeight="1" x14ac:dyDescent="0.2">
      <c r="B592" s="189"/>
      <c r="C592" s="294"/>
      <c r="D592" s="191" t="s">
        <v>73</v>
      </c>
      <c r="E592" s="203" t="s">
        <v>1303</v>
      </c>
      <c r="F592" s="203" t="s">
        <v>1304</v>
      </c>
      <c r="G592" s="190"/>
      <c r="H592" s="190"/>
      <c r="I592" s="193"/>
      <c r="J592" s="204">
        <f>BK592</f>
        <v>0</v>
      </c>
      <c r="K592" s="190"/>
      <c r="L592" s="195"/>
      <c r="M592" s="196"/>
      <c r="N592" s="197"/>
      <c r="O592" s="197"/>
      <c r="P592" s="198">
        <f>SUM(P593:P620)</f>
        <v>0</v>
      </c>
      <c r="Q592" s="197"/>
      <c r="R592" s="198">
        <f>SUM(R593:R620)</f>
        <v>1.3787850499999998</v>
      </c>
      <c r="S592" s="197"/>
      <c r="T592" s="199">
        <f>SUM(T593:T620)</f>
        <v>0</v>
      </c>
      <c r="AR592" s="200" t="s">
        <v>84</v>
      </c>
      <c r="AT592" s="201" t="s">
        <v>73</v>
      </c>
      <c r="AU592" s="201" t="s">
        <v>82</v>
      </c>
      <c r="AY592" s="200" t="s">
        <v>201</v>
      </c>
      <c r="BK592" s="202">
        <f>SUM(BK593:BK620)</f>
        <v>0</v>
      </c>
    </row>
    <row r="593" spans="1:65" s="2" customFormat="1" ht="24" customHeight="1" x14ac:dyDescent="0.2">
      <c r="A593" s="34"/>
      <c r="B593" s="35"/>
      <c r="C593" s="290" t="s">
        <v>1295</v>
      </c>
      <c r="D593" s="205" t="s">
        <v>204</v>
      </c>
      <c r="E593" s="206" t="s">
        <v>1306</v>
      </c>
      <c r="F593" s="207" t="s">
        <v>1307</v>
      </c>
      <c r="G593" s="208" t="s">
        <v>309</v>
      </c>
      <c r="H593" s="209">
        <v>386.68</v>
      </c>
      <c r="I593" s="210"/>
      <c r="J593" s="211">
        <f>ROUND(I593*H593,2)</f>
        <v>0</v>
      </c>
      <c r="K593" s="212"/>
      <c r="L593" s="39"/>
      <c r="M593" s="213" t="s">
        <v>1</v>
      </c>
      <c r="N593" s="214" t="s">
        <v>39</v>
      </c>
      <c r="O593" s="71"/>
      <c r="P593" s="215">
        <f>O593*H593</f>
        <v>0</v>
      </c>
      <c r="Q593" s="215">
        <v>2.6800000000000001E-3</v>
      </c>
      <c r="R593" s="215">
        <f>Q593*H593</f>
        <v>1.0363024000000001</v>
      </c>
      <c r="S593" s="215">
        <v>0</v>
      </c>
      <c r="T593" s="216">
        <f>S593*H593</f>
        <v>0</v>
      </c>
      <c r="U593" s="34"/>
      <c r="V593" s="34"/>
      <c r="W593" s="34"/>
      <c r="X593" s="34"/>
      <c r="Y593" s="34"/>
      <c r="Z593" s="34"/>
      <c r="AA593" s="34"/>
      <c r="AB593" s="34"/>
      <c r="AC593" s="34"/>
      <c r="AD593" s="34"/>
      <c r="AE593" s="34"/>
      <c r="AR593" s="217" t="s">
        <v>365</v>
      </c>
      <c r="AT593" s="217" t="s">
        <v>204</v>
      </c>
      <c r="AU593" s="217" t="s">
        <v>84</v>
      </c>
      <c r="AY593" s="17" t="s">
        <v>201</v>
      </c>
      <c r="BE593" s="218">
        <f>IF(N593="základní",J593,0)</f>
        <v>0</v>
      </c>
      <c r="BF593" s="218">
        <f>IF(N593="snížená",J593,0)</f>
        <v>0</v>
      </c>
      <c r="BG593" s="218">
        <f>IF(N593="zákl. přenesená",J593,0)</f>
        <v>0</v>
      </c>
      <c r="BH593" s="218">
        <f>IF(N593="sníž. přenesená",J593,0)</f>
        <v>0</v>
      </c>
      <c r="BI593" s="218">
        <f>IF(N593="nulová",J593,0)</f>
        <v>0</v>
      </c>
      <c r="BJ593" s="17" t="s">
        <v>82</v>
      </c>
      <c r="BK593" s="218">
        <f>ROUND(I593*H593,2)</f>
        <v>0</v>
      </c>
      <c r="BL593" s="17" t="s">
        <v>365</v>
      </c>
      <c r="BM593" s="217" t="s">
        <v>1308</v>
      </c>
    </row>
    <row r="594" spans="1:65" s="2" customFormat="1" ht="19.5" x14ac:dyDescent="0.2">
      <c r="A594" s="34"/>
      <c r="B594" s="35"/>
      <c r="D594" s="219" t="s">
        <v>210</v>
      </c>
      <c r="E594" s="36"/>
      <c r="F594" s="220" t="s">
        <v>4679</v>
      </c>
      <c r="G594" s="36"/>
      <c r="H594" s="36"/>
      <c r="I594" s="118"/>
      <c r="J594" s="36"/>
      <c r="K594" s="36"/>
      <c r="L594" s="39"/>
      <c r="M594" s="221"/>
      <c r="N594" s="222"/>
      <c r="O594" s="71"/>
      <c r="P594" s="71"/>
      <c r="Q594" s="71"/>
      <c r="R594" s="71"/>
      <c r="S594" s="71"/>
      <c r="T594" s="72"/>
      <c r="U594" s="34"/>
      <c r="V594" s="34"/>
      <c r="W594" s="34"/>
      <c r="X594" s="34"/>
      <c r="Y594" s="34"/>
      <c r="Z594" s="34"/>
      <c r="AA594" s="34"/>
      <c r="AB594" s="34"/>
      <c r="AC594" s="34"/>
      <c r="AD594" s="34"/>
      <c r="AE594" s="34"/>
      <c r="AT594" s="17" t="s">
        <v>210</v>
      </c>
      <c r="AU594" s="17" t="s">
        <v>84</v>
      </c>
    </row>
    <row r="595" spans="1:65" s="2" customFormat="1" ht="24" customHeight="1" x14ac:dyDescent="0.2">
      <c r="A595" s="34"/>
      <c r="B595" s="35"/>
      <c r="C595" s="290" t="s">
        <v>1299</v>
      </c>
      <c r="D595" s="205" t="s">
        <v>204</v>
      </c>
      <c r="E595" s="206" t="s">
        <v>1320</v>
      </c>
      <c r="F595" s="207" t="s">
        <v>1321</v>
      </c>
      <c r="G595" s="208" t="s">
        <v>325</v>
      </c>
      <c r="H595" s="209">
        <v>75.599999999999994</v>
      </c>
      <c r="I595" s="210"/>
      <c r="J595" s="211">
        <f>ROUND(I595*H595,2)</f>
        <v>0</v>
      </c>
      <c r="K595" s="212"/>
      <c r="L595" s="39"/>
      <c r="M595" s="213" t="s">
        <v>1</v>
      </c>
      <c r="N595" s="214" t="s">
        <v>39</v>
      </c>
      <c r="O595" s="71"/>
      <c r="P595" s="215">
        <f>O595*H595</f>
        <v>0</v>
      </c>
      <c r="Q595" s="215">
        <v>1.8400000000000001E-3</v>
      </c>
      <c r="R595" s="215">
        <f>Q595*H595</f>
        <v>0.13910400000000001</v>
      </c>
      <c r="S595" s="215">
        <v>0</v>
      </c>
      <c r="T595" s="216">
        <f>S595*H595</f>
        <v>0</v>
      </c>
      <c r="U595" s="34"/>
      <c r="V595" s="34"/>
      <c r="W595" s="34"/>
      <c r="X595" s="34"/>
      <c r="Y595" s="34"/>
      <c r="Z595" s="34"/>
      <c r="AA595" s="34"/>
      <c r="AB595" s="34"/>
      <c r="AC595" s="34"/>
      <c r="AD595" s="34"/>
      <c r="AE595" s="34"/>
      <c r="AR595" s="217" t="s">
        <v>365</v>
      </c>
      <c r="AT595" s="217" t="s">
        <v>204</v>
      </c>
      <c r="AU595" s="217" t="s">
        <v>84</v>
      </c>
      <c r="AY595" s="17" t="s">
        <v>201</v>
      </c>
      <c r="BE595" s="218">
        <f>IF(N595="základní",J595,0)</f>
        <v>0</v>
      </c>
      <c r="BF595" s="218">
        <f>IF(N595="snížená",J595,0)</f>
        <v>0</v>
      </c>
      <c r="BG595" s="218">
        <f>IF(N595="zákl. přenesená",J595,0)</f>
        <v>0</v>
      </c>
      <c r="BH595" s="218">
        <f>IF(N595="sníž. přenesená",J595,0)</f>
        <v>0</v>
      </c>
      <c r="BI595" s="218">
        <f>IF(N595="nulová",J595,0)</f>
        <v>0</v>
      </c>
      <c r="BJ595" s="17" t="s">
        <v>82</v>
      </c>
      <c r="BK595" s="218">
        <f>ROUND(I595*H595,2)</f>
        <v>0</v>
      </c>
      <c r="BL595" s="17" t="s">
        <v>365</v>
      </c>
      <c r="BM595" s="217" t="s">
        <v>4680</v>
      </c>
    </row>
    <row r="596" spans="1:65" s="2" customFormat="1" ht="19.5" x14ac:dyDescent="0.2">
      <c r="A596" s="34"/>
      <c r="B596" s="35"/>
      <c r="D596" s="219" t="s">
        <v>210</v>
      </c>
      <c r="E596" s="36"/>
      <c r="F596" s="220" t="s">
        <v>1323</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15" customFormat="1" x14ac:dyDescent="0.2">
      <c r="B597" s="249"/>
      <c r="C597" s="295"/>
      <c r="D597" s="219" t="s">
        <v>294</v>
      </c>
      <c r="E597" s="251" t="s">
        <v>1</v>
      </c>
      <c r="F597" s="252" t="s">
        <v>1324</v>
      </c>
      <c r="G597" s="250"/>
      <c r="H597" s="251" t="s">
        <v>1</v>
      </c>
      <c r="I597" s="253"/>
      <c r="J597" s="250"/>
      <c r="K597" s="250"/>
      <c r="L597" s="254"/>
      <c r="M597" s="255"/>
      <c r="N597" s="256"/>
      <c r="O597" s="256"/>
      <c r="P597" s="256"/>
      <c r="Q597" s="256"/>
      <c r="R597" s="256"/>
      <c r="S597" s="256"/>
      <c r="T597" s="257"/>
      <c r="AT597" s="258" t="s">
        <v>294</v>
      </c>
      <c r="AU597" s="258" t="s">
        <v>84</v>
      </c>
      <c r="AV597" s="15" t="s">
        <v>82</v>
      </c>
      <c r="AW597" s="15" t="s">
        <v>30</v>
      </c>
      <c r="AX597" s="15" t="s">
        <v>74</v>
      </c>
      <c r="AY597" s="258" t="s">
        <v>201</v>
      </c>
    </row>
    <row r="598" spans="1:65" s="13" customFormat="1" x14ac:dyDescent="0.2">
      <c r="B598" s="227"/>
      <c r="C598" s="292"/>
      <c r="D598" s="219" t="s">
        <v>294</v>
      </c>
      <c r="E598" s="229" t="s">
        <v>1</v>
      </c>
      <c r="F598" s="230" t="s">
        <v>4681</v>
      </c>
      <c r="G598" s="228"/>
      <c r="H598" s="231">
        <v>75.599999999999994</v>
      </c>
      <c r="I598" s="232"/>
      <c r="J598" s="228"/>
      <c r="K598" s="228"/>
      <c r="L598" s="233"/>
      <c r="M598" s="234"/>
      <c r="N598" s="235"/>
      <c r="O598" s="235"/>
      <c r="P598" s="235"/>
      <c r="Q598" s="235"/>
      <c r="R598" s="235"/>
      <c r="S598" s="235"/>
      <c r="T598" s="236"/>
      <c r="AT598" s="237" t="s">
        <v>294</v>
      </c>
      <c r="AU598" s="237" t="s">
        <v>84</v>
      </c>
      <c r="AV598" s="13" t="s">
        <v>84</v>
      </c>
      <c r="AW598" s="13" t="s">
        <v>30</v>
      </c>
      <c r="AX598" s="13" t="s">
        <v>82</v>
      </c>
      <c r="AY598" s="237" t="s">
        <v>201</v>
      </c>
    </row>
    <row r="599" spans="1:65" s="2" customFormat="1" ht="24" customHeight="1" x14ac:dyDescent="0.2">
      <c r="A599" s="34"/>
      <c r="B599" s="35"/>
      <c r="C599" s="290" t="s">
        <v>1305</v>
      </c>
      <c r="D599" s="205" t="s">
        <v>204</v>
      </c>
      <c r="E599" s="206" t="s">
        <v>1329</v>
      </c>
      <c r="F599" s="207" t="s">
        <v>1330</v>
      </c>
      <c r="G599" s="208" t="s">
        <v>344</v>
      </c>
      <c r="H599" s="209">
        <v>108</v>
      </c>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4682</v>
      </c>
    </row>
    <row r="600" spans="1:65" s="15" customFormat="1" x14ac:dyDescent="0.2">
      <c r="B600" s="249"/>
      <c r="C600" s="295"/>
      <c r="D600" s="219" t="s">
        <v>294</v>
      </c>
      <c r="E600" s="251" t="s">
        <v>1</v>
      </c>
      <c r="F600" s="252" t="s">
        <v>1324</v>
      </c>
      <c r="G600" s="250"/>
      <c r="H600" s="251" t="s">
        <v>1</v>
      </c>
      <c r="I600" s="253"/>
      <c r="J600" s="250"/>
      <c r="K600" s="250"/>
      <c r="L600" s="254"/>
      <c r="M600" s="255"/>
      <c r="N600" s="256"/>
      <c r="O600" s="256"/>
      <c r="P600" s="256"/>
      <c r="Q600" s="256"/>
      <c r="R600" s="256"/>
      <c r="S600" s="256"/>
      <c r="T600" s="257"/>
      <c r="AT600" s="258" t="s">
        <v>294</v>
      </c>
      <c r="AU600" s="258" t="s">
        <v>84</v>
      </c>
      <c r="AV600" s="15" t="s">
        <v>82</v>
      </c>
      <c r="AW600" s="15" t="s">
        <v>30</v>
      </c>
      <c r="AX600" s="15" t="s">
        <v>74</v>
      </c>
      <c r="AY600" s="258" t="s">
        <v>201</v>
      </c>
    </row>
    <row r="601" spans="1:65" s="13" customFormat="1" x14ac:dyDescent="0.2">
      <c r="B601" s="227"/>
      <c r="C601" s="292"/>
      <c r="D601" s="219" t="s">
        <v>294</v>
      </c>
      <c r="E601" s="229" t="s">
        <v>1</v>
      </c>
      <c r="F601" s="230" t="s">
        <v>4683</v>
      </c>
      <c r="G601" s="228"/>
      <c r="H601" s="231">
        <v>108</v>
      </c>
      <c r="I601" s="232"/>
      <c r="J601" s="228"/>
      <c r="K601" s="228"/>
      <c r="L601" s="233"/>
      <c r="M601" s="234"/>
      <c r="N601" s="235"/>
      <c r="O601" s="235"/>
      <c r="P601" s="235"/>
      <c r="Q601" s="235"/>
      <c r="R601" s="235"/>
      <c r="S601" s="235"/>
      <c r="T601" s="236"/>
      <c r="AT601" s="237" t="s">
        <v>294</v>
      </c>
      <c r="AU601" s="237" t="s">
        <v>84</v>
      </c>
      <c r="AV601" s="13" t="s">
        <v>84</v>
      </c>
      <c r="AW601" s="13" t="s">
        <v>30</v>
      </c>
      <c r="AX601" s="13" t="s">
        <v>82</v>
      </c>
      <c r="AY601" s="237" t="s">
        <v>201</v>
      </c>
    </row>
    <row r="602" spans="1:65" s="2" customFormat="1" ht="24" customHeight="1" x14ac:dyDescent="0.2">
      <c r="A602" s="34"/>
      <c r="B602" s="35"/>
      <c r="C602" s="290" t="s">
        <v>1309</v>
      </c>
      <c r="D602" s="205" t="s">
        <v>204</v>
      </c>
      <c r="E602" s="206" t="s">
        <v>1335</v>
      </c>
      <c r="F602" s="207" t="s">
        <v>1336</v>
      </c>
      <c r="G602" s="208" t="s">
        <v>325</v>
      </c>
      <c r="H602" s="209">
        <v>89.5</v>
      </c>
      <c r="I602" s="210"/>
      <c r="J602" s="211">
        <f>ROUND(I602*H602,2)</f>
        <v>0</v>
      </c>
      <c r="K602" s="212"/>
      <c r="L602" s="39"/>
      <c r="M602" s="213" t="s">
        <v>1</v>
      </c>
      <c r="N602" s="214" t="s">
        <v>39</v>
      </c>
      <c r="O602" s="71"/>
      <c r="P602" s="215">
        <f>O602*H602</f>
        <v>0</v>
      </c>
      <c r="Q602" s="215">
        <v>1.9E-3</v>
      </c>
      <c r="R602" s="215">
        <f>Q602*H602</f>
        <v>0.17005000000000001</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4684</v>
      </c>
    </row>
    <row r="603" spans="1:65" s="13" customFormat="1" x14ac:dyDescent="0.2">
      <c r="B603" s="227"/>
      <c r="C603" s="292"/>
      <c r="D603" s="219" t="s">
        <v>294</v>
      </c>
      <c r="E603" s="229" t="s">
        <v>1</v>
      </c>
      <c r="F603" s="230" t="s">
        <v>4685</v>
      </c>
      <c r="G603" s="228"/>
      <c r="H603" s="231">
        <v>89.5</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24" customHeight="1" x14ac:dyDescent="0.2">
      <c r="A604" s="34"/>
      <c r="B604" s="35"/>
      <c r="C604" s="290" t="s">
        <v>1314</v>
      </c>
      <c r="D604" s="205" t="s">
        <v>204</v>
      </c>
      <c r="E604" s="206" t="s">
        <v>4686</v>
      </c>
      <c r="F604" s="207" t="s">
        <v>4687</v>
      </c>
      <c r="G604" s="208" t="s">
        <v>309</v>
      </c>
      <c r="H604" s="209">
        <v>4.3849999999999998</v>
      </c>
      <c r="I604" s="210"/>
      <c r="J604" s="211">
        <f>ROUND(I604*H604,2)</f>
        <v>0</v>
      </c>
      <c r="K604" s="212"/>
      <c r="L604" s="39"/>
      <c r="M604" s="213" t="s">
        <v>1</v>
      </c>
      <c r="N604" s="214" t="s">
        <v>39</v>
      </c>
      <c r="O604" s="71"/>
      <c r="P604" s="215">
        <f>O604*H604</f>
        <v>0</v>
      </c>
      <c r="Q604" s="215">
        <v>5.3699999999999998E-3</v>
      </c>
      <c r="R604" s="215">
        <f>Q604*H604</f>
        <v>2.3547449999999998E-2</v>
      </c>
      <c r="S604" s="215">
        <v>0</v>
      </c>
      <c r="T604" s="216">
        <f>S604*H604</f>
        <v>0</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4688</v>
      </c>
    </row>
    <row r="605" spans="1:65" s="13" customFormat="1" x14ac:dyDescent="0.2">
      <c r="B605" s="227"/>
      <c r="C605" s="292"/>
      <c r="D605" s="219" t="s">
        <v>294</v>
      </c>
      <c r="E605" s="229" t="s">
        <v>1</v>
      </c>
      <c r="F605" s="230" t="s">
        <v>4689</v>
      </c>
      <c r="G605" s="228"/>
      <c r="H605" s="231">
        <v>2.766</v>
      </c>
      <c r="I605" s="232"/>
      <c r="J605" s="228"/>
      <c r="K605" s="228"/>
      <c r="L605" s="233"/>
      <c r="M605" s="234"/>
      <c r="N605" s="235"/>
      <c r="O605" s="235"/>
      <c r="P605" s="235"/>
      <c r="Q605" s="235"/>
      <c r="R605" s="235"/>
      <c r="S605" s="235"/>
      <c r="T605" s="236"/>
      <c r="AT605" s="237" t="s">
        <v>294</v>
      </c>
      <c r="AU605" s="237" t="s">
        <v>84</v>
      </c>
      <c r="AV605" s="13" t="s">
        <v>84</v>
      </c>
      <c r="AW605" s="13" t="s">
        <v>30</v>
      </c>
      <c r="AX605" s="13" t="s">
        <v>74</v>
      </c>
      <c r="AY605" s="237" t="s">
        <v>201</v>
      </c>
    </row>
    <row r="606" spans="1:65" s="13" customFormat="1" x14ac:dyDescent="0.2">
      <c r="B606" s="227"/>
      <c r="C606" s="292"/>
      <c r="D606" s="219" t="s">
        <v>294</v>
      </c>
      <c r="E606" s="229" t="s">
        <v>1</v>
      </c>
      <c r="F606" s="230" t="s">
        <v>4690</v>
      </c>
      <c r="G606" s="228"/>
      <c r="H606" s="231">
        <v>1.619</v>
      </c>
      <c r="I606" s="232"/>
      <c r="J606" s="228"/>
      <c r="K606" s="228"/>
      <c r="L606" s="233"/>
      <c r="M606" s="234"/>
      <c r="N606" s="235"/>
      <c r="O606" s="235"/>
      <c r="P606" s="235"/>
      <c r="Q606" s="235"/>
      <c r="R606" s="235"/>
      <c r="S606" s="235"/>
      <c r="T606" s="236"/>
      <c r="AT606" s="237" t="s">
        <v>294</v>
      </c>
      <c r="AU606" s="237" t="s">
        <v>84</v>
      </c>
      <c r="AV606" s="13" t="s">
        <v>84</v>
      </c>
      <c r="AW606" s="13" t="s">
        <v>30</v>
      </c>
      <c r="AX606" s="13" t="s">
        <v>74</v>
      </c>
      <c r="AY606" s="237" t="s">
        <v>201</v>
      </c>
    </row>
    <row r="607" spans="1:65" s="14" customFormat="1" x14ac:dyDescent="0.2">
      <c r="B607" s="238"/>
      <c r="C607" s="293"/>
      <c r="D607" s="219" t="s">
        <v>294</v>
      </c>
      <c r="E607" s="240" t="s">
        <v>1</v>
      </c>
      <c r="F607" s="241" t="s">
        <v>297</v>
      </c>
      <c r="G607" s="239"/>
      <c r="H607" s="242">
        <v>4.3849999999999998</v>
      </c>
      <c r="I607" s="243"/>
      <c r="J607" s="239"/>
      <c r="K607" s="239"/>
      <c r="L607" s="244"/>
      <c r="M607" s="245"/>
      <c r="N607" s="246"/>
      <c r="O607" s="246"/>
      <c r="P607" s="246"/>
      <c r="Q607" s="246"/>
      <c r="R607" s="246"/>
      <c r="S607" s="246"/>
      <c r="T607" s="247"/>
      <c r="AT607" s="248" t="s">
        <v>294</v>
      </c>
      <c r="AU607" s="248" t="s">
        <v>84</v>
      </c>
      <c r="AV607" s="14" t="s">
        <v>214</v>
      </c>
      <c r="AW607" s="14" t="s">
        <v>30</v>
      </c>
      <c r="AX607" s="14" t="s">
        <v>82</v>
      </c>
      <c r="AY607" s="248" t="s">
        <v>201</v>
      </c>
    </row>
    <row r="608" spans="1:65" s="2" customFormat="1" ht="16.5" customHeight="1" x14ac:dyDescent="0.2">
      <c r="A608" s="34"/>
      <c r="B608" s="35"/>
      <c r="C608" s="291" t="s">
        <v>1319</v>
      </c>
      <c r="D608" s="262" t="s">
        <v>442</v>
      </c>
      <c r="E608" s="263" t="s">
        <v>4691</v>
      </c>
      <c r="F608" s="264" t="s">
        <v>4692</v>
      </c>
      <c r="G608" s="265" t="s">
        <v>325</v>
      </c>
      <c r="H608" s="266">
        <v>2.794</v>
      </c>
      <c r="I608" s="267"/>
      <c r="J608" s="268">
        <f>ROUND(I608*H608,2)</f>
        <v>0</v>
      </c>
      <c r="K608" s="269"/>
      <c r="L608" s="270"/>
      <c r="M608" s="271" t="s">
        <v>1</v>
      </c>
      <c r="N608" s="272" t="s">
        <v>39</v>
      </c>
      <c r="O608" s="71"/>
      <c r="P608" s="215">
        <f>O608*H608</f>
        <v>0</v>
      </c>
      <c r="Q608" s="215">
        <v>0</v>
      </c>
      <c r="R608" s="215">
        <f>Q608*H608</f>
        <v>0</v>
      </c>
      <c r="S608" s="215">
        <v>0</v>
      </c>
      <c r="T608" s="216">
        <f>S608*H608</f>
        <v>0</v>
      </c>
      <c r="U608" s="34"/>
      <c r="V608" s="34"/>
      <c r="W608" s="34"/>
      <c r="X608" s="34"/>
      <c r="Y608" s="34"/>
      <c r="Z608" s="34"/>
      <c r="AA608" s="34"/>
      <c r="AB608" s="34"/>
      <c r="AC608" s="34"/>
      <c r="AD608" s="34"/>
      <c r="AE608" s="34"/>
      <c r="AR608" s="217" t="s">
        <v>573</v>
      </c>
      <c r="AT608" s="217" t="s">
        <v>442</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365</v>
      </c>
      <c r="BM608" s="217" t="s">
        <v>1317</v>
      </c>
    </row>
    <row r="609" spans="1:65" s="2" customFormat="1" ht="39" x14ac:dyDescent="0.2">
      <c r="A609" s="34"/>
      <c r="B609" s="35"/>
      <c r="D609" s="219" t="s">
        <v>210</v>
      </c>
      <c r="E609" s="36"/>
      <c r="F609" s="220" t="s">
        <v>4693</v>
      </c>
      <c r="G609" s="36"/>
      <c r="H609" s="36"/>
      <c r="I609" s="118"/>
      <c r="J609" s="36"/>
      <c r="K609" s="36"/>
      <c r="L609" s="39"/>
      <c r="M609" s="221"/>
      <c r="N609" s="222"/>
      <c r="O609" s="71"/>
      <c r="P609" s="71"/>
      <c r="Q609" s="71"/>
      <c r="R609" s="71"/>
      <c r="S609" s="71"/>
      <c r="T609" s="72"/>
      <c r="U609" s="34"/>
      <c r="V609" s="34"/>
      <c r="W609" s="34"/>
      <c r="X609" s="34"/>
      <c r="Y609" s="34"/>
      <c r="Z609" s="34"/>
      <c r="AA609" s="34"/>
      <c r="AB609" s="34"/>
      <c r="AC609" s="34"/>
      <c r="AD609" s="34"/>
      <c r="AE609" s="34"/>
      <c r="AT609" s="17" t="s">
        <v>210</v>
      </c>
      <c r="AU609" s="17" t="s">
        <v>84</v>
      </c>
    </row>
    <row r="610" spans="1:65" s="2" customFormat="1" ht="16.5" customHeight="1" x14ac:dyDescent="0.2">
      <c r="A610" s="34"/>
      <c r="B610" s="35"/>
      <c r="C610" s="291" t="s">
        <v>1328</v>
      </c>
      <c r="D610" s="262" t="s">
        <v>442</v>
      </c>
      <c r="E610" s="263" t="s">
        <v>4694</v>
      </c>
      <c r="F610" s="264" t="s">
        <v>4695</v>
      </c>
      <c r="G610" s="265" t="s">
        <v>325</v>
      </c>
      <c r="H610" s="266">
        <v>1.76</v>
      </c>
      <c r="I610" s="267"/>
      <c r="J610" s="268">
        <f>ROUND(I610*H610,2)</f>
        <v>0</v>
      </c>
      <c r="K610" s="269"/>
      <c r="L610" s="270"/>
      <c r="M610" s="271" t="s">
        <v>1</v>
      </c>
      <c r="N610" s="272" t="s">
        <v>39</v>
      </c>
      <c r="O610" s="71"/>
      <c r="P610" s="215">
        <f>O610*H610</f>
        <v>0</v>
      </c>
      <c r="Q610" s="215">
        <v>0</v>
      </c>
      <c r="R610" s="215">
        <f>Q610*H610</f>
        <v>0</v>
      </c>
      <c r="S610" s="215">
        <v>0</v>
      </c>
      <c r="T610" s="216">
        <f>S610*H610</f>
        <v>0</v>
      </c>
      <c r="U610" s="34"/>
      <c r="V610" s="34"/>
      <c r="W610" s="34"/>
      <c r="X610" s="34"/>
      <c r="Y610" s="34"/>
      <c r="Z610" s="34"/>
      <c r="AA610" s="34"/>
      <c r="AB610" s="34"/>
      <c r="AC610" s="34"/>
      <c r="AD610" s="34"/>
      <c r="AE610" s="34"/>
      <c r="AR610" s="217" t="s">
        <v>573</v>
      </c>
      <c r="AT610" s="217" t="s">
        <v>442</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1347</v>
      </c>
    </row>
    <row r="611" spans="1:65" s="2" customFormat="1" ht="39" x14ac:dyDescent="0.2">
      <c r="A611" s="34"/>
      <c r="B611" s="35"/>
      <c r="D611" s="219" t="s">
        <v>210</v>
      </c>
      <c r="E611" s="36"/>
      <c r="F611" s="220" t="s">
        <v>4693</v>
      </c>
      <c r="G611" s="36"/>
      <c r="H611" s="36"/>
      <c r="I611" s="118"/>
      <c r="J611" s="36"/>
      <c r="K611" s="36"/>
      <c r="L611" s="39"/>
      <c r="M611" s="221"/>
      <c r="N611" s="222"/>
      <c r="O611" s="71"/>
      <c r="P611" s="71"/>
      <c r="Q611" s="71"/>
      <c r="R611" s="71"/>
      <c r="S611" s="71"/>
      <c r="T611" s="72"/>
      <c r="U611" s="34"/>
      <c r="V611" s="34"/>
      <c r="W611" s="34"/>
      <c r="X611" s="34"/>
      <c r="Y611" s="34"/>
      <c r="Z611" s="34"/>
      <c r="AA611" s="34"/>
      <c r="AB611" s="34"/>
      <c r="AC611" s="34"/>
      <c r="AD611" s="34"/>
      <c r="AE611" s="34"/>
      <c r="AT611" s="17" t="s">
        <v>210</v>
      </c>
      <c r="AU611" s="17" t="s">
        <v>84</v>
      </c>
    </row>
    <row r="612" spans="1:65" s="2" customFormat="1" ht="24" customHeight="1" x14ac:dyDescent="0.2">
      <c r="A612" s="34"/>
      <c r="B612" s="35"/>
      <c r="C612" s="290" t="s">
        <v>1334</v>
      </c>
      <c r="D612" s="205" t="s">
        <v>204</v>
      </c>
      <c r="E612" s="206" t="s">
        <v>4696</v>
      </c>
      <c r="F612" s="207" t="s">
        <v>4697</v>
      </c>
      <c r="G612" s="208" t="s">
        <v>325</v>
      </c>
      <c r="H612" s="209">
        <v>5.72</v>
      </c>
      <c r="I612" s="210"/>
      <c r="J612" s="211">
        <f>ROUND(I612*H612,2)</f>
        <v>0</v>
      </c>
      <c r="K612" s="212"/>
      <c r="L612" s="39"/>
      <c r="M612" s="213" t="s">
        <v>1</v>
      </c>
      <c r="N612" s="214" t="s">
        <v>39</v>
      </c>
      <c r="O612" s="71"/>
      <c r="P612" s="215">
        <f>O612*H612</f>
        <v>0</v>
      </c>
      <c r="Q612" s="215">
        <v>1.7099999999999999E-3</v>
      </c>
      <c r="R612" s="215">
        <f>Q612*H612</f>
        <v>9.7811999999999986E-3</v>
      </c>
      <c r="S612" s="215">
        <v>0</v>
      </c>
      <c r="T612" s="216">
        <f>S612*H612</f>
        <v>0</v>
      </c>
      <c r="U612" s="34"/>
      <c r="V612" s="34"/>
      <c r="W612" s="34"/>
      <c r="X612" s="34"/>
      <c r="Y612" s="34"/>
      <c r="Z612" s="34"/>
      <c r="AA612" s="34"/>
      <c r="AB612" s="34"/>
      <c r="AC612" s="34"/>
      <c r="AD612" s="34"/>
      <c r="AE612" s="34"/>
      <c r="AR612" s="217" t="s">
        <v>365</v>
      </c>
      <c r="AT612" s="217" t="s">
        <v>204</v>
      </c>
      <c r="AU612" s="217" t="s">
        <v>84</v>
      </c>
      <c r="AY612" s="17" t="s">
        <v>201</v>
      </c>
      <c r="BE612" s="218">
        <f>IF(N612="základní",J612,0)</f>
        <v>0</v>
      </c>
      <c r="BF612" s="218">
        <f>IF(N612="snížená",J612,0)</f>
        <v>0</v>
      </c>
      <c r="BG612" s="218">
        <f>IF(N612="zákl. přenesená",J612,0)</f>
        <v>0</v>
      </c>
      <c r="BH612" s="218">
        <f>IF(N612="sníž. přenesená",J612,0)</f>
        <v>0</v>
      </c>
      <c r="BI612" s="218">
        <f>IF(N612="nulová",J612,0)</f>
        <v>0</v>
      </c>
      <c r="BJ612" s="17" t="s">
        <v>82</v>
      </c>
      <c r="BK612" s="218">
        <f>ROUND(I612*H612,2)</f>
        <v>0</v>
      </c>
      <c r="BL612" s="17" t="s">
        <v>365</v>
      </c>
      <c r="BM612" s="217" t="s">
        <v>4698</v>
      </c>
    </row>
    <row r="613" spans="1:65" s="2" customFormat="1" ht="16.5" customHeight="1" x14ac:dyDescent="0.2">
      <c r="A613" s="34"/>
      <c r="B613" s="35"/>
      <c r="C613" s="290" t="s">
        <v>1339</v>
      </c>
      <c r="D613" s="205" t="s">
        <v>204</v>
      </c>
      <c r="E613" s="206" t="s">
        <v>1367</v>
      </c>
      <c r="F613" s="207" t="s">
        <v>1368</v>
      </c>
      <c r="G613" s="208" t="s">
        <v>325</v>
      </c>
      <c r="H613" s="209">
        <v>59.752000000000002</v>
      </c>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1369</v>
      </c>
    </row>
    <row r="614" spans="1:65" s="2" customFormat="1" ht="48.75" x14ac:dyDescent="0.2">
      <c r="A614" s="34"/>
      <c r="B614" s="35"/>
      <c r="D614" s="219" t="s">
        <v>210</v>
      </c>
      <c r="E614" s="36"/>
      <c r="F614" s="220" t="s">
        <v>1370</v>
      </c>
      <c r="G614" s="36"/>
      <c r="H614" s="36"/>
      <c r="I614" s="118"/>
      <c r="J614" s="36"/>
      <c r="K614" s="36"/>
      <c r="L614" s="39"/>
      <c r="M614" s="221"/>
      <c r="N614" s="222"/>
      <c r="O614" s="71"/>
      <c r="P614" s="71"/>
      <c r="Q614" s="71"/>
      <c r="R614" s="71"/>
      <c r="S614" s="71"/>
      <c r="T614" s="72"/>
      <c r="U614" s="34"/>
      <c r="V614" s="34"/>
      <c r="W614" s="34"/>
      <c r="X614" s="34"/>
      <c r="Y614" s="34"/>
      <c r="Z614" s="34"/>
      <c r="AA614" s="34"/>
      <c r="AB614" s="34"/>
      <c r="AC614" s="34"/>
      <c r="AD614" s="34"/>
      <c r="AE614" s="34"/>
      <c r="AT614" s="17" t="s">
        <v>210</v>
      </c>
      <c r="AU614" s="17" t="s">
        <v>84</v>
      </c>
    </row>
    <row r="615" spans="1:65" s="2" customFormat="1" ht="16.5" customHeight="1" x14ac:dyDescent="0.2">
      <c r="A615" s="34"/>
      <c r="B615" s="35"/>
      <c r="C615" s="290" t="s">
        <v>1344</v>
      </c>
      <c r="D615" s="205" t="s">
        <v>204</v>
      </c>
      <c r="E615" s="206" t="s">
        <v>1372</v>
      </c>
      <c r="F615" s="207" t="s">
        <v>1373</v>
      </c>
      <c r="G615" s="208" t="s">
        <v>325</v>
      </c>
      <c r="H615" s="209">
        <v>95.936999999999998</v>
      </c>
      <c r="I615" s="210"/>
      <c r="J615" s="211">
        <f>ROUND(I615*H615,2)</f>
        <v>0</v>
      </c>
      <c r="K615" s="212"/>
      <c r="L615" s="39"/>
      <c r="M615" s="213" t="s">
        <v>1</v>
      </c>
      <c r="N615" s="214" t="s">
        <v>39</v>
      </c>
      <c r="O615" s="71"/>
      <c r="P615" s="215">
        <f>O615*H615</f>
        <v>0</v>
      </c>
      <c r="Q615" s="215">
        <v>0</v>
      </c>
      <c r="R615" s="215">
        <f>Q615*H615</f>
        <v>0</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1374</v>
      </c>
    </row>
    <row r="616" spans="1:65" s="2" customFormat="1" ht="48.75" x14ac:dyDescent="0.2">
      <c r="A616" s="34"/>
      <c r="B616" s="35"/>
      <c r="D616" s="219" t="s">
        <v>210</v>
      </c>
      <c r="E616" s="36"/>
      <c r="F616" s="220" t="s">
        <v>1375</v>
      </c>
      <c r="G616" s="36"/>
      <c r="H616" s="36"/>
      <c r="I616" s="118"/>
      <c r="J616" s="36"/>
      <c r="K616" s="36"/>
      <c r="L616" s="39"/>
      <c r="M616" s="221"/>
      <c r="N616" s="222"/>
      <c r="O616" s="71"/>
      <c r="P616" s="71"/>
      <c r="Q616" s="71"/>
      <c r="R616" s="71"/>
      <c r="S616" s="71"/>
      <c r="T616" s="72"/>
      <c r="U616" s="34"/>
      <c r="V616" s="34"/>
      <c r="W616" s="34"/>
      <c r="X616" s="34"/>
      <c r="Y616" s="34"/>
      <c r="Z616" s="34"/>
      <c r="AA616" s="34"/>
      <c r="AB616" s="34"/>
      <c r="AC616" s="34"/>
      <c r="AD616" s="34"/>
      <c r="AE616" s="34"/>
      <c r="AT616" s="17" t="s">
        <v>210</v>
      </c>
      <c r="AU616" s="17" t="s">
        <v>84</v>
      </c>
    </row>
    <row r="617" spans="1:65" s="2" customFormat="1" ht="24" customHeight="1" x14ac:dyDescent="0.2">
      <c r="A617" s="34"/>
      <c r="B617" s="35"/>
      <c r="C617" s="290" t="s">
        <v>1349</v>
      </c>
      <c r="D617" s="205" t="s">
        <v>204</v>
      </c>
      <c r="E617" s="206" t="s">
        <v>4699</v>
      </c>
      <c r="F617" s="207" t="s">
        <v>4700</v>
      </c>
      <c r="G617" s="208" t="s">
        <v>325</v>
      </c>
      <c r="H617" s="209">
        <v>27.291</v>
      </c>
      <c r="I617" s="210"/>
      <c r="J617" s="211">
        <f>ROUND(I617*H617,2)</f>
        <v>0</v>
      </c>
      <c r="K617" s="212"/>
      <c r="L617" s="39"/>
      <c r="M617" s="213" t="s">
        <v>1</v>
      </c>
      <c r="N617" s="214" t="s">
        <v>39</v>
      </c>
      <c r="O617" s="71"/>
      <c r="P617" s="215">
        <f>O617*H617</f>
        <v>0</v>
      </c>
      <c r="Q617" s="215">
        <v>0</v>
      </c>
      <c r="R617" s="215">
        <f>Q617*H617</f>
        <v>0</v>
      </c>
      <c r="S617" s="215">
        <v>0</v>
      </c>
      <c r="T617" s="216">
        <f>S617*H617</f>
        <v>0</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1379</v>
      </c>
    </row>
    <row r="618" spans="1:65" s="2" customFormat="1" ht="24" customHeight="1" x14ac:dyDescent="0.2">
      <c r="A618" s="34"/>
      <c r="B618" s="35"/>
      <c r="C618" s="290" t="s">
        <v>1352</v>
      </c>
      <c r="D618" s="205" t="s">
        <v>204</v>
      </c>
      <c r="E618" s="206" t="s">
        <v>4701</v>
      </c>
      <c r="F618" s="207" t="s">
        <v>4702</v>
      </c>
      <c r="G618" s="208" t="s">
        <v>325</v>
      </c>
      <c r="H618" s="209">
        <v>25.581</v>
      </c>
      <c r="I618" s="210"/>
      <c r="J618" s="211">
        <f>ROUND(I618*H618,2)</f>
        <v>0</v>
      </c>
      <c r="K618" s="212"/>
      <c r="L618" s="39"/>
      <c r="M618" s="213" t="s">
        <v>1</v>
      </c>
      <c r="N618" s="214"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365</v>
      </c>
      <c r="AT618" s="217" t="s">
        <v>204</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1388</v>
      </c>
    </row>
    <row r="619" spans="1:65" s="2" customFormat="1" ht="48.75" x14ac:dyDescent="0.2">
      <c r="A619" s="34"/>
      <c r="B619" s="35"/>
      <c r="D619" s="219" t="s">
        <v>210</v>
      </c>
      <c r="E619" s="36"/>
      <c r="F619" s="220" t="s">
        <v>4703</v>
      </c>
      <c r="G619" s="36"/>
      <c r="H619" s="36"/>
      <c r="I619" s="118"/>
      <c r="J619" s="36"/>
      <c r="K619" s="36"/>
      <c r="L619" s="39"/>
      <c r="M619" s="221"/>
      <c r="N619" s="222"/>
      <c r="O619" s="71"/>
      <c r="P619" s="71"/>
      <c r="Q619" s="71"/>
      <c r="R619" s="71"/>
      <c r="S619" s="71"/>
      <c r="T619" s="72"/>
      <c r="U619" s="34"/>
      <c r="V619" s="34"/>
      <c r="W619" s="34"/>
      <c r="X619" s="34"/>
      <c r="Y619" s="34"/>
      <c r="Z619" s="34"/>
      <c r="AA619" s="34"/>
      <c r="AB619" s="34"/>
      <c r="AC619" s="34"/>
      <c r="AD619" s="34"/>
      <c r="AE619" s="34"/>
      <c r="AT619" s="17" t="s">
        <v>210</v>
      </c>
      <c r="AU619" s="17" t="s">
        <v>84</v>
      </c>
    </row>
    <row r="620" spans="1:65" s="2" customFormat="1" ht="24" customHeight="1" x14ac:dyDescent="0.2">
      <c r="A620" s="34"/>
      <c r="B620" s="35"/>
      <c r="C620" s="290" t="s">
        <v>1357</v>
      </c>
      <c r="D620" s="205" t="s">
        <v>204</v>
      </c>
      <c r="E620" s="206" t="s">
        <v>1391</v>
      </c>
      <c r="F620" s="207" t="s">
        <v>1392</v>
      </c>
      <c r="G620" s="208" t="s">
        <v>1039</v>
      </c>
      <c r="H620" s="273"/>
      <c r="I620" s="210"/>
      <c r="J620" s="211">
        <f>ROUND(I620*H620,2)</f>
        <v>0</v>
      </c>
      <c r="K620" s="212"/>
      <c r="L620" s="39"/>
      <c r="M620" s="213" t="s">
        <v>1</v>
      </c>
      <c r="N620" s="214" t="s">
        <v>39</v>
      </c>
      <c r="O620" s="71"/>
      <c r="P620" s="215">
        <f>O620*H620</f>
        <v>0</v>
      </c>
      <c r="Q620" s="215">
        <v>0</v>
      </c>
      <c r="R620" s="215">
        <f>Q620*H620</f>
        <v>0</v>
      </c>
      <c r="S620" s="215">
        <v>0</v>
      </c>
      <c r="T620" s="216">
        <f>S620*H620</f>
        <v>0</v>
      </c>
      <c r="U620" s="34"/>
      <c r="V620" s="34"/>
      <c r="W620" s="34"/>
      <c r="X620" s="34"/>
      <c r="Y620" s="34"/>
      <c r="Z620" s="34"/>
      <c r="AA620" s="34"/>
      <c r="AB620" s="34"/>
      <c r="AC620" s="34"/>
      <c r="AD620" s="34"/>
      <c r="AE620" s="34"/>
      <c r="AR620" s="217" t="s">
        <v>365</v>
      </c>
      <c r="AT620" s="217" t="s">
        <v>204</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1393</v>
      </c>
    </row>
    <row r="621" spans="1:65" s="12" customFormat="1" ht="22.9" customHeight="1" x14ac:dyDescent="0.2">
      <c r="B621" s="189"/>
      <c r="C621" s="294"/>
      <c r="D621" s="191" t="s">
        <v>73</v>
      </c>
      <c r="E621" s="203" t="s">
        <v>400</v>
      </c>
      <c r="F621" s="203" t="s">
        <v>401</v>
      </c>
      <c r="G621" s="190"/>
      <c r="H621" s="190"/>
      <c r="I621" s="193"/>
      <c r="J621" s="204">
        <f>BK621</f>
        <v>0</v>
      </c>
      <c r="K621" s="190"/>
      <c r="L621" s="195"/>
      <c r="M621" s="196"/>
      <c r="N621" s="197"/>
      <c r="O621" s="197"/>
      <c r="P621" s="198">
        <f>SUM(P622:P629)</f>
        <v>0</v>
      </c>
      <c r="Q621" s="197"/>
      <c r="R621" s="198">
        <f>SUM(R622:R629)</f>
        <v>5.5295239999999996E-2</v>
      </c>
      <c r="S621" s="197"/>
      <c r="T621" s="199">
        <f>SUM(T622:T629)</f>
        <v>8.7648288000000001</v>
      </c>
      <c r="AR621" s="200" t="s">
        <v>84</v>
      </c>
      <c r="AT621" s="201" t="s">
        <v>73</v>
      </c>
      <c r="AU621" s="201" t="s">
        <v>82</v>
      </c>
      <c r="AY621" s="200" t="s">
        <v>201</v>
      </c>
      <c r="BK621" s="202">
        <f>SUM(BK622:BK629)</f>
        <v>0</v>
      </c>
    </row>
    <row r="622" spans="1:65" s="2" customFormat="1" ht="24" customHeight="1" x14ac:dyDescent="0.2">
      <c r="A622" s="34"/>
      <c r="B622" s="35"/>
      <c r="C622" s="290" t="s">
        <v>1361</v>
      </c>
      <c r="D622" s="205" t="s">
        <v>204</v>
      </c>
      <c r="E622" s="206" t="s">
        <v>403</v>
      </c>
      <c r="F622" s="207" t="s">
        <v>404</v>
      </c>
      <c r="G622" s="208" t="s">
        <v>309</v>
      </c>
      <c r="H622" s="209">
        <v>246.48</v>
      </c>
      <c r="I622" s="210"/>
      <c r="J622" s="211">
        <f>ROUND(I622*H622,2)</f>
        <v>0</v>
      </c>
      <c r="K622" s="212"/>
      <c r="L622" s="39"/>
      <c r="M622" s="213" t="s">
        <v>1</v>
      </c>
      <c r="N622" s="214" t="s">
        <v>39</v>
      </c>
      <c r="O622" s="71"/>
      <c r="P622" s="215">
        <f>O622*H622</f>
        <v>0</v>
      </c>
      <c r="Q622" s="215">
        <v>0</v>
      </c>
      <c r="R622" s="215">
        <f>Q622*H622</f>
        <v>0</v>
      </c>
      <c r="S622" s="215">
        <v>1.7780000000000001E-2</v>
      </c>
      <c r="T622" s="216">
        <f>S622*H622</f>
        <v>4.3824144</v>
      </c>
      <c r="U622" s="34"/>
      <c r="V622" s="34"/>
      <c r="W622" s="34"/>
      <c r="X622" s="34"/>
      <c r="Y622" s="34"/>
      <c r="Z622" s="34"/>
      <c r="AA622" s="34"/>
      <c r="AB622" s="34"/>
      <c r="AC622" s="34"/>
      <c r="AD622" s="34"/>
      <c r="AE622" s="34"/>
      <c r="AR622" s="217" t="s">
        <v>365</v>
      </c>
      <c r="AT622" s="217" t="s">
        <v>204</v>
      </c>
      <c r="AU622" s="217" t="s">
        <v>84</v>
      </c>
      <c r="AY622" s="17" t="s">
        <v>201</v>
      </c>
      <c r="BE622" s="218">
        <f>IF(N622="základní",J622,0)</f>
        <v>0</v>
      </c>
      <c r="BF622" s="218">
        <f>IF(N622="snížená",J622,0)</f>
        <v>0</v>
      </c>
      <c r="BG622" s="218">
        <f>IF(N622="zákl. přenesená",J622,0)</f>
        <v>0</v>
      </c>
      <c r="BH622" s="218">
        <f>IF(N622="sníž. přenesená",J622,0)</f>
        <v>0</v>
      </c>
      <c r="BI622" s="218">
        <f>IF(N622="nulová",J622,0)</f>
        <v>0</v>
      </c>
      <c r="BJ622" s="17" t="s">
        <v>82</v>
      </c>
      <c r="BK622" s="218">
        <f>ROUND(I622*H622,2)</f>
        <v>0</v>
      </c>
      <c r="BL622" s="17" t="s">
        <v>365</v>
      </c>
      <c r="BM622" s="217" t="s">
        <v>4704</v>
      </c>
    </row>
    <row r="623" spans="1:65" s="2" customFormat="1" ht="19.5" x14ac:dyDescent="0.2">
      <c r="A623" s="34"/>
      <c r="B623" s="35"/>
      <c r="D623" s="219" t="s">
        <v>210</v>
      </c>
      <c r="E623" s="36"/>
      <c r="F623" s="220" t="s">
        <v>406</v>
      </c>
      <c r="G623" s="36"/>
      <c r="H623" s="36"/>
      <c r="I623" s="118"/>
      <c r="J623" s="36"/>
      <c r="K623" s="36"/>
      <c r="L623" s="39"/>
      <c r="M623" s="221"/>
      <c r="N623" s="222"/>
      <c r="O623" s="71"/>
      <c r="P623" s="71"/>
      <c r="Q623" s="71"/>
      <c r="R623" s="71"/>
      <c r="S623" s="71"/>
      <c r="T623" s="72"/>
      <c r="U623" s="34"/>
      <c r="V623" s="34"/>
      <c r="W623" s="34"/>
      <c r="X623" s="34"/>
      <c r="Y623" s="34"/>
      <c r="Z623" s="34"/>
      <c r="AA623" s="34"/>
      <c r="AB623" s="34"/>
      <c r="AC623" s="34"/>
      <c r="AD623" s="34"/>
      <c r="AE623" s="34"/>
      <c r="AT623" s="17" t="s">
        <v>210</v>
      </c>
      <c r="AU623" s="17" t="s">
        <v>84</v>
      </c>
    </row>
    <row r="624" spans="1:65" s="13" customFormat="1" x14ac:dyDescent="0.2">
      <c r="B624" s="227"/>
      <c r="C624" s="292"/>
      <c r="D624" s="219" t="s">
        <v>294</v>
      </c>
      <c r="E624" s="229" t="s">
        <v>1</v>
      </c>
      <c r="F624" s="230" t="s">
        <v>4705</v>
      </c>
      <c r="G624" s="228"/>
      <c r="H624" s="231">
        <v>246.48</v>
      </c>
      <c r="I624" s="232"/>
      <c r="J624" s="228"/>
      <c r="K624" s="228"/>
      <c r="L624" s="233"/>
      <c r="M624" s="234"/>
      <c r="N624" s="235"/>
      <c r="O624" s="235"/>
      <c r="P624" s="235"/>
      <c r="Q624" s="235"/>
      <c r="R624" s="235"/>
      <c r="S624" s="235"/>
      <c r="T624" s="236"/>
      <c r="AT624" s="237" t="s">
        <v>294</v>
      </c>
      <c r="AU624" s="237" t="s">
        <v>84</v>
      </c>
      <c r="AV624" s="13" t="s">
        <v>84</v>
      </c>
      <c r="AW624" s="13" t="s">
        <v>30</v>
      </c>
      <c r="AX624" s="13" t="s">
        <v>82</v>
      </c>
      <c r="AY624" s="237" t="s">
        <v>201</v>
      </c>
    </row>
    <row r="625" spans="1:65" s="2" customFormat="1" ht="36" customHeight="1" x14ac:dyDescent="0.2">
      <c r="A625" s="34"/>
      <c r="B625" s="35"/>
      <c r="C625" s="290" t="s">
        <v>1366</v>
      </c>
      <c r="D625" s="205" t="s">
        <v>204</v>
      </c>
      <c r="E625" s="206" t="s">
        <v>410</v>
      </c>
      <c r="F625" s="207" t="s">
        <v>411</v>
      </c>
      <c r="G625" s="208" t="s">
        <v>309</v>
      </c>
      <c r="H625" s="209">
        <v>246.48</v>
      </c>
      <c r="I625" s="210"/>
      <c r="J625" s="211">
        <f>ROUND(I625*H625,2)</f>
        <v>0</v>
      </c>
      <c r="K625" s="212"/>
      <c r="L625" s="39"/>
      <c r="M625" s="213" t="s">
        <v>1</v>
      </c>
      <c r="N625" s="214" t="s">
        <v>39</v>
      </c>
      <c r="O625" s="71"/>
      <c r="P625" s="215">
        <f>O625*H625</f>
        <v>0</v>
      </c>
      <c r="Q625" s="215">
        <v>0</v>
      </c>
      <c r="R625" s="215">
        <f>Q625*H625</f>
        <v>0</v>
      </c>
      <c r="S625" s="215">
        <v>1.7780000000000001E-2</v>
      </c>
      <c r="T625" s="216">
        <f>S625*H625</f>
        <v>4.3824144</v>
      </c>
      <c r="U625" s="34"/>
      <c r="V625" s="34"/>
      <c r="W625" s="34"/>
      <c r="X625" s="34"/>
      <c r="Y625" s="34"/>
      <c r="Z625" s="34"/>
      <c r="AA625" s="34"/>
      <c r="AB625" s="34"/>
      <c r="AC625" s="34"/>
      <c r="AD625" s="34"/>
      <c r="AE625" s="34"/>
      <c r="AR625" s="217" t="s">
        <v>365</v>
      </c>
      <c r="AT625" s="217" t="s">
        <v>204</v>
      </c>
      <c r="AU625" s="217" t="s">
        <v>84</v>
      </c>
      <c r="AY625" s="17" t="s">
        <v>201</v>
      </c>
      <c r="BE625" s="218">
        <f>IF(N625="základní",J625,0)</f>
        <v>0</v>
      </c>
      <c r="BF625" s="218">
        <f>IF(N625="snížená",J625,0)</f>
        <v>0</v>
      </c>
      <c r="BG625" s="218">
        <f>IF(N625="zákl. přenesená",J625,0)</f>
        <v>0</v>
      </c>
      <c r="BH625" s="218">
        <f>IF(N625="sníž. přenesená",J625,0)</f>
        <v>0</v>
      </c>
      <c r="BI625" s="218">
        <f>IF(N625="nulová",J625,0)</f>
        <v>0</v>
      </c>
      <c r="BJ625" s="17" t="s">
        <v>82</v>
      </c>
      <c r="BK625" s="218">
        <f>ROUND(I625*H625,2)</f>
        <v>0</v>
      </c>
      <c r="BL625" s="17" t="s">
        <v>365</v>
      </c>
      <c r="BM625" s="217" t="s">
        <v>4706</v>
      </c>
    </row>
    <row r="626" spans="1:65" s="2" customFormat="1" ht="24" customHeight="1" x14ac:dyDescent="0.2">
      <c r="A626" s="34"/>
      <c r="B626" s="35"/>
      <c r="C626" s="290" t="s">
        <v>1371</v>
      </c>
      <c r="D626" s="205" t="s">
        <v>204</v>
      </c>
      <c r="E626" s="206" t="s">
        <v>1395</v>
      </c>
      <c r="F626" s="207" t="s">
        <v>1396</v>
      </c>
      <c r="G626" s="208" t="s">
        <v>309</v>
      </c>
      <c r="H626" s="209">
        <v>386.68</v>
      </c>
      <c r="I626" s="210"/>
      <c r="J626" s="211">
        <f>ROUND(I626*H626,2)</f>
        <v>0</v>
      </c>
      <c r="K626" s="212"/>
      <c r="L626" s="39"/>
      <c r="M626" s="213" t="s">
        <v>1</v>
      </c>
      <c r="N626" s="214" t="s">
        <v>39</v>
      </c>
      <c r="O626" s="71"/>
      <c r="P626" s="215">
        <f>O626*H626</f>
        <v>0</v>
      </c>
      <c r="Q626" s="215">
        <v>0</v>
      </c>
      <c r="R626" s="215">
        <f>Q626*H626</f>
        <v>0</v>
      </c>
      <c r="S626" s="215">
        <v>0</v>
      </c>
      <c r="T626" s="216">
        <f>S626*H626</f>
        <v>0</v>
      </c>
      <c r="U626" s="34"/>
      <c r="V626" s="34"/>
      <c r="W626" s="34"/>
      <c r="X626" s="34"/>
      <c r="Y626" s="34"/>
      <c r="Z626" s="34"/>
      <c r="AA626" s="34"/>
      <c r="AB626" s="34"/>
      <c r="AC626" s="34"/>
      <c r="AD626" s="34"/>
      <c r="AE626" s="34"/>
      <c r="AR626" s="217" t="s">
        <v>365</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365</v>
      </c>
      <c r="BM626" s="217" t="s">
        <v>1397</v>
      </c>
    </row>
    <row r="627" spans="1:65" s="2" customFormat="1" ht="24" customHeight="1" x14ac:dyDescent="0.2">
      <c r="A627" s="34"/>
      <c r="B627" s="35"/>
      <c r="C627" s="291" t="s">
        <v>1376</v>
      </c>
      <c r="D627" s="262" t="s">
        <v>442</v>
      </c>
      <c r="E627" s="263" t="s">
        <v>1399</v>
      </c>
      <c r="F627" s="264" t="s">
        <v>1400</v>
      </c>
      <c r="G627" s="265" t="s">
        <v>309</v>
      </c>
      <c r="H627" s="266">
        <v>425.34800000000001</v>
      </c>
      <c r="I627" s="267"/>
      <c r="J627" s="268">
        <f>ROUND(I627*H627,2)</f>
        <v>0</v>
      </c>
      <c r="K627" s="269"/>
      <c r="L627" s="270"/>
      <c r="M627" s="271" t="s">
        <v>1</v>
      </c>
      <c r="N627" s="272" t="s">
        <v>39</v>
      </c>
      <c r="O627" s="71"/>
      <c r="P627" s="215">
        <f>O627*H627</f>
        <v>0</v>
      </c>
      <c r="Q627" s="215">
        <v>1.2999999999999999E-4</v>
      </c>
      <c r="R627" s="215">
        <f>Q627*H627</f>
        <v>5.5295239999999996E-2</v>
      </c>
      <c r="S627" s="215">
        <v>0</v>
      </c>
      <c r="T627" s="216">
        <f>S627*H627</f>
        <v>0</v>
      </c>
      <c r="U627" s="34"/>
      <c r="V627" s="34"/>
      <c r="W627" s="34"/>
      <c r="X627" s="34"/>
      <c r="Y627" s="34"/>
      <c r="Z627" s="34"/>
      <c r="AA627" s="34"/>
      <c r="AB627" s="34"/>
      <c r="AC627" s="34"/>
      <c r="AD627" s="34"/>
      <c r="AE627" s="34"/>
      <c r="AR627" s="217" t="s">
        <v>573</v>
      </c>
      <c r="AT627" s="217" t="s">
        <v>442</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1401</v>
      </c>
    </row>
    <row r="628" spans="1:65" s="13" customFormat="1" x14ac:dyDescent="0.2">
      <c r="B628" s="227"/>
      <c r="C628" s="292"/>
      <c r="D628" s="219" t="s">
        <v>294</v>
      </c>
      <c r="E628" s="228"/>
      <c r="F628" s="230" t="s">
        <v>4707</v>
      </c>
      <c r="G628" s="228"/>
      <c r="H628" s="231">
        <v>425.34800000000001</v>
      </c>
      <c r="I628" s="232"/>
      <c r="J628" s="228"/>
      <c r="K628" s="228"/>
      <c r="L628" s="233"/>
      <c r="M628" s="234"/>
      <c r="N628" s="235"/>
      <c r="O628" s="235"/>
      <c r="P628" s="235"/>
      <c r="Q628" s="235"/>
      <c r="R628" s="235"/>
      <c r="S628" s="235"/>
      <c r="T628" s="236"/>
      <c r="AT628" s="237" t="s">
        <v>294</v>
      </c>
      <c r="AU628" s="237" t="s">
        <v>84</v>
      </c>
      <c r="AV628" s="13" t="s">
        <v>84</v>
      </c>
      <c r="AW628" s="13" t="s">
        <v>4</v>
      </c>
      <c r="AX628" s="13" t="s">
        <v>82</v>
      </c>
      <c r="AY628" s="237" t="s">
        <v>201</v>
      </c>
    </row>
    <row r="629" spans="1:65" s="2" customFormat="1" ht="24" customHeight="1" x14ac:dyDescent="0.2">
      <c r="A629" s="34"/>
      <c r="B629" s="35"/>
      <c r="C629" s="290" t="s">
        <v>1380</v>
      </c>
      <c r="D629" s="205" t="s">
        <v>204</v>
      </c>
      <c r="E629" s="206" t="s">
        <v>1404</v>
      </c>
      <c r="F629" s="207" t="s">
        <v>1405</v>
      </c>
      <c r="G629" s="208" t="s">
        <v>1039</v>
      </c>
      <c r="H629" s="273"/>
      <c r="I629" s="210"/>
      <c r="J629" s="211">
        <f>ROUND(I629*H629,2)</f>
        <v>0</v>
      </c>
      <c r="K629" s="212"/>
      <c r="L629" s="39"/>
      <c r="M629" s="213" t="s">
        <v>1</v>
      </c>
      <c r="N629" s="214" t="s">
        <v>39</v>
      </c>
      <c r="O629" s="71"/>
      <c r="P629" s="215">
        <f>O629*H629</f>
        <v>0</v>
      </c>
      <c r="Q629" s="215">
        <v>0</v>
      </c>
      <c r="R629" s="215">
        <f>Q629*H629</f>
        <v>0</v>
      </c>
      <c r="S629" s="215">
        <v>0</v>
      </c>
      <c r="T629" s="216">
        <f>S629*H629</f>
        <v>0</v>
      </c>
      <c r="U629" s="34"/>
      <c r="V629" s="34"/>
      <c r="W629" s="34"/>
      <c r="X629" s="34"/>
      <c r="Y629" s="34"/>
      <c r="Z629" s="34"/>
      <c r="AA629" s="34"/>
      <c r="AB629" s="34"/>
      <c r="AC629" s="34"/>
      <c r="AD629" s="34"/>
      <c r="AE629" s="34"/>
      <c r="AR629" s="217" t="s">
        <v>365</v>
      </c>
      <c r="AT629" s="217" t="s">
        <v>204</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4708</v>
      </c>
    </row>
    <row r="630" spans="1:65" s="12" customFormat="1" ht="22.9" customHeight="1" x14ac:dyDescent="0.2">
      <c r="B630" s="189"/>
      <c r="C630" s="294"/>
      <c r="D630" s="191" t="s">
        <v>73</v>
      </c>
      <c r="E630" s="203" t="s">
        <v>1407</v>
      </c>
      <c r="F630" s="203" t="s">
        <v>1408</v>
      </c>
      <c r="G630" s="190"/>
      <c r="H630" s="190"/>
      <c r="I630" s="193"/>
      <c r="J630" s="204">
        <f>BK630</f>
        <v>0</v>
      </c>
      <c r="K630" s="190"/>
      <c r="L630" s="195"/>
      <c r="M630" s="196"/>
      <c r="N630" s="197"/>
      <c r="O630" s="197"/>
      <c r="P630" s="198">
        <f>SUM(P631:P830)</f>
        <v>0</v>
      </c>
      <c r="Q630" s="197"/>
      <c r="R630" s="198">
        <f>SUM(R631:R830)</f>
        <v>0.34783059999999999</v>
      </c>
      <c r="S630" s="197"/>
      <c r="T630" s="199">
        <f>SUM(T631:T830)</f>
        <v>0</v>
      </c>
      <c r="AR630" s="200" t="s">
        <v>84</v>
      </c>
      <c r="AT630" s="201" t="s">
        <v>73</v>
      </c>
      <c r="AU630" s="201" t="s">
        <v>82</v>
      </c>
      <c r="AY630" s="200" t="s">
        <v>201</v>
      </c>
      <c r="BK630" s="202">
        <f>SUM(BK631:BK830)</f>
        <v>0</v>
      </c>
    </row>
    <row r="631" spans="1:65" s="2" customFormat="1" ht="24" customHeight="1" x14ac:dyDescent="0.2">
      <c r="A631" s="34"/>
      <c r="B631" s="35"/>
      <c r="C631" s="290" t="s">
        <v>1385</v>
      </c>
      <c r="D631" s="205" t="s">
        <v>204</v>
      </c>
      <c r="E631" s="206" t="s">
        <v>1419</v>
      </c>
      <c r="F631" s="207" t="s">
        <v>1420</v>
      </c>
      <c r="G631" s="208" t="s">
        <v>309</v>
      </c>
      <c r="H631" s="209">
        <v>12.74</v>
      </c>
      <c r="I631" s="210"/>
      <c r="J631" s="211">
        <f>ROUND(I631*H631,2)</f>
        <v>0</v>
      </c>
      <c r="K631" s="212"/>
      <c r="L631" s="39"/>
      <c r="M631" s="213" t="s">
        <v>1</v>
      </c>
      <c r="N631" s="214" t="s">
        <v>39</v>
      </c>
      <c r="O631" s="71"/>
      <c r="P631" s="215">
        <f>O631*H631</f>
        <v>0</v>
      </c>
      <c r="Q631" s="215">
        <v>2.7E-4</v>
      </c>
      <c r="R631" s="215">
        <f>Q631*H631</f>
        <v>3.4398000000000002E-3</v>
      </c>
      <c r="S631" s="215">
        <v>0</v>
      </c>
      <c r="T631" s="216">
        <f>S631*H631</f>
        <v>0</v>
      </c>
      <c r="U631" s="34"/>
      <c r="V631" s="34"/>
      <c r="W631" s="34"/>
      <c r="X631" s="34"/>
      <c r="Y631" s="34"/>
      <c r="Z631" s="34"/>
      <c r="AA631" s="34"/>
      <c r="AB631" s="34"/>
      <c r="AC631" s="34"/>
      <c r="AD631" s="34"/>
      <c r="AE631" s="34"/>
      <c r="AR631" s="217" t="s">
        <v>365</v>
      </c>
      <c r="AT631" s="217" t="s">
        <v>204</v>
      </c>
      <c r="AU631" s="217" t="s">
        <v>84</v>
      </c>
      <c r="AY631" s="17" t="s">
        <v>201</v>
      </c>
      <c r="BE631" s="218">
        <f>IF(N631="základní",J631,0)</f>
        <v>0</v>
      </c>
      <c r="BF631" s="218">
        <f>IF(N631="snížená",J631,0)</f>
        <v>0</v>
      </c>
      <c r="BG631" s="218">
        <f>IF(N631="zákl. přenesená",J631,0)</f>
        <v>0</v>
      </c>
      <c r="BH631" s="218">
        <f>IF(N631="sníž. přenesená",J631,0)</f>
        <v>0</v>
      </c>
      <c r="BI631" s="218">
        <f>IF(N631="nulová",J631,0)</f>
        <v>0</v>
      </c>
      <c r="BJ631" s="17" t="s">
        <v>82</v>
      </c>
      <c r="BK631" s="218">
        <f>ROUND(I631*H631,2)</f>
        <v>0</v>
      </c>
      <c r="BL631" s="17" t="s">
        <v>365</v>
      </c>
      <c r="BM631" s="217" t="s">
        <v>1421</v>
      </c>
    </row>
    <row r="632" spans="1:65" s="2" customFormat="1" ht="36" customHeight="1" x14ac:dyDescent="0.2">
      <c r="A632" s="34"/>
      <c r="B632" s="35"/>
      <c r="C632" s="291" t="s">
        <v>1390</v>
      </c>
      <c r="D632" s="262" t="s">
        <v>442</v>
      </c>
      <c r="E632" s="263" t="s">
        <v>1423</v>
      </c>
      <c r="F632" s="264" t="s">
        <v>1424</v>
      </c>
      <c r="G632" s="265" t="s">
        <v>247</v>
      </c>
      <c r="H632" s="266">
        <v>14</v>
      </c>
      <c r="I632" s="267"/>
      <c r="J632" s="268">
        <f>ROUND(I632*H632,2)</f>
        <v>0</v>
      </c>
      <c r="K632" s="269"/>
      <c r="L632" s="270"/>
      <c r="M632" s="271" t="s">
        <v>1</v>
      </c>
      <c r="N632" s="272"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573</v>
      </c>
      <c r="AT632" s="217" t="s">
        <v>442</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1425</v>
      </c>
    </row>
    <row r="633" spans="1:65" s="2" customFormat="1" ht="29.25" x14ac:dyDescent="0.2">
      <c r="A633" s="34"/>
      <c r="B633" s="35"/>
      <c r="D633" s="219" t="s">
        <v>210</v>
      </c>
      <c r="E633" s="36"/>
      <c r="F633" s="220" t="s">
        <v>4709</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1394</v>
      </c>
      <c r="D634" s="205" t="s">
        <v>204</v>
      </c>
      <c r="E634" s="206" t="s">
        <v>1428</v>
      </c>
      <c r="F634" s="207" t="s">
        <v>1429</v>
      </c>
      <c r="G634" s="208" t="s">
        <v>309</v>
      </c>
      <c r="H634" s="209">
        <v>104</v>
      </c>
      <c r="I634" s="210"/>
      <c r="J634" s="211">
        <f>ROUND(I634*H634,2)</f>
        <v>0</v>
      </c>
      <c r="K634" s="212"/>
      <c r="L634" s="39"/>
      <c r="M634" s="213" t="s">
        <v>1</v>
      </c>
      <c r="N634" s="214" t="s">
        <v>39</v>
      </c>
      <c r="O634" s="71"/>
      <c r="P634" s="215">
        <f>O634*H634</f>
        <v>0</v>
      </c>
      <c r="Q634" s="215">
        <v>2.5999999999999998E-4</v>
      </c>
      <c r="R634" s="215">
        <f>Q634*H634</f>
        <v>2.7039999999999998E-2</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1430</v>
      </c>
    </row>
    <row r="635" spans="1:65" s="13" customFormat="1" x14ac:dyDescent="0.2">
      <c r="B635" s="227"/>
      <c r="C635" s="292"/>
      <c r="D635" s="219" t="s">
        <v>294</v>
      </c>
      <c r="E635" s="229" t="s">
        <v>1</v>
      </c>
      <c r="F635" s="230" t="s">
        <v>4710</v>
      </c>
      <c r="G635" s="228"/>
      <c r="H635" s="231">
        <v>104</v>
      </c>
      <c r="I635" s="232"/>
      <c r="J635" s="228"/>
      <c r="K635" s="228"/>
      <c r="L635" s="233"/>
      <c r="M635" s="234"/>
      <c r="N635" s="235"/>
      <c r="O635" s="235"/>
      <c r="P635" s="235"/>
      <c r="Q635" s="235"/>
      <c r="R635" s="235"/>
      <c r="S635" s="235"/>
      <c r="T635" s="236"/>
      <c r="AT635" s="237" t="s">
        <v>294</v>
      </c>
      <c r="AU635" s="237" t="s">
        <v>84</v>
      </c>
      <c r="AV635" s="13" t="s">
        <v>84</v>
      </c>
      <c r="AW635" s="13" t="s">
        <v>30</v>
      </c>
      <c r="AX635" s="13" t="s">
        <v>82</v>
      </c>
      <c r="AY635" s="237" t="s">
        <v>201</v>
      </c>
    </row>
    <row r="636" spans="1:65" s="2" customFormat="1" ht="36" customHeight="1" x14ac:dyDescent="0.2">
      <c r="A636" s="34"/>
      <c r="B636" s="35"/>
      <c r="C636" s="291" t="s">
        <v>1398</v>
      </c>
      <c r="D636" s="262" t="s">
        <v>442</v>
      </c>
      <c r="E636" s="263" t="s">
        <v>4711</v>
      </c>
      <c r="F636" s="264" t="s">
        <v>1433</v>
      </c>
      <c r="G636" s="265" t="s">
        <v>247</v>
      </c>
      <c r="H636" s="266">
        <v>40</v>
      </c>
      <c r="I636" s="267"/>
      <c r="J636" s="268">
        <f>ROUND(I636*H636,2)</f>
        <v>0</v>
      </c>
      <c r="K636" s="269"/>
      <c r="L636" s="270"/>
      <c r="M636" s="271" t="s">
        <v>1</v>
      </c>
      <c r="N636" s="272"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573</v>
      </c>
      <c r="AT636" s="217" t="s">
        <v>442</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1434</v>
      </c>
    </row>
    <row r="637" spans="1:65" s="2" customFormat="1" ht="29.25" x14ac:dyDescent="0.2">
      <c r="A637" s="34"/>
      <c r="B637" s="35"/>
      <c r="D637" s="219" t="s">
        <v>210</v>
      </c>
      <c r="E637" s="36"/>
      <c r="F637" s="220" t="s">
        <v>4712</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24" customHeight="1" x14ac:dyDescent="0.2">
      <c r="A638" s="34"/>
      <c r="B638" s="35"/>
      <c r="C638" s="290" t="s">
        <v>1403</v>
      </c>
      <c r="D638" s="205" t="s">
        <v>204</v>
      </c>
      <c r="E638" s="206" t="s">
        <v>4713</v>
      </c>
      <c r="F638" s="207" t="s">
        <v>4714</v>
      </c>
      <c r="G638" s="208" t="s">
        <v>309</v>
      </c>
      <c r="H638" s="209">
        <v>2.04</v>
      </c>
      <c r="I638" s="210"/>
      <c r="J638" s="211">
        <f>ROUND(I638*H638,2)</f>
        <v>0</v>
      </c>
      <c r="K638" s="212"/>
      <c r="L638" s="39"/>
      <c r="M638" s="213" t="s">
        <v>1</v>
      </c>
      <c r="N638" s="214" t="s">
        <v>39</v>
      </c>
      <c r="O638" s="71"/>
      <c r="P638" s="215">
        <f>O638*H638</f>
        <v>0</v>
      </c>
      <c r="Q638" s="215">
        <v>2.7E-4</v>
      </c>
      <c r="R638" s="215">
        <f>Q638*H638</f>
        <v>5.5080000000000005E-4</v>
      </c>
      <c r="S638" s="215">
        <v>0</v>
      </c>
      <c r="T638" s="216">
        <f>S638*H638</f>
        <v>0</v>
      </c>
      <c r="U638" s="34"/>
      <c r="V638" s="34"/>
      <c r="W638" s="34"/>
      <c r="X638" s="34"/>
      <c r="Y638" s="34"/>
      <c r="Z638" s="34"/>
      <c r="AA638" s="34"/>
      <c r="AB638" s="34"/>
      <c r="AC638" s="34"/>
      <c r="AD638" s="34"/>
      <c r="AE638" s="34"/>
      <c r="AR638" s="217" t="s">
        <v>365</v>
      </c>
      <c r="AT638" s="217" t="s">
        <v>204</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365</v>
      </c>
      <c r="BM638" s="217" t="s">
        <v>4715</v>
      </c>
    </row>
    <row r="639" spans="1:65" s="13" customFormat="1" x14ac:dyDescent="0.2">
      <c r="B639" s="227"/>
      <c r="C639" s="292"/>
      <c r="D639" s="219" t="s">
        <v>294</v>
      </c>
      <c r="E639" s="229" t="s">
        <v>1</v>
      </c>
      <c r="F639" s="230" t="s">
        <v>4716</v>
      </c>
      <c r="G639" s="228"/>
      <c r="H639" s="231">
        <v>2.04</v>
      </c>
      <c r="I639" s="232"/>
      <c r="J639" s="228"/>
      <c r="K639" s="228"/>
      <c r="L639" s="233"/>
      <c r="M639" s="234"/>
      <c r="N639" s="235"/>
      <c r="O639" s="235"/>
      <c r="P639" s="235"/>
      <c r="Q639" s="235"/>
      <c r="R639" s="235"/>
      <c r="S639" s="235"/>
      <c r="T639" s="236"/>
      <c r="AT639" s="237" t="s">
        <v>294</v>
      </c>
      <c r="AU639" s="237" t="s">
        <v>84</v>
      </c>
      <c r="AV639" s="13" t="s">
        <v>84</v>
      </c>
      <c r="AW639" s="13" t="s">
        <v>30</v>
      </c>
      <c r="AX639" s="13" t="s">
        <v>82</v>
      </c>
      <c r="AY639" s="237" t="s">
        <v>201</v>
      </c>
    </row>
    <row r="640" spans="1:65" s="2" customFormat="1" ht="36" customHeight="1" x14ac:dyDescent="0.2">
      <c r="A640" s="34"/>
      <c r="B640" s="35"/>
      <c r="C640" s="291" t="s">
        <v>1409</v>
      </c>
      <c r="D640" s="262" t="s">
        <v>442</v>
      </c>
      <c r="E640" s="263" t="s">
        <v>4717</v>
      </c>
      <c r="F640" s="264" t="s">
        <v>4718</v>
      </c>
      <c r="G640" s="265" t="s">
        <v>247</v>
      </c>
      <c r="H640" s="266">
        <v>1</v>
      </c>
      <c r="I640" s="267"/>
      <c r="J640" s="268">
        <f>ROUND(I640*H640,2)</f>
        <v>0</v>
      </c>
      <c r="K640" s="269"/>
      <c r="L640" s="270"/>
      <c r="M640" s="271" t="s">
        <v>1</v>
      </c>
      <c r="N640" s="272" t="s">
        <v>39</v>
      </c>
      <c r="O640" s="71"/>
      <c r="P640" s="215">
        <f>O640*H640</f>
        <v>0</v>
      </c>
      <c r="Q640" s="215">
        <v>0</v>
      </c>
      <c r="R640" s="215">
        <f>Q640*H640</f>
        <v>0</v>
      </c>
      <c r="S640" s="215">
        <v>0</v>
      </c>
      <c r="T640" s="216">
        <f>S640*H640</f>
        <v>0</v>
      </c>
      <c r="U640" s="34"/>
      <c r="V640" s="34"/>
      <c r="W640" s="34"/>
      <c r="X640" s="34"/>
      <c r="Y640" s="34"/>
      <c r="Z640" s="34"/>
      <c r="AA640" s="34"/>
      <c r="AB640" s="34"/>
      <c r="AC640" s="34"/>
      <c r="AD640" s="34"/>
      <c r="AE640" s="34"/>
      <c r="AR640" s="217" t="s">
        <v>573</v>
      </c>
      <c r="AT640" s="217" t="s">
        <v>442</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365</v>
      </c>
      <c r="BM640" s="217" t="s">
        <v>4719</v>
      </c>
    </row>
    <row r="641" spans="1:65" s="2" customFormat="1" ht="29.25" x14ac:dyDescent="0.2">
      <c r="A641" s="34"/>
      <c r="B641" s="35"/>
      <c r="D641" s="219" t="s">
        <v>210</v>
      </c>
      <c r="E641" s="36"/>
      <c r="F641" s="220" t="s">
        <v>1449</v>
      </c>
      <c r="G641" s="36"/>
      <c r="H641" s="36"/>
      <c r="I641" s="118"/>
      <c r="J641" s="36"/>
      <c r="K641" s="36"/>
      <c r="L641" s="39"/>
      <c r="M641" s="221"/>
      <c r="N641" s="222"/>
      <c r="O641" s="71"/>
      <c r="P641" s="71"/>
      <c r="Q641" s="71"/>
      <c r="R641" s="71"/>
      <c r="S641" s="71"/>
      <c r="T641" s="72"/>
      <c r="U641" s="34"/>
      <c r="V641" s="34"/>
      <c r="W641" s="34"/>
      <c r="X641" s="34"/>
      <c r="Y641" s="34"/>
      <c r="Z641" s="34"/>
      <c r="AA641" s="34"/>
      <c r="AB641" s="34"/>
      <c r="AC641" s="34"/>
      <c r="AD641" s="34"/>
      <c r="AE641" s="34"/>
      <c r="AT641" s="17" t="s">
        <v>210</v>
      </c>
      <c r="AU641" s="17" t="s">
        <v>84</v>
      </c>
    </row>
    <row r="642" spans="1:65" s="2" customFormat="1" ht="24" customHeight="1" x14ac:dyDescent="0.2">
      <c r="A642" s="34"/>
      <c r="B642" s="35"/>
      <c r="C642" s="290" t="s">
        <v>1413</v>
      </c>
      <c r="D642" s="205" t="s">
        <v>204</v>
      </c>
      <c r="E642" s="206" t="s">
        <v>1470</v>
      </c>
      <c r="F642" s="207" t="s">
        <v>1471</v>
      </c>
      <c r="G642" s="208" t="s">
        <v>344</v>
      </c>
      <c r="H642" s="209">
        <v>56</v>
      </c>
      <c r="I642" s="210"/>
      <c r="J642" s="211">
        <f>ROUND(I642*H642,2)</f>
        <v>0</v>
      </c>
      <c r="K642" s="212"/>
      <c r="L642" s="39"/>
      <c r="M642" s="213" t="s">
        <v>1</v>
      </c>
      <c r="N642" s="214" t="s">
        <v>39</v>
      </c>
      <c r="O642" s="71"/>
      <c r="P642" s="215">
        <f>O642*H642</f>
        <v>0</v>
      </c>
      <c r="Q642" s="215">
        <v>0</v>
      </c>
      <c r="R642" s="215">
        <f>Q642*H642</f>
        <v>0</v>
      </c>
      <c r="S642" s="215">
        <v>0</v>
      </c>
      <c r="T642" s="216">
        <f>S642*H642</f>
        <v>0</v>
      </c>
      <c r="U642" s="34"/>
      <c r="V642" s="34"/>
      <c r="W642" s="34"/>
      <c r="X642" s="34"/>
      <c r="Y642" s="34"/>
      <c r="Z642" s="34"/>
      <c r="AA642" s="34"/>
      <c r="AB642" s="34"/>
      <c r="AC642" s="34"/>
      <c r="AD642" s="34"/>
      <c r="AE642" s="34"/>
      <c r="AR642" s="217" t="s">
        <v>365</v>
      </c>
      <c r="AT642" s="217" t="s">
        <v>204</v>
      </c>
      <c r="AU642" s="217" t="s">
        <v>84</v>
      </c>
      <c r="AY642" s="17" t="s">
        <v>201</v>
      </c>
      <c r="BE642" s="218">
        <f>IF(N642="základní",J642,0)</f>
        <v>0</v>
      </c>
      <c r="BF642" s="218">
        <f>IF(N642="snížená",J642,0)</f>
        <v>0</v>
      </c>
      <c r="BG642" s="218">
        <f>IF(N642="zákl. přenesená",J642,0)</f>
        <v>0</v>
      </c>
      <c r="BH642" s="218">
        <f>IF(N642="sníž. přenesená",J642,0)</f>
        <v>0</v>
      </c>
      <c r="BI642" s="218">
        <f>IF(N642="nulová",J642,0)</f>
        <v>0</v>
      </c>
      <c r="BJ642" s="17" t="s">
        <v>82</v>
      </c>
      <c r="BK642" s="218">
        <f>ROUND(I642*H642,2)</f>
        <v>0</v>
      </c>
      <c r="BL642" s="17" t="s">
        <v>365</v>
      </c>
      <c r="BM642" s="217" t="s">
        <v>4720</v>
      </c>
    </row>
    <row r="643" spans="1:65" s="2" customFormat="1" ht="36" customHeight="1" x14ac:dyDescent="0.2">
      <c r="A643" s="34"/>
      <c r="B643" s="35"/>
      <c r="C643" s="291" t="s">
        <v>1418</v>
      </c>
      <c r="D643" s="262" t="s">
        <v>442</v>
      </c>
      <c r="E643" s="263" t="s">
        <v>1474</v>
      </c>
      <c r="F643" s="264" t="s">
        <v>4721</v>
      </c>
      <c r="G643" s="265" t="s">
        <v>325</v>
      </c>
      <c r="H643" s="266">
        <v>3.6</v>
      </c>
      <c r="I643" s="267"/>
      <c r="J643" s="268">
        <f>ROUND(I643*H643,2)</f>
        <v>0</v>
      </c>
      <c r="K643" s="269"/>
      <c r="L643" s="270"/>
      <c r="M643" s="271" t="s">
        <v>1</v>
      </c>
      <c r="N643" s="272" t="s">
        <v>39</v>
      </c>
      <c r="O643" s="71"/>
      <c r="P643" s="215">
        <f>O643*H643</f>
        <v>0</v>
      </c>
      <c r="Q643" s="215">
        <v>4.0000000000000001E-3</v>
      </c>
      <c r="R643" s="215">
        <f>Q643*H643</f>
        <v>1.4400000000000001E-2</v>
      </c>
      <c r="S643" s="215">
        <v>0</v>
      </c>
      <c r="T643" s="216">
        <f>S643*H643</f>
        <v>0</v>
      </c>
      <c r="U643" s="34"/>
      <c r="V643" s="34"/>
      <c r="W643" s="34"/>
      <c r="X643" s="34"/>
      <c r="Y643" s="34"/>
      <c r="Z643" s="34"/>
      <c r="AA643" s="34"/>
      <c r="AB643" s="34"/>
      <c r="AC643" s="34"/>
      <c r="AD643" s="34"/>
      <c r="AE643" s="34"/>
      <c r="AR643" s="217" t="s">
        <v>573</v>
      </c>
      <c r="AT643" s="217" t="s">
        <v>442</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4722</v>
      </c>
    </row>
    <row r="644" spans="1:65" s="13" customFormat="1" x14ac:dyDescent="0.2">
      <c r="B644" s="227"/>
      <c r="C644" s="292"/>
      <c r="D644" s="219" t="s">
        <v>294</v>
      </c>
      <c r="E644" s="229" t="s">
        <v>1</v>
      </c>
      <c r="F644" s="230" t="s">
        <v>4723</v>
      </c>
      <c r="G644" s="228"/>
      <c r="H644" s="231">
        <v>3.6</v>
      </c>
      <c r="I644" s="232"/>
      <c r="J644" s="228"/>
      <c r="K644" s="228"/>
      <c r="L644" s="233"/>
      <c r="M644" s="234"/>
      <c r="N644" s="235"/>
      <c r="O644" s="235"/>
      <c r="P644" s="235"/>
      <c r="Q644" s="235"/>
      <c r="R644" s="235"/>
      <c r="S644" s="235"/>
      <c r="T644" s="236"/>
      <c r="AT644" s="237" t="s">
        <v>294</v>
      </c>
      <c r="AU644" s="237" t="s">
        <v>84</v>
      </c>
      <c r="AV644" s="13" t="s">
        <v>84</v>
      </c>
      <c r="AW644" s="13" t="s">
        <v>30</v>
      </c>
      <c r="AX644" s="13" t="s">
        <v>82</v>
      </c>
      <c r="AY644" s="237" t="s">
        <v>201</v>
      </c>
    </row>
    <row r="645" spans="1:65" s="2" customFormat="1" ht="36" customHeight="1" x14ac:dyDescent="0.2">
      <c r="A645" s="34"/>
      <c r="B645" s="35"/>
      <c r="C645" s="291" t="s">
        <v>1422</v>
      </c>
      <c r="D645" s="262" t="s">
        <v>442</v>
      </c>
      <c r="E645" s="263" t="s">
        <v>1479</v>
      </c>
      <c r="F645" s="264" t="s">
        <v>1480</v>
      </c>
      <c r="G645" s="265" t="s">
        <v>325</v>
      </c>
      <c r="H645" s="266">
        <v>75.599999999999994</v>
      </c>
      <c r="I645" s="267"/>
      <c r="J645" s="268">
        <f>ROUND(I645*H645,2)</f>
        <v>0</v>
      </c>
      <c r="K645" s="269"/>
      <c r="L645" s="270"/>
      <c r="M645" s="271" t="s">
        <v>1</v>
      </c>
      <c r="N645" s="272" t="s">
        <v>39</v>
      </c>
      <c r="O645" s="71"/>
      <c r="P645" s="215">
        <f>O645*H645</f>
        <v>0</v>
      </c>
      <c r="Q645" s="215">
        <v>4.0000000000000001E-3</v>
      </c>
      <c r="R645" s="215">
        <f>Q645*H645</f>
        <v>0.3024</v>
      </c>
      <c r="S645" s="215">
        <v>0</v>
      </c>
      <c r="T645" s="216">
        <f>S645*H645</f>
        <v>0</v>
      </c>
      <c r="U645" s="34"/>
      <c r="V645" s="34"/>
      <c r="W645" s="34"/>
      <c r="X645" s="34"/>
      <c r="Y645" s="34"/>
      <c r="Z645" s="34"/>
      <c r="AA645" s="34"/>
      <c r="AB645" s="34"/>
      <c r="AC645" s="34"/>
      <c r="AD645" s="34"/>
      <c r="AE645" s="34"/>
      <c r="AR645" s="217" t="s">
        <v>573</v>
      </c>
      <c r="AT645" s="217" t="s">
        <v>442</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365</v>
      </c>
      <c r="BM645" s="217" t="s">
        <v>4724</v>
      </c>
    </row>
    <row r="646" spans="1:65" s="13" customFormat="1" x14ac:dyDescent="0.2">
      <c r="B646" s="227"/>
      <c r="C646" s="292"/>
      <c r="D646" s="219" t="s">
        <v>294</v>
      </c>
      <c r="E646" s="229" t="s">
        <v>1</v>
      </c>
      <c r="F646" s="230" t="s">
        <v>4681</v>
      </c>
      <c r="G646" s="228"/>
      <c r="H646" s="231">
        <v>75.599999999999994</v>
      </c>
      <c r="I646" s="232"/>
      <c r="J646" s="228"/>
      <c r="K646" s="228"/>
      <c r="L646" s="233"/>
      <c r="M646" s="234"/>
      <c r="N646" s="235"/>
      <c r="O646" s="235"/>
      <c r="P646" s="235"/>
      <c r="Q646" s="235"/>
      <c r="R646" s="235"/>
      <c r="S646" s="235"/>
      <c r="T646" s="236"/>
      <c r="AT646" s="237" t="s">
        <v>294</v>
      </c>
      <c r="AU646" s="237" t="s">
        <v>84</v>
      </c>
      <c r="AV646" s="13" t="s">
        <v>84</v>
      </c>
      <c r="AW646" s="13" t="s">
        <v>30</v>
      </c>
      <c r="AX646" s="13" t="s">
        <v>82</v>
      </c>
      <c r="AY646" s="237" t="s">
        <v>201</v>
      </c>
    </row>
    <row r="647" spans="1:65" s="2" customFormat="1" ht="24" customHeight="1" x14ac:dyDescent="0.2">
      <c r="A647" s="34"/>
      <c r="B647" s="35"/>
      <c r="C647" s="290" t="s">
        <v>1427</v>
      </c>
      <c r="D647" s="205" t="s">
        <v>204</v>
      </c>
      <c r="E647" s="206" t="s">
        <v>4725</v>
      </c>
      <c r="F647" s="207" t="s">
        <v>4726</v>
      </c>
      <c r="G647" s="208" t="s">
        <v>247</v>
      </c>
      <c r="H647" s="209">
        <v>1</v>
      </c>
      <c r="I647" s="210"/>
      <c r="J647" s="211">
        <f>ROUND(I647*H647,2)</f>
        <v>0</v>
      </c>
      <c r="K647" s="212"/>
      <c r="L647" s="39"/>
      <c r="M647" s="213" t="s">
        <v>1</v>
      </c>
      <c r="N647" s="214" t="s">
        <v>39</v>
      </c>
      <c r="O647" s="71"/>
      <c r="P647" s="215">
        <f>O647*H647</f>
        <v>0</v>
      </c>
      <c r="Q647" s="215">
        <v>0</v>
      </c>
      <c r="R647" s="215">
        <f>Q647*H647</f>
        <v>0</v>
      </c>
      <c r="S647" s="215">
        <v>0</v>
      </c>
      <c r="T647" s="216">
        <f>S647*H647</f>
        <v>0</v>
      </c>
      <c r="U647" s="34"/>
      <c r="V647" s="34"/>
      <c r="W647" s="34"/>
      <c r="X647" s="34"/>
      <c r="Y647" s="34"/>
      <c r="Z647" s="34"/>
      <c r="AA647" s="34"/>
      <c r="AB647" s="34"/>
      <c r="AC647" s="34"/>
      <c r="AD647" s="34"/>
      <c r="AE647" s="34"/>
      <c r="AR647" s="217" t="s">
        <v>214</v>
      </c>
      <c r="AT647" s="217" t="s">
        <v>204</v>
      </c>
      <c r="AU647" s="217" t="s">
        <v>84</v>
      </c>
      <c r="AY647" s="17" t="s">
        <v>201</v>
      </c>
      <c r="BE647" s="218">
        <f>IF(N647="základní",J647,0)</f>
        <v>0</v>
      </c>
      <c r="BF647" s="218">
        <f>IF(N647="snížená",J647,0)</f>
        <v>0</v>
      </c>
      <c r="BG647" s="218">
        <f>IF(N647="zákl. přenesená",J647,0)</f>
        <v>0</v>
      </c>
      <c r="BH647" s="218">
        <f>IF(N647="sníž. přenesená",J647,0)</f>
        <v>0</v>
      </c>
      <c r="BI647" s="218">
        <f>IF(N647="nulová",J647,0)</f>
        <v>0</v>
      </c>
      <c r="BJ647" s="17" t="s">
        <v>82</v>
      </c>
      <c r="BK647" s="218">
        <f>ROUND(I647*H647,2)</f>
        <v>0</v>
      </c>
      <c r="BL647" s="17" t="s">
        <v>214</v>
      </c>
      <c r="BM647" s="217" t="s">
        <v>4727</v>
      </c>
    </row>
    <row r="648" spans="1:65" s="2" customFormat="1" ht="39" x14ac:dyDescent="0.2">
      <c r="A648" s="34"/>
      <c r="B648" s="35"/>
      <c r="D648" s="219" t="s">
        <v>210</v>
      </c>
      <c r="E648" s="36"/>
      <c r="F648" s="220" t="s">
        <v>4728</v>
      </c>
      <c r="G648" s="36"/>
      <c r="H648" s="36"/>
      <c r="I648" s="118"/>
      <c r="J648" s="36"/>
      <c r="K648" s="36"/>
      <c r="L648" s="39"/>
      <c r="M648" s="221"/>
      <c r="N648" s="222"/>
      <c r="O648" s="71"/>
      <c r="P648" s="71"/>
      <c r="Q648" s="71"/>
      <c r="R648" s="71"/>
      <c r="S648" s="71"/>
      <c r="T648" s="72"/>
      <c r="U648" s="34"/>
      <c r="V648" s="34"/>
      <c r="W648" s="34"/>
      <c r="X648" s="34"/>
      <c r="Y648" s="34"/>
      <c r="Z648" s="34"/>
      <c r="AA648" s="34"/>
      <c r="AB648" s="34"/>
      <c r="AC648" s="34"/>
      <c r="AD648" s="34"/>
      <c r="AE648" s="34"/>
      <c r="AT648" s="17" t="s">
        <v>210</v>
      </c>
      <c r="AU648" s="17" t="s">
        <v>84</v>
      </c>
    </row>
    <row r="649" spans="1:65" s="2" customFormat="1" ht="24" customHeight="1" x14ac:dyDescent="0.2">
      <c r="A649" s="34"/>
      <c r="B649" s="35"/>
      <c r="C649" s="290" t="s">
        <v>1431</v>
      </c>
      <c r="D649" s="205" t="s">
        <v>204</v>
      </c>
      <c r="E649" s="206" t="s">
        <v>4729</v>
      </c>
      <c r="F649" s="207" t="s">
        <v>4726</v>
      </c>
      <c r="G649" s="208" t="s">
        <v>247</v>
      </c>
      <c r="H649" s="209">
        <v>1</v>
      </c>
      <c r="I649" s="210"/>
      <c r="J649" s="211">
        <f>ROUND(I649*H649,2)</f>
        <v>0</v>
      </c>
      <c r="K649" s="212"/>
      <c r="L649" s="39"/>
      <c r="M649" s="213" t="s">
        <v>1</v>
      </c>
      <c r="N649" s="214"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214</v>
      </c>
      <c r="AT649" s="217" t="s">
        <v>204</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214</v>
      </c>
      <c r="BM649" s="217" t="s">
        <v>4730</v>
      </c>
    </row>
    <row r="650" spans="1:65" s="2" customFormat="1" ht="39" x14ac:dyDescent="0.2">
      <c r="A650" s="34"/>
      <c r="B650" s="35"/>
      <c r="D650" s="219" t="s">
        <v>210</v>
      </c>
      <c r="E650" s="36"/>
      <c r="F650" s="220" t="s">
        <v>4728</v>
      </c>
      <c r="G650" s="36"/>
      <c r="H650" s="36"/>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1436</v>
      </c>
      <c r="D651" s="205" t="s">
        <v>204</v>
      </c>
      <c r="E651" s="206" t="s">
        <v>4731</v>
      </c>
      <c r="F651" s="207" t="s">
        <v>4732</v>
      </c>
      <c r="G651" s="208" t="s">
        <v>247</v>
      </c>
      <c r="H651" s="209">
        <v>1</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214</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214</v>
      </c>
      <c r="BM651" s="217" t="s">
        <v>4733</v>
      </c>
    </row>
    <row r="652" spans="1:65" s="2" customFormat="1" ht="39" x14ac:dyDescent="0.2">
      <c r="A652" s="34"/>
      <c r="B652" s="35"/>
      <c r="D652" s="219" t="s">
        <v>210</v>
      </c>
      <c r="E652" s="36"/>
      <c r="F652" s="220" t="s">
        <v>4728</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1441</v>
      </c>
      <c r="D653" s="205" t="s">
        <v>204</v>
      </c>
      <c r="E653" s="206" t="s">
        <v>4734</v>
      </c>
      <c r="F653" s="207" t="s">
        <v>4732</v>
      </c>
      <c r="G653" s="208" t="s">
        <v>247</v>
      </c>
      <c r="H653" s="209">
        <v>1</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214</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214</v>
      </c>
      <c r="BM653" s="217" t="s">
        <v>4735</v>
      </c>
    </row>
    <row r="654" spans="1:65" s="2" customFormat="1" ht="39" x14ac:dyDescent="0.2">
      <c r="A654" s="34"/>
      <c r="B654" s="35"/>
      <c r="D654" s="219" t="s">
        <v>210</v>
      </c>
      <c r="E654" s="36"/>
      <c r="F654" s="220" t="s">
        <v>4728</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1445</v>
      </c>
      <c r="D655" s="205" t="s">
        <v>204</v>
      </c>
      <c r="E655" s="206" t="s">
        <v>4736</v>
      </c>
      <c r="F655" s="207" t="s">
        <v>4737</v>
      </c>
      <c r="G655" s="208" t="s">
        <v>247</v>
      </c>
      <c r="H655" s="209">
        <v>1</v>
      </c>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214</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214</v>
      </c>
      <c r="BM655" s="217" t="s">
        <v>4738</v>
      </c>
    </row>
    <row r="656" spans="1:65" s="2" customFormat="1" ht="39" x14ac:dyDescent="0.2">
      <c r="A656" s="34"/>
      <c r="B656" s="35"/>
      <c r="D656" s="219" t="s">
        <v>210</v>
      </c>
      <c r="E656" s="36"/>
      <c r="F656" s="220" t="s">
        <v>4728</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24" customHeight="1" x14ac:dyDescent="0.2">
      <c r="A657" s="34"/>
      <c r="B657" s="35"/>
      <c r="C657" s="290" t="s">
        <v>1450</v>
      </c>
      <c r="D657" s="205" t="s">
        <v>204</v>
      </c>
      <c r="E657" s="206" t="s">
        <v>4739</v>
      </c>
      <c r="F657" s="207" t="s">
        <v>4740</v>
      </c>
      <c r="G657" s="208" t="s">
        <v>247</v>
      </c>
      <c r="H657" s="209">
        <v>1</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214</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214</v>
      </c>
      <c r="BM657" s="217" t="s">
        <v>4741</v>
      </c>
    </row>
    <row r="658" spans="1:65" s="2" customFormat="1" ht="39" x14ac:dyDescent="0.2">
      <c r="A658" s="34"/>
      <c r="B658" s="35"/>
      <c r="D658" s="219" t="s">
        <v>210</v>
      </c>
      <c r="E658" s="36"/>
      <c r="F658" s="220" t="s">
        <v>4728</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1454</v>
      </c>
      <c r="D659" s="205" t="s">
        <v>204</v>
      </c>
      <c r="E659" s="206" t="s">
        <v>4742</v>
      </c>
      <c r="F659" s="207" t="s">
        <v>4743</v>
      </c>
      <c r="G659" s="208" t="s">
        <v>247</v>
      </c>
      <c r="H659" s="209">
        <v>1</v>
      </c>
      <c r="I659" s="210"/>
      <c r="J659" s="211">
        <f>ROUND(I659*H659,2)</f>
        <v>0</v>
      </c>
      <c r="K659" s="212"/>
      <c r="L659" s="39"/>
      <c r="M659" s="213" t="s">
        <v>1</v>
      </c>
      <c r="N659" s="214" t="s">
        <v>39</v>
      </c>
      <c r="O659" s="71"/>
      <c r="P659" s="215">
        <f>O659*H659</f>
        <v>0</v>
      </c>
      <c r="Q659" s="215">
        <v>0</v>
      </c>
      <c r="R659" s="215">
        <f>Q659*H659</f>
        <v>0</v>
      </c>
      <c r="S659" s="215">
        <v>0</v>
      </c>
      <c r="T659" s="216">
        <f>S659*H659</f>
        <v>0</v>
      </c>
      <c r="U659" s="34"/>
      <c r="V659" s="34"/>
      <c r="W659" s="34"/>
      <c r="X659" s="34"/>
      <c r="Y659" s="34"/>
      <c r="Z659" s="34"/>
      <c r="AA659" s="34"/>
      <c r="AB659" s="34"/>
      <c r="AC659" s="34"/>
      <c r="AD659" s="34"/>
      <c r="AE659" s="34"/>
      <c r="AR659" s="217" t="s">
        <v>214</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214</v>
      </c>
      <c r="BM659" s="217" t="s">
        <v>4744</v>
      </c>
    </row>
    <row r="660" spans="1:65" s="2" customFormat="1" ht="39" x14ac:dyDescent="0.2">
      <c r="A660" s="34"/>
      <c r="B660" s="35"/>
      <c r="D660" s="219" t="s">
        <v>210</v>
      </c>
      <c r="E660" s="36"/>
      <c r="F660" s="220" t="s">
        <v>4728</v>
      </c>
      <c r="G660" s="36"/>
      <c r="H660" s="36"/>
      <c r="I660" s="118"/>
      <c r="J660" s="36"/>
      <c r="K660" s="36"/>
      <c r="L660" s="39"/>
      <c r="M660" s="221"/>
      <c r="N660" s="222"/>
      <c r="O660" s="71"/>
      <c r="P660" s="71"/>
      <c r="Q660" s="71"/>
      <c r="R660" s="71"/>
      <c r="S660" s="71"/>
      <c r="T660" s="72"/>
      <c r="U660" s="34"/>
      <c r="V660" s="34"/>
      <c r="W660" s="34"/>
      <c r="X660" s="34"/>
      <c r="Y660" s="34"/>
      <c r="Z660" s="34"/>
      <c r="AA660" s="34"/>
      <c r="AB660" s="34"/>
      <c r="AC660" s="34"/>
      <c r="AD660" s="34"/>
      <c r="AE660" s="34"/>
      <c r="AT660" s="17" t="s">
        <v>210</v>
      </c>
      <c r="AU660" s="17" t="s">
        <v>84</v>
      </c>
    </row>
    <row r="661" spans="1:65" s="2" customFormat="1" ht="24" customHeight="1" x14ac:dyDescent="0.2">
      <c r="A661" s="34"/>
      <c r="B661" s="35"/>
      <c r="C661" s="290" t="s">
        <v>1457</v>
      </c>
      <c r="D661" s="205" t="s">
        <v>204</v>
      </c>
      <c r="E661" s="206" t="s">
        <v>4745</v>
      </c>
      <c r="F661" s="207" t="s">
        <v>4737</v>
      </c>
      <c r="G661" s="208" t="s">
        <v>247</v>
      </c>
      <c r="H661" s="209">
        <v>1</v>
      </c>
      <c r="I661" s="210"/>
      <c r="J661" s="211">
        <f>ROUND(I661*H661,2)</f>
        <v>0</v>
      </c>
      <c r="K661" s="212"/>
      <c r="L661" s="39"/>
      <c r="M661" s="213" t="s">
        <v>1</v>
      </c>
      <c r="N661" s="214" t="s">
        <v>39</v>
      </c>
      <c r="O661" s="71"/>
      <c r="P661" s="215">
        <f>O661*H661</f>
        <v>0</v>
      </c>
      <c r="Q661" s="215">
        <v>0</v>
      </c>
      <c r="R661" s="215">
        <f>Q661*H661</f>
        <v>0</v>
      </c>
      <c r="S661" s="215">
        <v>0</v>
      </c>
      <c r="T661" s="216">
        <f>S661*H661</f>
        <v>0</v>
      </c>
      <c r="U661" s="34"/>
      <c r="V661" s="34"/>
      <c r="W661" s="34"/>
      <c r="X661" s="34"/>
      <c r="Y661" s="34"/>
      <c r="Z661" s="34"/>
      <c r="AA661" s="34"/>
      <c r="AB661" s="34"/>
      <c r="AC661" s="34"/>
      <c r="AD661" s="34"/>
      <c r="AE661" s="34"/>
      <c r="AR661" s="217" t="s">
        <v>214</v>
      </c>
      <c r="AT661" s="217" t="s">
        <v>204</v>
      </c>
      <c r="AU661" s="217" t="s">
        <v>84</v>
      </c>
      <c r="AY661" s="17" t="s">
        <v>201</v>
      </c>
      <c r="BE661" s="218">
        <f>IF(N661="základní",J661,0)</f>
        <v>0</v>
      </c>
      <c r="BF661" s="218">
        <f>IF(N661="snížená",J661,0)</f>
        <v>0</v>
      </c>
      <c r="BG661" s="218">
        <f>IF(N661="zákl. přenesená",J661,0)</f>
        <v>0</v>
      </c>
      <c r="BH661" s="218">
        <f>IF(N661="sníž. přenesená",J661,0)</f>
        <v>0</v>
      </c>
      <c r="BI661" s="218">
        <f>IF(N661="nulová",J661,0)</f>
        <v>0</v>
      </c>
      <c r="BJ661" s="17" t="s">
        <v>82</v>
      </c>
      <c r="BK661" s="218">
        <f>ROUND(I661*H661,2)</f>
        <v>0</v>
      </c>
      <c r="BL661" s="17" t="s">
        <v>214</v>
      </c>
      <c r="BM661" s="217" t="s">
        <v>4746</v>
      </c>
    </row>
    <row r="662" spans="1:65" s="2" customFormat="1" ht="39" x14ac:dyDescent="0.2">
      <c r="A662" s="34"/>
      <c r="B662" s="35"/>
      <c r="D662" s="219" t="s">
        <v>210</v>
      </c>
      <c r="E662" s="36"/>
      <c r="F662" s="220" t="s">
        <v>4728</v>
      </c>
      <c r="G662" s="36"/>
      <c r="H662" s="36"/>
      <c r="I662" s="118"/>
      <c r="J662" s="36"/>
      <c r="K662" s="36"/>
      <c r="L662" s="39"/>
      <c r="M662" s="221"/>
      <c r="N662" s="222"/>
      <c r="O662" s="71"/>
      <c r="P662" s="71"/>
      <c r="Q662" s="71"/>
      <c r="R662" s="71"/>
      <c r="S662" s="71"/>
      <c r="T662" s="72"/>
      <c r="U662" s="34"/>
      <c r="V662" s="34"/>
      <c r="W662" s="34"/>
      <c r="X662" s="34"/>
      <c r="Y662" s="34"/>
      <c r="Z662" s="34"/>
      <c r="AA662" s="34"/>
      <c r="AB662" s="34"/>
      <c r="AC662" s="34"/>
      <c r="AD662" s="34"/>
      <c r="AE662" s="34"/>
      <c r="AT662" s="17" t="s">
        <v>210</v>
      </c>
      <c r="AU662" s="17" t="s">
        <v>84</v>
      </c>
    </row>
    <row r="663" spans="1:65" s="2" customFormat="1" ht="24" customHeight="1" x14ac:dyDescent="0.2">
      <c r="A663" s="34"/>
      <c r="B663" s="35"/>
      <c r="C663" s="290" t="s">
        <v>1461</v>
      </c>
      <c r="D663" s="205" t="s">
        <v>204</v>
      </c>
      <c r="E663" s="206" t="s">
        <v>4747</v>
      </c>
      <c r="F663" s="207" t="s">
        <v>4748</v>
      </c>
      <c r="G663" s="208" t="s">
        <v>247</v>
      </c>
      <c r="H663" s="209">
        <v>1</v>
      </c>
      <c r="I663" s="210"/>
      <c r="J663" s="211">
        <f>ROUND(I663*H663,2)</f>
        <v>0</v>
      </c>
      <c r="K663" s="212"/>
      <c r="L663" s="39"/>
      <c r="M663" s="213" t="s">
        <v>1</v>
      </c>
      <c r="N663" s="214"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214</v>
      </c>
      <c r="AT663" s="217" t="s">
        <v>204</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214</v>
      </c>
      <c r="BM663" s="217" t="s">
        <v>4749</v>
      </c>
    </row>
    <row r="664" spans="1:65" s="2" customFormat="1" ht="39" x14ac:dyDescent="0.2">
      <c r="A664" s="34"/>
      <c r="B664" s="35"/>
      <c r="D664" s="219" t="s">
        <v>210</v>
      </c>
      <c r="E664" s="36"/>
      <c r="F664" s="220" t="s">
        <v>4728</v>
      </c>
      <c r="G664" s="36"/>
      <c r="H664" s="36"/>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1465</v>
      </c>
      <c r="D665" s="205" t="s">
        <v>204</v>
      </c>
      <c r="E665" s="206" t="s">
        <v>4750</v>
      </c>
      <c r="F665" s="207" t="s">
        <v>4740</v>
      </c>
      <c r="G665" s="208" t="s">
        <v>247</v>
      </c>
      <c r="H665" s="209">
        <v>1</v>
      </c>
      <c r="I665" s="210"/>
      <c r="J665" s="211">
        <f>ROUND(I665*H665,2)</f>
        <v>0</v>
      </c>
      <c r="K665" s="212"/>
      <c r="L665" s="39"/>
      <c r="M665" s="213" t="s">
        <v>1</v>
      </c>
      <c r="N665" s="214" t="s">
        <v>39</v>
      </c>
      <c r="O665" s="71"/>
      <c r="P665" s="215">
        <f>O665*H665</f>
        <v>0</v>
      </c>
      <c r="Q665" s="215">
        <v>0</v>
      </c>
      <c r="R665" s="215">
        <f>Q665*H665</f>
        <v>0</v>
      </c>
      <c r="S665" s="215">
        <v>0</v>
      </c>
      <c r="T665" s="216">
        <f>S665*H665</f>
        <v>0</v>
      </c>
      <c r="U665" s="34"/>
      <c r="V665" s="34"/>
      <c r="W665" s="34"/>
      <c r="X665" s="34"/>
      <c r="Y665" s="34"/>
      <c r="Z665" s="34"/>
      <c r="AA665" s="34"/>
      <c r="AB665" s="34"/>
      <c r="AC665" s="34"/>
      <c r="AD665" s="34"/>
      <c r="AE665" s="34"/>
      <c r="AR665" s="217" t="s">
        <v>214</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214</v>
      </c>
      <c r="BM665" s="217" t="s">
        <v>4751</v>
      </c>
    </row>
    <row r="666" spans="1:65" s="2" customFormat="1" ht="39" x14ac:dyDescent="0.2">
      <c r="A666" s="34"/>
      <c r="B666" s="35"/>
      <c r="D666" s="219" t="s">
        <v>210</v>
      </c>
      <c r="E666" s="36"/>
      <c r="F666" s="220" t="s">
        <v>4728</v>
      </c>
      <c r="G666" s="36"/>
      <c r="H666" s="36"/>
      <c r="I666" s="118"/>
      <c r="J666" s="36"/>
      <c r="K666" s="36"/>
      <c r="L666" s="39"/>
      <c r="M666" s="221"/>
      <c r="N666" s="222"/>
      <c r="O666" s="71"/>
      <c r="P666" s="71"/>
      <c r="Q666" s="71"/>
      <c r="R666" s="71"/>
      <c r="S666" s="71"/>
      <c r="T666" s="72"/>
      <c r="U666" s="34"/>
      <c r="V666" s="34"/>
      <c r="W666" s="34"/>
      <c r="X666" s="34"/>
      <c r="Y666" s="34"/>
      <c r="Z666" s="34"/>
      <c r="AA666" s="34"/>
      <c r="AB666" s="34"/>
      <c r="AC666" s="34"/>
      <c r="AD666" s="34"/>
      <c r="AE666" s="34"/>
      <c r="AT666" s="17" t="s">
        <v>210</v>
      </c>
      <c r="AU666" s="17" t="s">
        <v>84</v>
      </c>
    </row>
    <row r="667" spans="1:65" s="2" customFormat="1" ht="24" customHeight="1" x14ac:dyDescent="0.2">
      <c r="A667" s="34"/>
      <c r="B667" s="35"/>
      <c r="C667" s="290" t="s">
        <v>1469</v>
      </c>
      <c r="D667" s="205" t="s">
        <v>204</v>
      </c>
      <c r="E667" s="206" t="s">
        <v>4752</v>
      </c>
      <c r="F667" s="207" t="s">
        <v>4740</v>
      </c>
      <c r="G667" s="208" t="s">
        <v>247</v>
      </c>
      <c r="H667" s="209">
        <v>1</v>
      </c>
      <c r="I667" s="210"/>
      <c r="J667" s="211">
        <f>ROUND(I667*H667,2)</f>
        <v>0</v>
      </c>
      <c r="K667" s="212"/>
      <c r="L667" s="39"/>
      <c r="M667" s="213" t="s">
        <v>1</v>
      </c>
      <c r="N667" s="214" t="s">
        <v>39</v>
      </c>
      <c r="O667" s="71"/>
      <c r="P667" s="215">
        <f>O667*H667</f>
        <v>0</v>
      </c>
      <c r="Q667" s="215">
        <v>0</v>
      </c>
      <c r="R667" s="215">
        <f>Q667*H667</f>
        <v>0</v>
      </c>
      <c r="S667" s="215">
        <v>0</v>
      </c>
      <c r="T667" s="216">
        <f>S667*H667</f>
        <v>0</v>
      </c>
      <c r="U667" s="34"/>
      <c r="V667" s="34"/>
      <c r="W667" s="34"/>
      <c r="X667" s="34"/>
      <c r="Y667" s="34"/>
      <c r="Z667" s="34"/>
      <c r="AA667" s="34"/>
      <c r="AB667" s="34"/>
      <c r="AC667" s="34"/>
      <c r="AD667" s="34"/>
      <c r="AE667" s="34"/>
      <c r="AR667" s="217" t="s">
        <v>214</v>
      </c>
      <c r="AT667" s="217" t="s">
        <v>204</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4753</v>
      </c>
    </row>
    <row r="668" spans="1:65" s="2" customFormat="1" ht="39" x14ac:dyDescent="0.2">
      <c r="A668" s="34"/>
      <c r="B668" s="35"/>
      <c r="D668" s="219" t="s">
        <v>210</v>
      </c>
      <c r="E668" s="36"/>
      <c r="F668" s="220" t="s">
        <v>4728</v>
      </c>
      <c r="G668" s="36"/>
      <c r="H668" s="36"/>
      <c r="I668" s="118"/>
      <c r="J668" s="36"/>
      <c r="K668" s="36"/>
      <c r="L668" s="39"/>
      <c r="M668" s="221"/>
      <c r="N668" s="222"/>
      <c r="O668" s="71"/>
      <c r="P668" s="71"/>
      <c r="Q668" s="71"/>
      <c r="R668" s="71"/>
      <c r="S668" s="71"/>
      <c r="T668" s="72"/>
      <c r="U668" s="34"/>
      <c r="V668" s="34"/>
      <c r="W668" s="34"/>
      <c r="X668" s="34"/>
      <c r="Y668" s="34"/>
      <c r="Z668" s="34"/>
      <c r="AA668" s="34"/>
      <c r="AB668" s="34"/>
      <c r="AC668" s="34"/>
      <c r="AD668" s="34"/>
      <c r="AE668" s="34"/>
      <c r="AT668" s="17" t="s">
        <v>210</v>
      </c>
      <c r="AU668" s="17" t="s">
        <v>84</v>
      </c>
    </row>
    <row r="669" spans="1:65" s="2" customFormat="1" ht="24" customHeight="1" x14ac:dyDescent="0.2">
      <c r="A669" s="34"/>
      <c r="B669" s="35"/>
      <c r="C669" s="290" t="s">
        <v>1473</v>
      </c>
      <c r="D669" s="205" t="s">
        <v>204</v>
      </c>
      <c r="E669" s="206" t="s">
        <v>4754</v>
      </c>
      <c r="F669" s="207" t="s">
        <v>4732</v>
      </c>
      <c r="G669" s="208" t="s">
        <v>247</v>
      </c>
      <c r="H669" s="209">
        <v>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214</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214</v>
      </c>
      <c r="BM669" s="217" t="s">
        <v>4755</v>
      </c>
    </row>
    <row r="670" spans="1:65" s="2" customFormat="1" ht="39" x14ac:dyDescent="0.2">
      <c r="A670" s="34"/>
      <c r="B670" s="35"/>
      <c r="D670" s="219" t="s">
        <v>210</v>
      </c>
      <c r="E670" s="36"/>
      <c r="F670" s="220" t="s">
        <v>4728</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24" customHeight="1" x14ac:dyDescent="0.2">
      <c r="A671" s="34"/>
      <c r="B671" s="35"/>
      <c r="C671" s="290" t="s">
        <v>1478</v>
      </c>
      <c r="D671" s="205" t="s">
        <v>204</v>
      </c>
      <c r="E671" s="206" t="s">
        <v>4756</v>
      </c>
      <c r="F671" s="207" t="s">
        <v>4740</v>
      </c>
      <c r="G671" s="208" t="s">
        <v>247</v>
      </c>
      <c r="H671" s="209">
        <v>1</v>
      </c>
      <c r="I671" s="210"/>
      <c r="J671" s="211">
        <f>ROUND(I671*H671,2)</f>
        <v>0</v>
      </c>
      <c r="K671" s="212"/>
      <c r="L671" s="39"/>
      <c r="M671" s="213" t="s">
        <v>1</v>
      </c>
      <c r="N671" s="214"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214</v>
      </c>
      <c r="AT671" s="217" t="s">
        <v>204</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214</v>
      </c>
      <c r="BM671" s="217" t="s">
        <v>4757</v>
      </c>
    </row>
    <row r="672" spans="1:65" s="2" customFormat="1" ht="39" x14ac:dyDescent="0.2">
      <c r="A672" s="34"/>
      <c r="B672" s="35"/>
      <c r="D672" s="219" t="s">
        <v>210</v>
      </c>
      <c r="E672" s="36"/>
      <c r="F672" s="220" t="s">
        <v>4728</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1482</v>
      </c>
      <c r="D673" s="205" t="s">
        <v>204</v>
      </c>
      <c r="E673" s="206" t="s">
        <v>4758</v>
      </c>
      <c r="F673" s="207" t="s">
        <v>4740</v>
      </c>
      <c r="G673" s="208" t="s">
        <v>247</v>
      </c>
      <c r="H673" s="209">
        <v>1</v>
      </c>
      <c r="I673" s="210"/>
      <c r="J673" s="211">
        <f>ROUND(I673*H673,2)</f>
        <v>0</v>
      </c>
      <c r="K673" s="212"/>
      <c r="L673" s="39"/>
      <c r="M673" s="213" t="s">
        <v>1</v>
      </c>
      <c r="N673" s="214" t="s">
        <v>39</v>
      </c>
      <c r="O673" s="71"/>
      <c r="P673" s="215">
        <f>O673*H673</f>
        <v>0</v>
      </c>
      <c r="Q673" s="215">
        <v>0</v>
      </c>
      <c r="R673" s="215">
        <f>Q673*H673</f>
        <v>0</v>
      </c>
      <c r="S673" s="215">
        <v>0</v>
      </c>
      <c r="T673" s="216">
        <f>S673*H673</f>
        <v>0</v>
      </c>
      <c r="U673" s="34"/>
      <c r="V673" s="34"/>
      <c r="W673" s="34"/>
      <c r="X673" s="34"/>
      <c r="Y673" s="34"/>
      <c r="Z673" s="34"/>
      <c r="AA673" s="34"/>
      <c r="AB673" s="34"/>
      <c r="AC673" s="34"/>
      <c r="AD673" s="34"/>
      <c r="AE673" s="34"/>
      <c r="AR673" s="217" t="s">
        <v>214</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214</v>
      </c>
      <c r="BM673" s="217" t="s">
        <v>4759</v>
      </c>
    </row>
    <row r="674" spans="1:65" s="2" customFormat="1" ht="39" x14ac:dyDescent="0.2">
      <c r="A674" s="34"/>
      <c r="B674" s="35"/>
      <c r="D674" s="219" t="s">
        <v>210</v>
      </c>
      <c r="E674" s="36"/>
      <c r="F674" s="220" t="s">
        <v>4728</v>
      </c>
      <c r="G674" s="36"/>
      <c r="H674" s="36"/>
      <c r="I674" s="118"/>
      <c r="J674" s="36"/>
      <c r="K674" s="36"/>
      <c r="L674" s="39"/>
      <c r="M674" s="221"/>
      <c r="N674" s="222"/>
      <c r="O674" s="71"/>
      <c r="P674" s="71"/>
      <c r="Q674" s="71"/>
      <c r="R674" s="71"/>
      <c r="S674" s="71"/>
      <c r="T674" s="72"/>
      <c r="U674" s="34"/>
      <c r="V674" s="34"/>
      <c r="W674" s="34"/>
      <c r="X674" s="34"/>
      <c r="Y674" s="34"/>
      <c r="Z674" s="34"/>
      <c r="AA674" s="34"/>
      <c r="AB674" s="34"/>
      <c r="AC674" s="34"/>
      <c r="AD674" s="34"/>
      <c r="AE674" s="34"/>
      <c r="AT674" s="17" t="s">
        <v>210</v>
      </c>
      <c r="AU674" s="17" t="s">
        <v>84</v>
      </c>
    </row>
    <row r="675" spans="1:65" s="2" customFormat="1" ht="36" x14ac:dyDescent="0.2">
      <c r="A675" s="34"/>
      <c r="B675" s="35"/>
      <c r="C675" s="290" t="s">
        <v>1487</v>
      </c>
      <c r="D675" s="205" t="s">
        <v>204</v>
      </c>
      <c r="E675" s="206" t="s">
        <v>4760</v>
      </c>
      <c r="F675" s="281" t="s">
        <v>5906</v>
      </c>
      <c r="G675" s="208" t="s">
        <v>247</v>
      </c>
      <c r="H675" s="209">
        <v>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214</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214</v>
      </c>
      <c r="BM675" s="217" t="s">
        <v>4761</v>
      </c>
    </row>
    <row r="676" spans="1:65" s="2" customFormat="1" ht="39" x14ac:dyDescent="0.2">
      <c r="A676" s="34"/>
      <c r="B676" s="35"/>
      <c r="D676" s="219" t="s">
        <v>210</v>
      </c>
      <c r="E676" s="36"/>
      <c r="F676" s="220" t="s">
        <v>4728</v>
      </c>
      <c r="G676" s="36"/>
      <c r="H676" s="36"/>
      <c r="I676" s="118"/>
      <c r="J676" s="36"/>
      <c r="K676" s="36"/>
      <c r="L676" s="39"/>
      <c r="M676" s="221"/>
      <c r="N676" s="222"/>
      <c r="O676" s="71"/>
      <c r="P676" s="71"/>
      <c r="Q676" s="71"/>
      <c r="R676" s="71"/>
      <c r="S676" s="71"/>
      <c r="T676" s="72"/>
      <c r="U676" s="34"/>
      <c r="V676" s="34"/>
      <c r="W676" s="34"/>
      <c r="X676" s="34"/>
      <c r="Y676" s="34"/>
      <c r="Z676" s="34"/>
      <c r="AA676" s="34"/>
      <c r="AB676" s="34"/>
      <c r="AC676" s="34"/>
      <c r="AD676" s="34"/>
      <c r="AE676" s="34"/>
      <c r="AT676" s="17" t="s">
        <v>210</v>
      </c>
      <c r="AU676" s="17" t="s">
        <v>84</v>
      </c>
    </row>
    <row r="677" spans="1:65" s="2" customFormat="1" ht="36" x14ac:dyDescent="0.2">
      <c r="A677" s="34"/>
      <c r="B677" s="35"/>
      <c r="C677" s="290" t="s">
        <v>1490</v>
      </c>
      <c r="D677" s="205" t="s">
        <v>204</v>
      </c>
      <c r="E677" s="206" t="s">
        <v>4762</v>
      </c>
      <c r="F677" s="281" t="s">
        <v>5907</v>
      </c>
      <c r="G677" s="208" t="s">
        <v>247</v>
      </c>
      <c r="H677" s="209">
        <v>1</v>
      </c>
      <c r="I677" s="210"/>
      <c r="J677" s="211">
        <f>ROUND(I677*H677,2)</f>
        <v>0</v>
      </c>
      <c r="K677" s="212"/>
      <c r="L677" s="39"/>
      <c r="M677" s="213" t="s">
        <v>1</v>
      </c>
      <c r="N677" s="214" t="s">
        <v>39</v>
      </c>
      <c r="O677" s="71"/>
      <c r="P677" s="215">
        <f>O677*H677</f>
        <v>0</v>
      </c>
      <c r="Q677" s="215">
        <v>0</v>
      </c>
      <c r="R677" s="215">
        <f>Q677*H677</f>
        <v>0</v>
      </c>
      <c r="S677" s="215">
        <v>0</v>
      </c>
      <c r="T677" s="216">
        <f>S677*H677</f>
        <v>0</v>
      </c>
      <c r="U677" s="34"/>
      <c r="V677" s="34"/>
      <c r="W677" s="34"/>
      <c r="X677" s="34"/>
      <c r="Y677" s="34"/>
      <c r="Z677" s="34"/>
      <c r="AA677" s="34"/>
      <c r="AB677" s="34"/>
      <c r="AC677" s="34"/>
      <c r="AD677" s="34"/>
      <c r="AE677" s="34"/>
      <c r="AR677" s="217" t="s">
        <v>214</v>
      </c>
      <c r="AT677" s="217" t="s">
        <v>204</v>
      </c>
      <c r="AU677" s="217" t="s">
        <v>84</v>
      </c>
      <c r="AY677" s="17" t="s">
        <v>201</v>
      </c>
      <c r="BE677" s="218">
        <f>IF(N677="základní",J677,0)</f>
        <v>0</v>
      </c>
      <c r="BF677" s="218">
        <f>IF(N677="snížená",J677,0)</f>
        <v>0</v>
      </c>
      <c r="BG677" s="218">
        <f>IF(N677="zákl. přenesená",J677,0)</f>
        <v>0</v>
      </c>
      <c r="BH677" s="218">
        <f>IF(N677="sníž. přenesená",J677,0)</f>
        <v>0</v>
      </c>
      <c r="BI677" s="218">
        <f>IF(N677="nulová",J677,0)</f>
        <v>0</v>
      </c>
      <c r="BJ677" s="17" t="s">
        <v>82</v>
      </c>
      <c r="BK677" s="218">
        <f>ROUND(I677*H677,2)</f>
        <v>0</v>
      </c>
      <c r="BL677" s="17" t="s">
        <v>214</v>
      </c>
      <c r="BM677" s="217" t="s">
        <v>4763</v>
      </c>
    </row>
    <row r="678" spans="1:65" s="2" customFormat="1" ht="39" x14ac:dyDescent="0.2">
      <c r="A678" s="34"/>
      <c r="B678" s="35"/>
      <c r="D678" s="219" t="s">
        <v>210</v>
      </c>
      <c r="E678" s="36"/>
      <c r="F678" s="220" t="s">
        <v>4728</v>
      </c>
      <c r="G678" s="36"/>
      <c r="H678" s="36"/>
      <c r="I678" s="118"/>
      <c r="J678" s="36"/>
      <c r="K678" s="36"/>
      <c r="L678" s="39"/>
      <c r="M678" s="221"/>
      <c r="N678" s="222"/>
      <c r="O678" s="71"/>
      <c r="P678" s="71"/>
      <c r="Q678" s="71"/>
      <c r="R678" s="71"/>
      <c r="S678" s="71"/>
      <c r="T678" s="72"/>
      <c r="U678" s="34"/>
      <c r="V678" s="34"/>
      <c r="W678" s="34"/>
      <c r="X678" s="34"/>
      <c r="Y678" s="34"/>
      <c r="Z678" s="34"/>
      <c r="AA678" s="34"/>
      <c r="AB678" s="34"/>
      <c r="AC678" s="34"/>
      <c r="AD678" s="34"/>
      <c r="AE678" s="34"/>
      <c r="AT678" s="17" t="s">
        <v>210</v>
      </c>
      <c r="AU678" s="17" t="s">
        <v>84</v>
      </c>
    </row>
    <row r="679" spans="1:65" s="2" customFormat="1" ht="24" customHeight="1" x14ac:dyDescent="0.2">
      <c r="A679" s="34"/>
      <c r="B679" s="35"/>
      <c r="C679" s="290" t="s">
        <v>1494</v>
      </c>
      <c r="D679" s="205" t="s">
        <v>204</v>
      </c>
      <c r="E679" s="206" t="s">
        <v>4764</v>
      </c>
      <c r="F679" s="207" t="s">
        <v>4732</v>
      </c>
      <c r="G679" s="208" t="s">
        <v>247</v>
      </c>
      <c r="H679" s="209">
        <v>1</v>
      </c>
      <c r="I679" s="210"/>
      <c r="J679" s="211">
        <f>ROUND(I679*H679,2)</f>
        <v>0</v>
      </c>
      <c r="K679" s="212"/>
      <c r="L679" s="39"/>
      <c r="M679" s="213" t="s">
        <v>1</v>
      </c>
      <c r="N679" s="214" t="s">
        <v>39</v>
      </c>
      <c r="O679" s="71"/>
      <c r="P679" s="215">
        <f>O679*H679</f>
        <v>0</v>
      </c>
      <c r="Q679" s="215">
        <v>0</v>
      </c>
      <c r="R679" s="215">
        <f>Q679*H679</f>
        <v>0</v>
      </c>
      <c r="S679" s="215">
        <v>0</v>
      </c>
      <c r="T679" s="216">
        <f>S679*H679</f>
        <v>0</v>
      </c>
      <c r="U679" s="34"/>
      <c r="V679" s="34"/>
      <c r="W679" s="34"/>
      <c r="X679" s="34"/>
      <c r="Y679" s="34"/>
      <c r="Z679" s="34"/>
      <c r="AA679" s="34"/>
      <c r="AB679" s="34"/>
      <c r="AC679" s="34"/>
      <c r="AD679" s="34"/>
      <c r="AE679" s="34"/>
      <c r="AR679" s="217" t="s">
        <v>214</v>
      </c>
      <c r="AT679" s="217" t="s">
        <v>204</v>
      </c>
      <c r="AU679" s="217" t="s">
        <v>84</v>
      </c>
      <c r="AY679" s="17" t="s">
        <v>201</v>
      </c>
      <c r="BE679" s="218">
        <f>IF(N679="základní",J679,0)</f>
        <v>0</v>
      </c>
      <c r="BF679" s="218">
        <f>IF(N679="snížená",J679,0)</f>
        <v>0</v>
      </c>
      <c r="BG679" s="218">
        <f>IF(N679="zákl. přenesená",J679,0)</f>
        <v>0</v>
      </c>
      <c r="BH679" s="218">
        <f>IF(N679="sníž. přenesená",J679,0)</f>
        <v>0</v>
      </c>
      <c r="BI679" s="218">
        <f>IF(N679="nulová",J679,0)</f>
        <v>0</v>
      </c>
      <c r="BJ679" s="17" t="s">
        <v>82</v>
      </c>
      <c r="BK679" s="218">
        <f>ROUND(I679*H679,2)</f>
        <v>0</v>
      </c>
      <c r="BL679" s="17" t="s">
        <v>214</v>
      </c>
      <c r="BM679" s="217" t="s">
        <v>4765</v>
      </c>
    </row>
    <row r="680" spans="1:65" s="2" customFormat="1" ht="39" x14ac:dyDescent="0.2">
      <c r="A680" s="34"/>
      <c r="B680" s="35"/>
      <c r="D680" s="219" t="s">
        <v>210</v>
      </c>
      <c r="E680" s="36"/>
      <c r="F680" s="220" t="s">
        <v>4728</v>
      </c>
      <c r="G680" s="36"/>
      <c r="H680" s="36"/>
      <c r="I680" s="118"/>
      <c r="J680" s="36"/>
      <c r="K680" s="36"/>
      <c r="L680" s="39"/>
      <c r="M680" s="221"/>
      <c r="N680" s="222"/>
      <c r="O680" s="71"/>
      <c r="P680" s="71"/>
      <c r="Q680" s="71"/>
      <c r="R680" s="71"/>
      <c r="S680" s="71"/>
      <c r="T680" s="72"/>
      <c r="U680" s="34"/>
      <c r="V680" s="34"/>
      <c r="W680" s="34"/>
      <c r="X680" s="34"/>
      <c r="Y680" s="34"/>
      <c r="Z680" s="34"/>
      <c r="AA680" s="34"/>
      <c r="AB680" s="34"/>
      <c r="AC680" s="34"/>
      <c r="AD680" s="34"/>
      <c r="AE680" s="34"/>
      <c r="AT680" s="17" t="s">
        <v>210</v>
      </c>
      <c r="AU680" s="17" t="s">
        <v>84</v>
      </c>
    </row>
    <row r="681" spans="1:65" s="2" customFormat="1" ht="24" customHeight="1" x14ac:dyDescent="0.2">
      <c r="A681" s="34"/>
      <c r="B681" s="35"/>
      <c r="C681" s="290" t="s">
        <v>1498</v>
      </c>
      <c r="D681" s="205" t="s">
        <v>204</v>
      </c>
      <c r="E681" s="206" t="s">
        <v>4766</v>
      </c>
      <c r="F681" s="207" t="s">
        <v>4732</v>
      </c>
      <c r="G681" s="208" t="s">
        <v>247</v>
      </c>
      <c r="H681" s="209">
        <v>1</v>
      </c>
      <c r="I681" s="210"/>
      <c r="J681" s="211">
        <f>ROUND(I681*H681,2)</f>
        <v>0</v>
      </c>
      <c r="K681" s="212"/>
      <c r="L681" s="39"/>
      <c r="M681" s="213" t="s">
        <v>1</v>
      </c>
      <c r="N681" s="214" t="s">
        <v>39</v>
      </c>
      <c r="O681" s="71"/>
      <c r="P681" s="215">
        <f>O681*H681</f>
        <v>0</v>
      </c>
      <c r="Q681" s="215">
        <v>0</v>
      </c>
      <c r="R681" s="215">
        <f>Q681*H681</f>
        <v>0</v>
      </c>
      <c r="S681" s="215">
        <v>0</v>
      </c>
      <c r="T681" s="216">
        <f>S681*H681</f>
        <v>0</v>
      </c>
      <c r="U681" s="34"/>
      <c r="V681" s="34"/>
      <c r="W681" s="34"/>
      <c r="X681" s="34"/>
      <c r="Y681" s="34"/>
      <c r="Z681" s="34"/>
      <c r="AA681" s="34"/>
      <c r="AB681" s="34"/>
      <c r="AC681" s="34"/>
      <c r="AD681" s="34"/>
      <c r="AE681" s="34"/>
      <c r="AR681" s="217" t="s">
        <v>214</v>
      </c>
      <c r="AT681" s="217" t="s">
        <v>204</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4767</v>
      </c>
    </row>
    <row r="682" spans="1:65" s="2" customFormat="1" ht="39" x14ac:dyDescent="0.2">
      <c r="A682" s="34"/>
      <c r="B682" s="35"/>
      <c r="D682" s="219" t="s">
        <v>210</v>
      </c>
      <c r="E682" s="36"/>
      <c r="F682" s="220" t="s">
        <v>4728</v>
      </c>
      <c r="G682" s="36"/>
      <c r="H682" s="36"/>
      <c r="I682" s="118"/>
      <c r="J682" s="36"/>
      <c r="K682" s="36"/>
      <c r="L682" s="39"/>
      <c r="M682" s="221"/>
      <c r="N682" s="222"/>
      <c r="O682" s="71"/>
      <c r="P682" s="71"/>
      <c r="Q682" s="71"/>
      <c r="R682" s="71"/>
      <c r="S682" s="71"/>
      <c r="T682" s="72"/>
      <c r="U682" s="34"/>
      <c r="V682" s="34"/>
      <c r="W682" s="34"/>
      <c r="X682" s="34"/>
      <c r="Y682" s="34"/>
      <c r="Z682" s="34"/>
      <c r="AA682" s="34"/>
      <c r="AB682" s="34"/>
      <c r="AC682" s="34"/>
      <c r="AD682" s="34"/>
      <c r="AE682" s="34"/>
      <c r="AT682" s="17" t="s">
        <v>210</v>
      </c>
      <c r="AU682" s="17" t="s">
        <v>84</v>
      </c>
    </row>
    <row r="683" spans="1:65" s="2" customFormat="1" ht="24" customHeight="1" x14ac:dyDescent="0.2">
      <c r="A683" s="34"/>
      <c r="B683" s="35"/>
      <c r="C683" s="290" t="s">
        <v>1501</v>
      </c>
      <c r="D683" s="205" t="s">
        <v>204</v>
      </c>
      <c r="E683" s="206" t="s">
        <v>4768</v>
      </c>
      <c r="F683" s="207" t="s">
        <v>4740</v>
      </c>
      <c r="G683" s="208" t="s">
        <v>247</v>
      </c>
      <c r="H683" s="209">
        <v>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214</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214</v>
      </c>
      <c r="BM683" s="217" t="s">
        <v>4769</v>
      </c>
    </row>
    <row r="684" spans="1:65" s="2" customFormat="1" ht="39" x14ac:dyDescent="0.2">
      <c r="A684" s="34"/>
      <c r="B684" s="35"/>
      <c r="D684" s="219" t="s">
        <v>210</v>
      </c>
      <c r="E684" s="36"/>
      <c r="F684" s="220" t="s">
        <v>4728</v>
      </c>
      <c r="G684" s="36"/>
      <c r="H684" s="36"/>
      <c r="I684" s="118"/>
      <c r="J684" s="36"/>
      <c r="K684" s="36"/>
      <c r="L684" s="39"/>
      <c r="M684" s="221"/>
      <c r="N684" s="222"/>
      <c r="O684" s="71"/>
      <c r="P684" s="71"/>
      <c r="Q684" s="71"/>
      <c r="R684" s="71"/>
      <c r="S684" s="71"/>
      <c r="T684" s="72"/>
      <c r="U684" s="34"/>
      <c r="V684" s="34"/>
      <c r="W684" s="34"/>
      <c r="X684" s="34"/>
      <c r="Y684" s="34"/>
      <c r="Z684" s="34"/>
      <c r="AA684" s="34"/>
      <c r="AB684" s="34"/>
      <c r="AC684" s="34"/>
      <c r="AD684" s="34"/>
      <c r="AE684" s="34"/>
      <c r="AT684" s="17" t="s">
        <v>210</v>
      </c>
      <c r="AU684" s="17" t="s">
        <v>84</v>
      </c>
    </row>
    <row r="685" spans="1:65" s="2" customFormat="1" ht="24" customHeight="1" x14ac:dyDescent="0.2">
      <c r="A685" s="34"/>
      <c r="B685" s="35"/>
      <c r="C685" s="290" t="s">
        <v>1504</v>
      </c>
      <c r="D685" s="205" t="s">
        <v>204</v>
      </c>
      <c r="E685" s="206" t="s">
        <v>4770</v>
      </c>
      <c r="F685" s="207" t="s">
        <v>4740</v>
      </c>
      <c r="G685" s="208" t="s">
        <v>247</v>
      </c>
      <c r="H685" s="209">
        <v>1</v>
      </c>
      <c r="I685" s="210"/>
      <c r="J685" s="211">
        <f>ROUND(I685*H685,2)</f>
        <v>0</v>
      </c>
      <c r="K685" s="212"/>
      <c r="L685" s="39"/>
      <c r="M685" s="213" t="s">
        <v>1</v>
      </c>
      <c r="N685" s="214" t="s">
        <v>39</v>
      </c>
      <c r="O685" s="71"/>
      <c r="P685" s="215">
        <f>O685*H685</f>
        <v>0</v>
      </c>
      <c r="Q685" s="215">
        <v>0</v>
      </c>
      <c r="R685" s="215">
        <f>Q685*H685</f>
        <v>0</v>
      </c>
      <c r="S685" s="215">
        <v>0</v>
      </c>
      <c r="T685" s="216">
        <f>S685*H685</f>
        <v>0</v>
      </c>
      <c r="U685" s="34"/>
      <c r="V685" s="34"/>
      <c r="W685" s="34"/>
      <c r="X685" s="34"/>
      <c r="Y685" s="34"/>
      <c r="Z685" s="34"/>
      <c r="AA685" s="34"/>
      <c r="AB685" s="34"/>
      <c r="AC685" s="34"/>
      <c r="AD685" s="34"/>
      <c r="AE685" s="34"/>
      <c r="AR685" s="217" t="s">
        <v>214</v>
      </c>
      <c r="AT685" s="217" t="s">
        <v>204</v>
      </c>
      <c r="AU685" s="217" t="s">
        <v>84</v>
      </c>
      <c r="AY685" s="17" t="s">
        <v>201</v>
      </c>
      <c r="BE685" s="218">
        <f>IF(N685="základní",J685,0)</f>
        <v>0</v>
      </c>
      <c r="BF685" s="218">
        <f>IF(N685="snížená",J685,0)</f>
        <v>0</v>
      </c>
      <c r="BG685" s="218">
        <f>IF(N685="zákl. přenesená",J685,0)</f>
        <v>0</v>
      </c>
      <c r="BH685" s="218">
        <f>IF(N685="sníž. přenesená",J685,0)</f>
        <v>0</v>
      </c>
      <c r="BI685" s="218">
        <f>IF(N685="nulová",J685,0)</f>
        <v>0</v>
      </c>
      <c r="BJ685" s="17" t="s">
        <v>82</v>
      </c>
      <c r="BK685" s="218">
        <f>ROUND(I685*H685,2)</f>
        <v>0</v>
      </c>
      <c r="BL685" s="17" t="s">
        <v>214</v>
      </c>
      <c r="BM685" s="217" t="s">
        <v>4771</v>
      </c>
    </row>
    <row r="686" spans="1:65" s="2" customFormat="1" ht="39" x14ac:dyDescent="0.2">
      <c r="A686" s="34"/>
      <c r="B686" s="35"/>
      <c r="D686" s="219" t="s">
        <v>210</v>
      </c>
      <c r="E686" s="36"/>
      <c r="F686" s="220" t="s">
        <v>4728</v>
      </c>
      <c r="G686" s="36"/>
      <c r="H686" s="36"/>
      <c r="I686" s="118"/>
      <c r="J686" s="36"/>
      <c r="K686" s="36"/>
      <c r="L686" s="39"/>
      <c r="M686" s="221"/>
      <c r="N686" s="222"/>
      <c r="O686" s="71"/>
      <c r="P686" s="71"/>
      <c r="Q686" s="71"/>
      <c r="R686" s="71"/>
      <c r="S686" s="71"/>
      <c r="T686" s="72"/>
      <c r="U686" s="34"/>
      <c r="V686" s="34"/>
      <c r="W686" s="34"/>
      <c r="X686" s="34"/>
      <c r="Y686" s="34"/>
      <c r="Z686" s="34"/>
      <c r="AA686" s="34"/>
      <c r="AB686" s="34"/>
      <c r="AC686" s="34"/>
      <c r="AD686" s="34"/>
      <c r="AE686" s="34"/>
      <c r="AT686" s="17" t="s">
        <v>210</v>
      </c>
      <c r="AU686" s="17" t="s">
        <v>84</v>
      </c>
    </row>
    <row r="687" spans="1:65" s="2" customFormat="1" ht="24" customHeight="1" x14ac:dyDescent="0.2">
      <c r="A687" s="34"/>
      <c r="B687" s="35"/>
      <c r="C687" s="290" t="s">
        <v>1507</v>
      </c>
      <c r="D687" s="205" t="s">
        <v>204</v>
      </c>
      <c r="E687" s="206" t="s">
        <v>4772</v>
      </c>
      <c r="F687" s="207" t="s">
        <v>4773</v>
      </c>
      <c r="G687" s="208" t="s">
        <v>247</v>
      </c>
      <c r="H687" s="209">
        <v>1</v>
      </c>
      <c r="I687" s="210"/>
      <c r="J687" s="211">
        <f>ROUND(I687*H687,2)</f>
        <v>0</v>
      </c>
      <c r="K687" s="212"/>
      <c r="L687" s="39"/>
      <c r="M687" s="213" t="s">
        <v>1</v>
      </c>
      <c r="N687" s="214" t="s">
        <v>39</v>
      </c>
      <c r="O687" s="71"/>
      <c r="P687" s="215">
        <f>O687*H687</f>
        <v>0</v>
      </c>
      <c r="Q687" s="215">
        <v>0</v>
      </c>
      <c r="R687" s="215">
        <f>Q687*H687</f>
        <v>0</v>
      </c>
      <c r="S687" s="215">
        <v>0</v>
      </c>
      <c r="T687" s="216">
        <f>S687*H687</f>
        <v>0</v>
      </c>
      <c r="U687" s="34"/>
      <c r="V687" s="34"/>
      <c r="W687" s="34"/>
      <c r="X687" s="34"/>
      <c r="Y687" s="34"/>
      <c r="Z687" s="34"/>
      <c r="AA687" s="34"/>
      <c r="AB687" s="34"/>
      <c r="AC687" s="34"/>
      <c r="AD687" s="34"/>
      <c r="AE687" s="34"/>
      <c r="AR687" s="217" t="s">
        <v>214</v>
      </c>
      <c r="AT687" s="217" t="s">
        <v>204</v>
      </c>
      <c r="AU687" s="217" t="s">
        <v>84</v>
      </c>
      <c r="AY687" s="17" t="s">
        <v>201</v>
      </c>
      <c r="BE687" s="218">
        <f>IF(N687="základní",J687,0)</f>
        <v>0</v>
      </c>
      <c r="BF687" s="218">
        <f>IF(N687="snížená",J687,0)</f>
        <v>0</v>
      </c>
      <c r="BG687" s="218">
        <f>IF(N687="zákl. přenesená",J687,0)</f>
        <v>0</v>
      </c>
      <c r="BH687" s="218">
        <f>IF(N687="sníž. přenesená",J687,0)</f>
        <v>0</v>
      </c>
      <c r="BI687" s="218">
        <f>IF(N687="nulová",J687,0)</f>
        <v>0</v>
      </c>
      <c r="BJ687" s="17" t="s">
        <v>82</v>
      </c>
      <c r="BK687" s="218">
        <f>ROUND(I687*H687,2)</f>
        <v>0</v>
      </c>
      <c r="BL687" s="17" t="s">
        <v>214</v>
      </c>
      <c r="BM687" s="217" t="s">
        <v>4774</v>
      </c>
    </row>
    <row r="688" spans="1:65" s="2" customFormat="1" ht="39" x14ac:dyDescent="0.2">
      <c r="A688" s="34"/>
      <c r="B688" s="35"/>
      <c r="D688" s="219" t="s">
        <v>210</v>
      </c>
      <c r="E688" s="36"/>
      <c r="F688" s="220" t="s">
        <v>4728</v>
      </c>
      <c r="G688" s="36"/>
      <c r="H688" s="36"/>
      <c r="I688" s="118"/>
      <c r="J688" s="36"/>
      <c r="K688" s="36"/>
      <c r="L688" s="39"/>
      <c r="M688" s="221"/>
      <c r="N688" s="222"/>
      <c r="O688" s="71"/>
      <c r="P688" s="71"/>
      <c r="Q688" s="71"/>
      <c r="R688" s="71"/>
      <c r="S688" s="71"/>
      <c r="T688" s="72"/>
      <c r="U688" s="34"/>
      <c r="V688" s="34"/>
      <c r="W688" s="34"/>
      <c r="X688" s="34"/>
      <c r="Y688" s="34"/>
      <c r="Z688" s="34"/>
      <c r="AA688" s="34"/>
      <c r="AB688" s="34"/>
      <c r="AC688" s="34"/>
      <c r="AD688" s="34"/>
      <c r="AE688" s="34"/>
      <c r="AT688" s="17" t="s">
        <v>210</v>
      </c>
      <c r="AU688" s="17" t="s">
        <v>84</v>
      </c>
    </row>
    <row r="689" spans="1:65" s="2" customFormat="1" ht="24" customHeight="1" x14ac:dyDescent="0.2">
      <c r="A689" s="34"/>
      <c r="B689" s="35"/>
      <c r="C689" s="290" t="s">
        <v>1512</v>
      </c>
      <c r="D689" s="205" t="s">
        <v>204</v>
      </c>
      <c r="E689" s="206" t="s">
        <v>4775</v>
      </c>
      <c r="F689" s="207" t="s">
        <v>4748</v>
      </c>
      <c r="G689" s="208" t="s">
        <v>247</v>
      </c>
      <c r="H689" s="209">
        <v>1</v>
      </c>
      <c r="I689" s="210"/>
      <c r="J689" s="211">
        <f>ROUND(I689*H689,2)</f>
        <v>0</v>
      </c>
      <c r="K689" s="212"/>
      <c r="L689" s="39"/>
      <c r="M689" s="213" t="s">
        <v>1</v>
      </c>
      <c r="N689" s="214" t="s">
        <v>39</v>
      </c>
      <c r="O689" s="71"/>
      <c r="P689" s="215">
        <f>O689*H689</f>
        <v>0</v>
      </c>
      <c r="Q689" s="215">
        <v>0</v>
      </c>
      <c r="R689" s="215">
        <f>Q689*H689</f>
        <v>0</v>
      </c>
      <c r="S689" s="215">
        <v>0</v>
      </c>
      <c r="T689" s="216">
        <f>S689*H689</f>
        <v>0</v>
      </c>
      <c r="U689" s="34"/>
      <c r="V689" s="34"/>
      <c r="W689" s="34"/>
      <c r="X689" s="34"/>
      <c r="Y689" s="34"/>
      <c r="Z689" s="34"/>
      <c r="AA689" s="34"/>
      <c r="AB689" s="34"/>
      <c r="AC689" s="34"/>
      <c r="AD689" s="34"/>
      <c r="AE689" s="34"/>
      <c r="AR689" s="217" t="s">
        <v>214</v>
      </c>
      <c r="AT689" s="217" t="s">
        <v>204</v>
      </c>
      <c r="AU689" s="217" t="s">
        <v>84</v>
      </c>
      <c r="AY689" s="17" t="s">
        <v>201</v>
      </c>
      <c r="BE689" s="218">
        <f>IF(N689="základní",J689,0)</f>
        <v>0</v>
      </c>
      <c r="BF689" s="218">
        <f>IF(N689="snížená",J689,0)</f>
        <v>0</v>
      </c>
      <c r="BG689" s="218">
        <f>IF(N689="zákl. přenesená",J689,0)</f>
        <v>0</v>
      </c>
      <c r="BH689" s="218">
        <f>IF(N689="sníž. přenesená",J689,0)</f>
        <v>0</v>
      </c>
      <c r="BI689" s="218">
        <f>IF(N689="nulová",J689,0)</f>
        <v>0</v>
      </c>
      <c r="BJ689" s="17" t="s">
        <v>82</v>
      </c>
      <c r="BK689" s="218">
        <f>ROUND(I689*H689,2)</f>
        <v>0</v>
      </c>
      <c r="BL689" s="17" t="s">
        <v>214</v>
      </c>
      <c r="BM689" s="217" t="s">
        <v>4776</v>
      </c>
    </row>
    <row r="690" spans="1:65" s="2" customFormat="1" ht="39" x14ac:dyDescent="0.2">
      <c r="A690" s="34"/>
      <c r="B690" s="35"/>
      <c r="D690" s="219" t="s">
        <v>210</v>
      </c>
      <c r="E690" s="36"/>
      <c r="F690" s="220" t="s">
        <v>4728</v>
      </c>
      <c r="G690" s="36"/>
      <c r="H690" s="36"/>
      <c r="I690" s="118"/>
      <c r="J690" s="36"/>
      <c r="K690" s="36"/>
      <c r="L690" s="39"/>
      <c r="M690" s="221"/>
      <c r="N690" s="222"/>
      <c r="O690" s="71"/>
      <c r="P690" s="71"/>
      <c r="Q690" s="71"/>
      <c r="R690" s="71"/>
      <c r="S690" s="71"/>
      <c r="T690" s="72"/>
      <c r="U690" s="34"/>
      <c r="V690" s="34"/>
      <c r="W690" s="34"/>
      <c r="X690" s="34"/>
      <c r="Y690" s="34"/>
      <c r="Z690" s="34"/>
      <c r="AA690" s="34"/>
      <c r="AB690" s="34"/>
      <c r="AC690" s="34"/>
      <c r="AD690" s="34"/>
      <c r="AE690" s="34"/>
      <c r="AT690" s="17" t="s">
        <v>210</v>
      </c>
      <c r="AU690" s="17" t="s">
        <v>84</v>
      </c>
    </row>
    <row r="691" spans="1:65" s="2" customFormat="1" ht="24" customHeight="1" x14ac:dyDescent="0.2">
      <c r="A691" s="34"/>
      <c r="B691" s="35"/>
      <c r="C691" s="290" t="s">
        <v>1515</v>
      </c>
      <c r="D691" s="205" t="s">
        <v>204</v>
      </c>
      <c r="E691" s="206" t="s">
        <v>4777</v>
      </c>
      <c r="F691" s="207" t="s">
        <v>4773</v>
      </c>
      <c r="G691" s="208" t="s">
        <v>247</v>
      </c>
      <c r="H691" s="209">
        <v>1</v>
      </c>
      <c r="I691" s="210"/>
      <c r="J691" s="211">
        <f>ROUND(I691*H691,2)</f>
        <v>0</v>
      </c>
      <c r="K691" s="212"/>
      <c r="L691" s="39"/>
      <c r="M691" s="213" t="s">
        <v>1</v>
      </c>
      <c r="N691" s="214" t="s">
        <v>39</v>
      </c>
      <c r="O691" s="71"/>
      <c r="P691" s="215">
        <f>O691*H691</f>
        <v>0</v>
      </c>
      <c r="Q691" s="215">
        <v>0</v>
      </c>
      <c r="R691" s="215">
        <f>Q691*H691</f>
        <v>0</v>
      </c>
      <c r="S691" s="215">
        <v>0</v>
      </c>
      <c r="T691" s="216">
        <f>S691*H691</f>
        <v>0</v>
      </c>
      <c r="U691" s="34"/>
      <c r="V691" s="34"/>
      <c r="W691" s="34"/>
      <c r="X691" s="34"/>
      <c r="Y691" s="34"/>
      <c r="Z691" s="34"/>
      <c r="AA691" s="34"/>
      <c r="AB691" s="34"/>
      <c r="AC691" s="34"/>
      <c r="AD691" s="34"/>
      <c r="AE691" s="34"/>
      <c r="AR691" s="217" t="s">
        <v>214</v>
      </c>
      <c r="AT691" s="217" t="s">
        <v>204</v>
      </c>
      <c r="AU691" s="217" t="s">
        <v>84</v>
      </c>
      <c r="AY691" s="17" t="s">
        <v>201</v>
      </c>
      <c r="BE691" s="218">
        <f>IF(N691="základní",J691,0)</f>
        <v>0</v>
      </c>
      <c r="BF691" s="218">
        <f>IF(N691="snížená",J691,0)</f>
        <v>0</v>
      </c>
      <c r="BG691" s="218">
        <f>IF(N691="zákl. přenesená",J691,0)</f>
        <v>0</v>
      </c>
      <c r="BH691" s="218">
        <f>IF(N691="sníž. přenesená",J691,0)</f>
        <v>0</v>
      </c>
      <c r="BI691" s="218">
        <f>IF(N691="nulová",J691,0)</f>
        <v>0</v>
      </c>
      <c r="BJ691" s="17" t="s">
        <v>82</v>
      </c>
      <c r="BK691" s="218">
        <f>ROUND(I691*H691,2)</f>
        <v>0</v>
      </c>
      <c r="BL691" s="17" t="s">
        <v>214</v>
      </c>
      <c r="BM691" s="217" t="s">
        <v>4778</v>
      </c>
    </row>
    <row r="692" spans="1:65" s="2" customFormat="1" ht="39" x14ac:dyDescent="0.2">
      <c r="A692" s="34"/>
      <c r="B692" s="35"/>
      <c r="D692" s="219" t="s">
        <v>210</v>
      </c>
      <c r="E692" s="36"/>
      <c r="F692" s="220" t="s">
        <v>4728</v>
      </c>
      <c r="G692" s="36"/>
      <c r="H692" s="36"/>
      <c r="I692" s="118"/>
      <c r="J692" s="36"/>
      <c r="K692" s="36"/>
      <c r="L692" s="39"/>
      <c r="M692" s="221"/>
      <c r="N692" s="222"/>
      <c r="O692" s="71"/>
      <c r="P692" s="71"/>
      <c r="Q692" s="71"/>
      <c r="R692" s="71"/>
      <c r="S692" s="71"/>
      <c r="T692" s="72"/>
      <c r="U692" s="34"/>
      <c r="V692" s="34"/>
      <c r="W692" s="34"/>
      <c r="X692" s="34"/>
      <c r="Y692" s="34"/>
      <c r="Z692" s="34"/>
      <c r="AA692" s="34"/>
      <c r="AB692" s="34"/>
      <c r="AC692" s="34"/>
      <c r="AD692" s="34"/>
      <c r="AE692" s="34"/>
      <c r="AT692" s="17" t="s">
        <v>210</v>
      </c>
      <c r="AU692" s="17" t="s">
        <v>84</v>
      </c>
    </row>
    <row r="693" spans="1:65" s="2" customFormat="1" ht="24" customHeight="1" x14ac:dyDescent="0.2">
      <c r="A693" s="34"/>
      <c r="B693" s="35"/>
      <c r="C693" s="290" t="s">
        <v>1518</v>
      </c>
      <c r="D693" s="205" t="s">
        <v>204</v>
      </c>
      <c r="E693" s="206" t="s">
        <v>4779</v>
      </c>
      <c r="F693" s="207" t="s">
        <v>4740</v>
      </c>
      <c r="G693" s="208" t="s">
        <v>247</v>
      </c>
      <c r="H693" s="209">
        <v>1</v>
      </c>
      <c r="I693" s="210"/>
      <c r="J693" s="211">
        <f>ROUND(I693*H693,2)</f>
        <v>0</v>
      </c>
      <c r="K693" s="212"/>
      <c r="L693" s="39"/>
      <c r="M693" s="213" t="s">
        <v>1</v>
      </c>
      <c r="N693" s="214" t="s">
        <v>39</v>
      </c>
      <c r="O693" s="71"/>
      <c r="P693" s="215">
        <f>O693*H693</f>
        <v>0</v>
      </c>
      <c r="Q693" s="215">
        <v>0</v>
      </c>
      <c r="R693" s="215">
        <f>Q693*H693</f>
        <v>0</v>
      </c>
      <c r="S693" s="215">
        <v>0</v>
      </c>
      <c r="T693" s="216">
        <f>S693*H693</f>
        <v>0</v>
      </c>
      <c r="U693" s="34"/>
      <c r="V693" s="34"/>
      <c r="W693" s="34"/>
      <c r="X693" s="34"/>
      <c r="Y693" s="34"/>
      <c r="Z693" s="34"/>
      <c r="AA693" s="34"/>
      <c r="AB693" s="34"/>
      <c r="AC693" s="34"/>
      <c r="AD693" s="34"/>
      <c r="AE693" s="34"/>
      <c r="AR693" s="217" t="s">
        <v>214</v>
      </c>
      <c r="AT693" s="217" t="s">
        <v>204</v>
      </c>
      <c r="AU693" s="217" t="s">
        <v>84</v>
      </c>
      <c r="AY693" s="17" t="s">
        <v>201</v>
      </c>
      <c r="BE693" s="218">
        <f>IF(N693="základní",J693,0)</f>
        <v>0</v>
      </c>
      <c r="BF693" s="218">
        <f>IF(N693="snížená",J693,0)</f>
        <v>0</v>
      </c>
      <c r="BG693" s="218">
        <f>IF(N693="zákl. přenesená",J693,0)</f>
        <v>0</v>
      </c>
      <c r="BH693" s="218">
        <f>IF(N693="sníž. přenesená",J693,0)</f>
        <v>0</v>
      </c>
      <c r="BI693" s="218">
        <f>IF(N693="nulová",J693,0)</f>
        <v>0</v>
      </c>
      <c r="BJ693" s="17" t="s">
        <v>82</v>
      </c>
      <c r="BK693" s="218">
        <f>ROUND(I693*H693,2)</f>
        <v>0</v>
      </c>
      <c r="BL693" s="17" t="s">
        <v>214</v>
      </c>
      <c r="BM693" s="217" t="s">
        <v>4780</v>
      </c>
    </row>
    <row r="694" spans="1:65" s="2" customFormat="1" ht="39" x14ac:dyDescent="0.2">
      <c r="A694" s="34"/>
      <c r="B694" s="35"/>
      <c r="D694" s="219" t="s">
        <v>210</v>
      </c>
      <c r="E694" s="36"/>
      <c r="F694" s="220" t="s">
        <v>4728</v>
      </c>
      <c r="G694" s="36"/>
      <c r="H694" s="36"/>
      <c r="I694" s="118"/>
      <c r="J694" s="36"/>
      <c r="K694" s="36"/>
      <c r="L694" s="39"/>
      <c r="M694" s="221"/>
      <c r="N694" s="222"/>
      <c r="O694" s="71"/>
      <c r="P694" s="71"/>
      <c r="Q694" s="71"/>
      <c r="R694" s="71"/>
      <c r="S694" s="71"/>
      <c r="T694" s="72"/>
      <c r="U694" s="34"/>
      <c r="V694" s="34"/>
      <c r="W694" s="34"/>
      <c r="X694" s="34"/>
      <c r="Y694" s="34"/>
      <c r="Z694" s="34"/>
      <c r="AA694" s="34"/>
      <c r="AB694" s="34"/>
      <c r="AC694" s="34"/>
      <c r="AD694" s="34"/>
      <c r="AE694" s="34"/>
      <c r="AT694" s="17" t="s">
        <v>210</v>
      </c>
      <c r="AU694" s="17" t="s">
        <v>84</v>
      </c>
    </row>
    <row r="695" spans="1:65" s="2" customFormat="1" ht="24" customHeight="1" x14ac:dyDescent="0.2">
      <c r="A695" s="34"/>
      <c r="B695" s="35"/>
      <c r="C695" s="290" t="s">
        <v>1521</v>
      </c>
      <c r="D695" s="205" t="s">
        <v>204</v>
      </c>
      <c r="E695" s="206" t="s">
        <v>4781</v>
      </c>
      <c r="F695" s="207" t="s">
        <v>4740</v>
      </c>
      <c r="G695" s="208" t="s">
        <v>247</v>
      </c>
      <c r="H695" s="209">
        <v>1</v>
      </c>
      <c r="I695" s="210"/>
      <c r="J695" s="211">
        <f>ROUND(I695*H695,2)</f>
        <v>0</v>
      </c>
      <c r="K695" s="212"/>
      <c r="L695" s="39"/>
      <c r="M695" s="213" t="s">
        <v>1</v>
      </c>
      <c r="N695" s="214" t="s">
        <v>39</v>
      </c>
      <c r="O695" s="71"/>
      <c r="P695" s="215">
        <f>O695*H695</f>
        <v>0</v>
      </c>
      <c r="Q695" s="215">
        <v>0</v>
      </c>
      <c r="R695" s="215">
        <f>Q695*H695</f>
        <v>0</v>
      </c>
      <c r="S695" s="215">
        <v>0</v>
      </c>
      <c r="T695" s="216">
        <f>S695*H695</f>
        <v>0</v>
      </c>
      <c r="U695" s="34"/>
      <c r="V695" s="34"/>
      <c r="W695" s="34"/>
      <c r="X695" s="34"/>
      <c r="Y695" s="34"/>
      <c r="Z695" s="34"/>
      <c r="AA695" s="34"/>
      <c r="AB695" s="34"/>
      <c r="AC695" s="34"/>
      <c r="AD695" s="34"/>
      <c r="AE695" s="34"/>
      <c r="AR695" s="217" t="s">
        <v>214</v>
      </c>
      <c r="AT695" s="217" t="s">
        <v>204</v>
      </c>
      <c r="AU695" s="217" t="s">
        <v>84</v>
      </c>
      <c r="AY695" s="17" t="s">
        <v>201</v>
      </c>
      <c r="BE695" s="218">
        <f>IF(N695="základní",J695,0)</f>
        <v>0</v>
      </c>
      <c r="BF695" s="218">
        <f>IF(N695="snížená",J695,0)</f>
        <v>0</v>
      </c>
      <c r="BG695" s="218">
        <f>IF(N695="zákl. přenesená",J695,0)</f>
        <v>0</v>
      </c>
      <c r="BH695" s="218">
        <f>IF(N695="sníž. přenesená",J695,0)</f>
        <v>0</v>
      </c>
      <c r="BI695" s="218">
        <f>IF(N695="nulová",J695,0)</f>
        <v>0</v>
      </c>
      <c r="BJ695" s="17" t="s">
        <v>82</v>
      </c>
      <c r="BK695" s="218">
        <f>ROUND(I695*H695,2)</f>
        <v>0</v>
      </c>
      <c r="BL695" s="17" t="s">
        <v>214</v>
      </c>
      <c r="BM695" s="217" t="s">
        <v>4782</v>
      </c>
    </row>
    <row r="696" spans="1:65" s="2" customFormat="1" ht="39" x14ac:dyDescent="0.2">
      <c r="A696" s="34"/>
      <c r="B696" s="35"/>
      <c r="D696" s="219" t="s">
        <v>210</v>
      </c>
      <c r="E696" s="36"/>
      <c r="F696" s="220" t="s">
        <v>4728</v>
      </c>
      <c r="G696" s="36"/>
      <c r="H696" s="36"/>
      <c r="I696" s="118"/>
      <c r="J696" s="36"/>
      <c r="K696" s="36"/>
      <c r="L696" s="39"/>
      <c r="M696" s="221"/>
      <c r="N696" s="222"/>
      <c r="O696" s="71"/>
      <c r="P696" s="71"/>
      <c r="Q696" s="71"/>
      <c r="R696" s="71"/>
      <c r="S696" s="71"/>
      <c r="T696" s="72"/>
      <c r="U696" s="34"/>
      <c r="V696" s="34"/>
      <c r="W696" s="34"/>
      <c r="X696" s="34"/>
      <c r="Y696" s="34"/>
      <c r="Z696" s="34"/>
      <c r="AA696" s="34"/>
      <c r="AB696" s="34"/>
      <c r="AC696" s="34"/>
      <c r="AD696" s="34"/>
      <c r="AE696" s="34"/>
      <c r="AT696" s="17" t="s">
        <v>210</v>
      </c>
      <c r="AU696" s="17" t="s">
        <v>84</v>
      </c>
    </row>
    <row r="697" spans="1:65" s="2" customFormat="1" ht="24" customHeight="1" x14ac:dyDescent="0.2">
      <c r="A697" s="34"/>
      <c r="B697" s="35"/>
      <c r="C697" s="290" t="s">
        <v>1526</v>
      </c>
      <c r="D697" s="205" t="s">
        <v>204</v>
      </c>
      <c r="E697" s="206" t="s">
        <v>4783</v>
      </c>
      <c r="F697" s="207" t="s">
        <v>4784</v>
      </c>
      <c r="G697" s="208" t="s">
        <v>247</v>
      </c>
      <c r="H697" s="209">
        <v>1</v>
      </c>
      <c r="I697" s="210"/>
      <c r="J697" s="211">
        <f>ROUND(I697*H697,2)</f>
        <v>0</v>
      </c>
      <c r="K697" s="212"/>
      <c r="L697" s="39"/>
      <c r="M697" s="213" t="s">
        <v>1</v>
      </c>
      <c r="N697" s="214" t="s">
        <v>39</v>
      </c>
      <c r="O697" s="71"/>
      <c r="P697" s="215">
        <f>O697*H697</f>
        <v>0</v>
      </c>
      <c r="Q697" s="215">
        <v>0</v>
      </c>
      <c r="R697" s="215">
        <f>Q697*H697</f>
        <v>0</v>
      </c>
      <c r="S697" s="215">
        <v>0</v>
      </c>
      <c r="T697" s="216">
        <f>S697*H697</f>
        <v>0</v>
      </c>
      <c r="U697" s="34"/>
      <c r="V697" s="34"/>
      <c r="W697" s="34"/>
      <c r="X697" s="34"/>
      <c r="Y697" s="34"/>
      <c r="Z697" s="34"/>
      <c r="AA697" s="34"/>
      <c r="AB697" s="34"/>
      <c r="AC697" s="34"/>
      <c r="AD697" s="34"/>
      <c r="AE697" s="34"/>
      <c r="AR697" s="217" t="s">
        <v>214</v>
      </c>
      <c r="AT697" s="217" t="s">
        <v>204</v>
      </c>
      <c r="AU697" s="217" t="s">
        <v>84</v>
      </c>
      <c r="AY697" s="17" t="s">
        <v>201</v>
      </c>
      <c r="BE697" s="218">
        <f>IF(N697="základní",J697,0)</f>
        <v>0</v>
      </c>
      <c r="BF697" s="218">
        <f>IF(N697="snížená",J697,0)</f>
        <v>0</v>
      </c>
      <c r="BG697" s="218">
        <f>IF(N697="zákl. přenesená",J697,0)</f>
        <v>0</v>
      </c>
      <c r="BH697" s="218">
        <f>IF(N697="sníž. přenesená",J697,0)</f>
        <v>0</v>
      </c>
      <c r="BI697" s="218">
        <f>IF(N697="nulová",J697,0)</f>
        <v>0</v>
      </c>
      <c r="BJ697" s="17" t="s">
        <v>82</v>
      </c>
      <c r="BK697" s="218">
        <f>ROUND(I697*H697,2)</f>
        <v>0</v>
      </c>
      <c r="BL697" s="17" t="s">
        <v>214</v>
      </c>
      <c r="BM697" s="217" t="s">
        <v>4785</v>
      </c>
    </row>
    <row r="698" spans="1:65" s="2" customFormat="1" ht="39" x14ac:dyDescent="0.2">
      <c r="A698" s="34"/>
      <c r="B698" s="35"/>
      <c r="D698" s="219" t="s">
        <v>210</v>
      </c>
      <c r="E698" s="36"/>
      <c r="F698" s="220" t="s">
        <v>4728</v>
      </c>
      <c r="G698" s="36"/>
      <c r="H698" s="36"/>
      <c r="I698" s="118"/>
      <c r="J698" s="36"/>
      <c r="K698" s="36"/>
      <c r="L698" s="39"/>
      <c r="M698" s="221"/>
      <c r="N698" s="222"/>
      <c r="O698" s="71"/>
      <c r="P698" s="71"/>
      <c r="Q698" s="71"/>
      <c r="R698" s="71"/>
      <c r="S698" s="71"/>
      <c r="T698" s="72"/>
      <c r="U698" s="34"/>
      <c r="V698" s="34"/>
      <c r="W698" s="34"/>
      <c r="X698" s="34"/>
      <c r="Y698" s="34"/>
      <c r="Z698" s="34"/>
      <c r="AA698" s="34"/>
      <c r="AB698" s="34"/>
      <c r="AC698" s="34"/>
      <c r="AD698" s="34"/>
      <c r="AE698" s="34"/>
      <c r="AT698" s="17" t="s">
        <v>210</v>
      </c>
      <c r="AU698" s="17" t="s">
        <v>84</v>
      </c>
    </row>
    <row r="699" spans="1:65" s="2" customFormat="1" ht="24" customHeight="1" x14ac:dyDescent="0.2">
      <c r="A699" s="34"/>
      <c r="B699" s="35"/>
      <c r="C699" s="290" t="s">
        <v>1530</v>
      </c>
      <c r="D699" s="205" t="s">
        <v>204</v>
      </c>
      <c r="E699" s="206" t="s">
        <v>4786</v>
      </c>
      <c r="F699" s="207" t="s">
        <v>4740</v>
      </c>
      <c r="G699" s="208" t="s">
        <v>247</v>
      </c>
      <c r="H699" s="209">
        <v>1</v>
      </c>
      <c r="I699" s="210"/>
      <c r="J699" s="211">
        <f>ROUND(I699*H699,2)</f>
        <v>0</v>
      </c>
      <c r="K699" s="212"/>
      <c r="L699" s="39"/>
      <c r="M699" s="213" t="s">
        <v>1</v>
      </c>
      <c r="N699" s="214" t="s">
        <v>39</v>
      </c>
      <c r="O699" s="71"/>
      <c r="P699" s="215">
        <f>O699*H699</f>
        <v>0</v>
      </c>
      <c r="Q699" s="215">
        <v>0</v>
      </c>
      <c r="R699" s="215">
        <f>Q699*H699</f>
        <v>0</v>
      </c>
      <c r="S699" s="215">
        <v>0</v>
      </c>
      <c r="T699" s="216">
        <f>S699*H699</f>
        <v>0</v>
      </c>
      <c r="U699" s="34"/>
      <c r="V699" s="34"/>
      <c r="W699" s="34"/>
      <c r="X699" s="34"/>
      <c r="Y699" s="34"/>
      <c r="Z699" s="34"/>
      <c r="AA699" s="34"/>
      <c r="AB699" s="34"/>
      <c r="AC699" s="34"/>
      <c r="AD699" s="34"/>
      <c r="AE699" s="34"/>
      <c r="AR699" s="217" t="s">
        <v>214</v>
      </c>
      <c r="AT699" s="217" t="s">
        <v>204</v>
      </c>
      <c r="AU699" s="217" t="s">
        <v>84</v>
      </c>
      <c r="AY699" s="17" t="s">
        <v>201</v>
      </c>
      <c r="BE699" s="218">
        <f>IF(N699="základní",J699,0)</f>
        <v>0</v>
      </c>
      <c r="BF699" s="218">
        <f>IF(N699="snížená",J699,0)</f>
        <v>0</v>
      </c>
      <c r="BG699" s="218">
        <f>IF(N699="zákl. přenesená",J699,0)</f>
        <v>0</v>
      </c>
      <c r="BH699" s="218">
        <f>IF(N699="sníž. přenesená",J699,0)</f>
        <v>0</v>
      </c>
      <c r="BI699" s="218">
        <f>IF(N699="nulová",J699,0)</f>
        <v>0</v>
      </c>
      <c r="BJ699" s="17" t="s">
        <v>82</v>
      </c>
      <c r="BK699" s="218">
        <f>ROUND(I699*H699,2)</f>
        <v>0</v>
      </c>
      <c r="BL699" s="17" t="s">
        <v>214</v>
      </c>
      <c r="BM699" s="217" t="s">
        <v>4787</v>
      </c>
    </row>
    <row r="700" spans="1:65" s="2" customFormat="1" ht="39" x14ac:dyDescent="0.2">
      <c r="A700" s="34"/>
      <c r="B700" s="35"/>
      <c r="D700" s="219" t="s">
        <v>210</v>
      </c>
      <c r="E700" s="36"/>
      <c r="F700" s="220" t="s">
        <v>4728</v>
      </c>
      <c r="G700" s="36"/>
      <c r="H700" s="36"/>
      <c r="I700" s="118"/>
      <c r="J700" s="36"/>
      <c r="K700" s="36"/>
      <c r="L700" s="39"/>
      <c r="M700" s="221"/>
      <c r="N700" s="222"/>
      <c r="O700" s="71"/>
      <c r="P700" s="71"/>
      <c r="Q700" s="71"/>
      <c r="R700" s="71"/>
      <c r="S700" s="71"/>
      <c r="T700" s="72"/>
      <c r="U700" s="34"/>
      <c r="V700" s="34"/>
      <c r="W700" s="34"/>
      <c r="X700" s="34"/>
      <c r="Y700" s="34"/>
      <c r="Z700" s="34"/>
      <c r="AA700" s="34"/>
      <c r="AB700" s="34"/>
      <c r="AC700" s="34"/>
      <c r="AD700" s="34"/>
      <c r="AE700" s="34"/>
      <c r="AT700" s="17" t="s">
        <v>210</v>
      </c>
      <c r="AU700" s="17" t="s">
        <v>84</v>
      </c>
    </row>
    <row r="701" spans="1:65" s="2" customFormat="1" ht="24" customHeight="1" x14ac:dyDescent="0.2">
      <c r="A701" s="34"/>
      <c r="B701" s="35"/>
      <c r="C701" s="290" t="s">
        <v>1533</v>
      </c>
      <c r="D701" s="205" t="s">
        <v>204</v>
      </c>
      <c r="E701" s="206" t="s">
        <v>4788</v>
      </c>
      <c r="F701" s="207" t="s">
        <v>4789</v>
      </c>
      <c r="G701" s="208" t="s">
        <v>247</v>
      </c>
      <c r="H701" s="209">
        <v>1</v>
      </c>
      <c r="I701" s="210"/>
      <c r="J701" s="211">
        <f>ROUND(I701*H701,2)</f>
        <v>0</v>
      </c>
      <c r="K701" s="212"/>
      <c r="L701" s="39"/>
      <c r="M701" s="213" t="s">
        <v>1</v>
      </c>
      <c r="N701" s="214" t="s">
        <v>39</v>
      </c>
      <c r="O701" s="71"/>
      <c r="P701" s="215">
        <f>O701*H701</f>
        <v>0</v>
      </c>
      <c r="Q701" s="215">
        <v>0</v>
      </c>
      <c r="R701" s="215">
        <f>Q701*H701</f>
        <v>0</v>
      </c>
      <c r="S701" s="215">
        <v>0</v>
      </c>
      <c r="T701" s="216">
        <f>S701*H701</f>
        <v>0</v>
      </c>
      <c r="U701" s="34"/>
      <c r="V701" s="34"/>
      <c r="W701" s="34"/>
      <c r="X701" s="34"/>
      <c r="Y701" s="34"/>
      <c r="Z701" s="34"/>
      <c r="AA701" s="34"/>
      <c r="AB701" s="34"/>
      <c r="AC701" s="34"/>
      <c r="AD701" s="34"/>
      <c r="AE701" s="34"/>
      <c r="AR701" s="217" t="s">
        <v>214</v>
      </c>
      <c r="AT701" s="217" t="s">
        <v>204</v>
      </c>
      <c r="AU701" s="217" t="s">
        <v>84</v>
      </c>
      <c r="AY701" s="17" t="s">
        <v>201</v>
      </c>
      <c r="BE701" s="218">
        <f>IF(N701="základní",J701,0)</f>
        <v>0</v>
      </c>
      <c r="BF701" s="218">
        <f>IF(N701="snížená",J701,0)</f>
        <v>0</v>
      </c>
      <c r="BG701" s="218">
        <f>IF(N701="zákl. přenesená",J701,0)</f>
        <v>0</v>
      </c>
      <c r="BH701" s="218">
        <f>IF(N701="sníž. přenesená",J701,0)</f>
        <v>0</v>
      </c>
      <c r="BI701" s="218">
        <f>IF(N701="nulová",J701,0)</f>
        <v>0</v>
      </c>
      <c r="BJ701" s="17" t="s">
        <v>82</v>
      </c>
      <c r="BK701" s="218">
        <f>ROUND(I701*H701,2)</f>
        <v>0</v>
      </c>
      <c r="BL701" s="17" t="s">
        <v>214</v>
      </c>
      <c r="BM701" s="217" t="s">
        <v>4790</v>
      </c>
    </row>
    <row r="702" spans="1:65" s="2" customFormat="1" ht="39" x14ac:dyDescent="0.2">
      <c r="A702" s="34"/>
      <c r="B702" s="35"/>
      <c r="D702" s="219" t="s">
        <v>210</v>
      </c>
      <c r="E702" s="36"/>
      <c r="F702" s="220" t="s">
        <v>4728</v>
      </c>
      <c r="G702" s="36"/>
      <c r="H702" s="36"/>
      <c r="I702" s="118"/>
      <c r="J702" s="36"/>
      <c r="K702" s="36"/>
      <c r="L702" s="39"/>
      <c r="M702" s="221"/>
      <c r="N702" s="222"/>
      <c r="O702" s="71"/>
      <c r="P702" s="71"/>
      <c r="Q702" s="71"/>
      <c r="R702" s="71"/>
      <c r="S702" s="71"/>
      <c r="T702" s="72"/>
      <c r="U702" s="34"/>
      <c r="V702" s="34"/>
      <c r="W702" s="34"/>
      <c r="X702" s="34"/>
      <c r="Y702" s="34"/>
      <c r="Z702" s="34"/>
      <c r="AA702" s="34"/>
      <c r="AB702" s="34"/>
      <c r="AC702" s="34"/>
      <c r="AD702" s="34"/>
      <c r="AE702" s="34"/>
      <c r="AT702" s="17" t="s">
        <v>210</v>
      </c>
      <c r="AU702" s="17" t="s">
        <v>84</v>
      </c>
    </row>
    <row r="703" spans="1:65" s="2" customFormat="1" ht="24" customHeight="1" x14ac:dyDescent="0.2">
      <c r="A703" s="34"/>
      <c r="B703" s="35"/>
      <c r="C703" s="290" t="s">
        <v>1536</v>
      </c>
      <c r="D703" s="205" t="s">
        <v>204</v>
      </c>
      <c r="E703" s="206" t="s">
        <v>4791</v>
      </c>
      <c r="F703" s="207" t="s">
        <v>4792</v>
      </c>
      <c r="G703" s="208" t="s">
        <v>247</v>
      </c>
      <c r="H703" s="209">
        <v>1</v>
      </c>
      <c r="I703" s="210"/>
      <c r="J703" s="211">
        <f>ROUND(I703*H703,2)</f>
        <v>0</v>
      </c>
      <c r="K703" s="212"/>
      <c r="L703" s="39"/>
      <c r="M703" s="213" t="s">
        <v>1</v>
      </c>
      <c r="N703" s="214" t="s">
        <v>39</v>
      </c>
      <c r="O703" s="71"/>
      <c r="P703" s="215">
        <f>O703*H703</f>
        <v>0</v>
      </c>
      <c r="Q703" s="215">
        <v>0</v>
      </c>
      <c r="R703" s="215">
        <f>Q703*H703</f>
        <v>0</v>
      </c>
      <c r="S703" s="215">
        <v>0</v>
      </c>
      <c r="T703" s="216">
        <f>S703*H703</f>
        <v>0</v>
      </c>
      <c r="U703" s="34"/>
      <c r="V703" s="34"/>
      <c r="W703" s="34"/>
      <c r="X703" s="34"/>
      <c r="Y703" s="34"/>
      <c r="Z703" s="34"/>
      <c r="AA703" s="34"/>
      <c r="AB703" s="34"/>
      <c r="AC703" s="34"/>
      <c r="AD703" s="34"/>
      <c r="AE703" s="34"/>
      <c r="AR703" s="217" t="s">
        <v>214</v>
      </c>
      <c r="AT703" s="217" t="s">
        <v>204</v>
      </c>
      <c r="AU703" s="217" t="s">
        <v>84</v>
      </c>
      <c r="AY703" s="17" t="s">
        <v>201</v>
      </c>
      <c r="BE703" s="218">
        <f>IF(N703="základní",J703,0)</f>
        <v>0</v>
      </c>
      <c r="BF703" s="218">
        <f>IF(N703="snížená",J703,0)</f>
        <v>0</v>
      </c>
      <c r="BG703" s="218">
        <f>IF(N703="zákl. přenesená",J703,0)</f>
        <v>0</v>
      </c>
      <c r="BH703" s="218">
        <f>IF(N703="sníž. přenesená",J703,0)</f>
        <v>0</v>
      </c>
      <c r="BI703" s="218">
        <f>IF(N703="nulová",J703,0)</f>
        <v>0</v>
      </c>
      <c r="BJ703" s="17" t="s">
        <v>82</v>
      </c>
      <c r="BK703" s="218">
        <f>ROUND(I703*H703,2)</f>
        <v>0</v>
      </c>
      <c r="BL703" s="17" t="s">
        <v>214</v>
      </c>
      <c r="BM703" s="217" t="s">
        <v>4793</v>
      </c>
    </row>
    <row r="704" spans="1:65" s="2" customFormat="1" ht="39" x14ac:dyDescent="0.2">
      <c r="A704" s="34"/>
      <c r="B704" s="35"/>
      <c r="D704" s="219" t="s">
        <v>210</v>
      </c>
      <c r="E704" s="36"/>
      <c r="F704" s="220" t="s">
        <v>4728</v>
      </c>
      <c r="G704" s="36"/>
      <c r="H704" s="36"/>
      <c r="I704" s="118"/>
      <c r="J704" s="36"/>
      <c r="K704" s="36"/>
      <c r="L704" s="39"/>
      <c r="M704" s="221"/>
      <c r="N704" s="222"/>
      <c r="O704" s="71"/>
      <c r="P704" s="71"/>
      <c r="Q704" s="71"/>
      <c r="R704" s="71"/>
      <c r="S704" s="71"/>
      <c r="T704" s="72"/>
      <c r="U704" s="34"/>
      <c r="V704" s="34"/>
      <c r="W704" s="34"/>
      <c r="X704" s="34"/>
      <c r="Y704" s="34"/>
      <c r="Z704" s="34"/>
      <c r="AA704" s="34"/>
      <c r="AB704" s="34"/>
      <c r="AC704" s="34"/>
      <c r="AD704" s="34"/>
      <c r="AE704" s="34"/>
      <c r="AT704" s="17" t="s">
        <v>210</v>
      </c>
      <c r="AU704" s="17" t="s">
        <v>84</v>
      </c>
    </row>
    <row r="705" spans="1:65" s="2" customFormat="1" ht="24" customHeight="1" x14ac:dyDescent="0.2">
      <c r="A705" s="34"/>
      <c r="B705" s="35"/>
      <c r="C705" s="290" t="s">
        <v>1539</v>
      </c>
      <c r="D705" s="205" t="s">
        <v>204</v>
      </c>
      <c r="E705" s="206" t="s">
        <v>4794</v>
      </c>
      <c r="F705" s="207" t="s">
        <v>4792</v>
      </c>
      <c r="G705" s="208" t="s">
        <v>247</v>
      </c>
      <c r="H705" s="209">
        <v>1</v>
      </c>
      <c r="I705" s="210"/>
      <c r="J705" s="211">
        <f>ROUND(I705*H705,2)</f>
        <v>0</v>
      </c>
      <c r="K705" s="212"/>
      <c r="L705" s="39"/>
      <c r="M705" s="213" t="s">
        <v>1</v>
      </c>
      <c r="N705" s="214" t="s">
        <v>39</v>
      </c>
      <c r="O705" s="71"/>
      <c r="P705" s="215">
        <f>O705*H705</f>
        <v>0</v>
      </c>
      <c r="Q705" s="215">
        <v>0</v>
      </c>
      <c r="R705" s="215">
        <f>Q705*H705</f>
        <v>0</v>
      </c>
      <c r="S705" s="215">
        <v>0</v>
      </c>
      <c r="T705" s="216">
        <f>S705*H705</f>
        <v>0</v>
      </c>
      <c r="U705" s="34"/>
      <c r="V705" s="34"/>
      <c r="W705" s="34"/>
      <c r="X705" s="34"/>
      <c r="Y705" s="34"/>
      <c r="Z705" s="34"/>
      <c r="AA705" s="34"/>
      <c r="AB705" s="34"/>
      <c r="AC705" s="34"/>
      <c r="AD705" s="34"/>
      <c r="AE705" s="34"/>
      <c r="AR705" s="217" t="s">
        <v>214</v>
      </c>
      <c r="AT705" s="217" t="s">
        <v>204</v>
      </c>
      <c r="AU705" s="217" t="s">
        <v>84</v>
      </c>
      <c r="AY705" s="17" t="s">
        <v>201</v>
      </c>
      <c r="BE705" s="218">
        <f>IF(N705="základní",J705,0)</f>
        <v>0</v>
      </c>
      <c r="BF705" s="218">
        <f>IF(N705="snížená",J705,0)</f>
        <v>0</v>
      </c>
      <c r="BG705" s="218">
        <f>IF(N705="zákl. přenesená",J705,0)</f>
        <v>0</v>
      </c>
      <c r="BH705" s="218">
        <f>IF(N705="sníž. přenesená",J705,0)</f>
        <v>0</v>
      </c>
      <c r="BI705" s="218">
        <f>IF(N705="nulová",J705,0)</f>
        <v>0</v>
      </c>
      <c r="BJ705" s="17" t="s">
        <v>82</v>
      </c>
      <c r="BK705" s="218">
        <f>ROUND(I705*H705,2)</f>
        <v>0</v>
      </c>
      <c r="BL705" s="17" t="s">
        <v>214</v>
      </c>
      <c r="BM705" s="217" t="s">
        <v>4795</v>
      </c>
    </row>
    <row r="706" spans="1:65" s="2" customFormat="1" ht="39" x14ac:dyDescent="0.2">
      <c r="A706" s="34"/>
      <c r="B706" s="35"/>
      <c r="D706" s="219" t="s">
        <v>210</v>
      </c>
      <c r="E706" s="36"/>
      <c r="F706" s="220" t="s">
        <v>4728</v>
      </c>
      <c r="G706" s="36"/>
      <c r="H706" s="36"/>
      <c r="I706" s="118"/>
      <c r="J706" s="36"/>
      <c r="K706" s="36"/>
      <c r="L706" s="39"/>
      <c r="M706" s="221"/>
      <c r="N706" s="222"/>
      <c r="O706" s="71"/>
      <c r="P706" s="71"/>
      <c r="Q706" s="71"/>
      <c r="R706" s="71"/>
      <c r="S706" s="71"/>
      <c r="T706" s="72"/>
      <c r="U706" s="34"/>
      <c r="V706" s="34"/>
      <c r="W706" s="34"/>
      <c r="X706" s="34"/>
      <c r="Y706" s="34"/>
      <c r="Z706" s="34"/>
      <c r="AA706" s="34"/>
      <c r="AB706" s="34"/>
      <c r="AC706" s="34"/>
      <c r="AD706" s="34"/>
      <c r="AE706" s="34"/>
      <c r="AT706" s="17" t="s">
        <v>210</v>
      </c>
      <c r="AU706" s="17" t="s">
        <v>84</v>
      </c>
    </row>
    <row r="707" spans="1:65" s="2" customFormat="1" ht="24" customHeight="1" x14ac:dyDescent="0.2">
      <c r="A707" s="34"/>
      <c r="B707" s="35"/>
      <c r="C707" s="290" t="s">
        <v>1542</v>
      </c>
      <c r="D707" s="205" t="s">
        <v>204</v>
      </c>
      <c r="E707" s="206" t="s">
        <v>4796</v>
      </c>
      <c r="F707" s="207" t="s">
        <v>4740</v>
      </c>
      <c r="G707" s="208" t="s">
        <v>247</v>
      </c>
      <c r="H707" s="209">
        <v>1</v>
      </c>
      <c r="I707" s="210"/>
      <c r="J707" s="211">
        <f>ROUND(I707*H707,2)</f>
        <v>0</v>
      </c>
      <c r="K707" s="212"/>
      <c r="L707" s="39"/>
      <c r="M707" s="213" t="s">
        <v>1</v>
      </c>
      <c r="N707" s="214" t="s">
        <v>39</v>
      </c>
      <c r="O707" s="71"/>
      <c r="P707" s="215">
        <f>O707*H707</f>
        <v>0</v>
      </c>
      <c r="Q707" s="215">
        <v>0</v>
      </c>
      <c r="R707" s="215">
        <f>Q707*H707</f>
        <v>0</v>
      </c>
      <c r="S707" s="215">
        <v>0</v>
      </c>
      <c r="T707" s="216">
        <f>S707*H707</f>
        <v>0</v>
      </c>
      <c r="U707" s="34"/>
      <c r="V707" s="34"/>
      <c r="W707" s="34"/>
      <c r="X707" s="34"/>
      <c r="Y707" s="34"/>
      <c r="Z707" s="34"/>
      <c r="AA707" s="34"/>
      <c r="AB707" s="34"/>
      <c r="AC707" s="34"/>
      <c r="AD707" s="34"/>
      <c r="AE707" s="34"/>
      <c r="AR707" s="217" t="s">
        <v>214</v>
      </c>
      <c r="AT707" s="217" t="s">
        <v>204</v>
      </c>
      <c r="AU707" s="217" t="s">
        <v>84</v>
      </c>
      <c r="AY707" s="17" t="s">
        <v>201</v>
      </c>
      <c r="BE707" s="218">
        <f>IF(N707="základní",J707,0)</f>
        <v>0</v>
      </c>
      <c r="BF707" s="218">
        <f>IF(N707="snížená",J707,0)</f>
        <v>0</v>
      </c>
      <c r="BG707" s="218">
        <f>IF(N707="zákl. přenesená",J707,0)</f>
        <v>0</v>
      </c>
      <c r="BH707" s="218">
        <f>IF(N707="sníž. přenesená",J707,0)</f>
        <v>0</v>
      </c>
      <c r="BI707" s="218">
        <f>IF(N707="nulová",J707,0)</f>
        <v>0</v>
      </c>
      <c r="BJ707" s="17" t="s">
        <v>82</v>
      </c>
      <c r="BK707" s="218">
        <f>ROUND(I707*H707,2)</f>
        <v>0</v>
      </c>
      <c r="BL707" s="17" t="s">
        <v>214</v>
      </c>
      <c r="BM707" s="217" t="s">
        <v>4797</v>
      </c>
    </row>
    <row r="708" spans="1:65" s="2" customFormat="1" ht="39" x14ac:dyDescent="0.2">
      <c r="A708" s="34"/>
      <c r="B708" s="35"/>
      <c r="D708" s="219" t="s">
        <v>210</v>
      </c>
      <c r="E708" s="36"/>
      <c r="F708" s="220" t="s">
        <v>4728</v>
      </c>
      <c r="G708" s="36"/>
      <c r="H708" s="36"/>
      <c r="I708" s="118"/>
      <c r="J708" s="36"/>
      <c r="K708" s="36"/>
      <c r="L708" s="39"/>
      <c r="M708" s="221"/>
      <c r="N708" s="222"/>
      <c r="O708" s="71"/>
      <c r="P708" s="71"/>
      <c r="Q708" s="71"/>
      <c r="R708" s="71"/>
      <c r="S708" s="71"/>
      <c r="T708" s="72"/>
      <c r="U708" s="34"/>
      <c r="V708" s="34"/>
      <c r="W708" s="34"/>
      <c r="X708" s="34"/>
      <c r="Y708" s="34"/>
      <c r="Z708" s="34"/>
      <c r="AA708" s="34"/>
      <c r="AB708" s="34"/>
      <c r="AC708" s="34"/>
      <c r="AD708" s="34"/>
      <c r="AE708" s="34"/>
      <c r="AT708" s="17" t="s">
        <v>210</v>
      </c>
      <c r="AU708" s="17" t="s">
        <v>84</v>
      </c>
    </row>
    <row r="709" spans="1:65" s="2" customFormat="1" ht="24" customHeight="1" x14ac:dyDescent="0.2">
      <c r="A709" s="34"/>
      <c r="B709" s="35"/>
      <c r="C709" s="290" t="s">
        <v>1545</v>
      </c>
      <c r="D709" s="205" t="s">
        <v>204</v>
      </c>
      <c r="E709" s="206" t="s">
        <v>4798</v>
      </c>
      <c r="F709" s="207" t="s">
        <v>4732</v>
      </c>
      <c r="G709" s="208" t="s">
        <v>247</v>
      </c>
      <c r="H709" s="209">
        <v>1</v>
      </c>
      <c r="I709" s="210"/>
      <c r="J709" s="211">
        <f>ROUND(I709*H709,2)</f>
        <v>0</v>
      </c>
      <c r="K709" s="212"/>
      <c r="L709" s="39"/>
      <c r="M709" s="213" t="s">
        <v>1</v>
      </c>
      <c r="N709" s="214" t="s">
        <v>39</v>
      </c>
      <c r="O709" s="71"/>
      <c r="P709" s="215">
        <f>O709*H709</f>
        <v>0</v>
      </c>
      <c r="Q709" s="215">
        <v>0</v>
      </c>
      <c r="R709" s="215">
        <f>Q709*H709</f>
        <v>0</v>
      </c>
      <c r="S709" s="215">
        <v>0</v>
      </c>
      <c r="T709" s="216">
        <f>S709*H709</f>
        <v>0</v>
      </c>
      <c r="U709" s="34"/>
      <c r="V709" s="34"/>
      <c r="W709" s="34"/>
      <c r="X709" s="34"/>
      <c r="Y709" s="34"/>
      <c r="Z709" s="34"/>
      <c r="AA709" s="34"/>
      <c r="AB709" s="34"/>
      <c r="AC709" s="34"/>
      <c r="AD709" s="34"/>
      <c r="AE709" s="34"/>
      <c r="AR709" s="217" t="s">
        <v>214</v>
      </c>
      <c r="AT709" s="217" t="s">
        <v>204</v>
      </c>
      <c r="AU709" s="217" t="s">
        <v>84</v>
      </c>
      <c r="AY709" s="17" t="s">
        <v>201</v>
      </c>
      <c r="BE709" s="218">
        <f>IF(N709="základní",J709,0)</f>
        <v>0</v>
      </c>
      <c r="BF709" s="218">
        <f>IF(N709="snížená",J709,0)</f>
        <v>0</v>
      </c>
      <c r="BG709" s="218">
        <f>IF(N709="zákl. přenesená",J709,0)</f>
        <v>0</v>
      </c>
      <c r="BH709" s="218">
        <f>IF(N709="sníž. přenesená",J709,0)</f>
        <v>0</v>
      </c>
      <c r="BI709" s="218">
        <f>IF(N709="nulová",J709,0)</f>
        <v>0</v>
      </c>
      <c r="BJ709" s="17" t="s">
        <v>82</v>
      </c>
      <c r="BK709" s="218">
        <f>ROUND(I709*H709,2)</f>
        <v>0</v>
      </c>
      <c r="BL709" s="17" t="s">
        <v>214</v>
      </c>
      <c r="BM709" s="217" t="s">
        <v>4799</v>
      </c>
    </row>
    <row r="710" spans="1:65" s="2" customFormat="1" ht="39" x14ac:dyDescent="0.2">
      <c r="A710" s="34"/>
      <c r="B710" s="35"/>
      <c r="D710" s="219" t="s">
        <v>210</v>
      </c>
      <c r="E710" s="36"/>
      <c r="F710" s="220" t="s">
        <v>4728</v>
      </c>
      <c r="G710" s="36"/>
      <c r="H710" s="36"/>
      <c r="I710" s="118"/>
      <c r="J710" s="36"/>
      <c r="K710" s="36"/>
      <c r="L710" s="39"/>
      <c r="M710" s="221"/>
      <c r="N710" s="222"/>
      <c r="O710" s="71"/>
      <c r="P710" s="71"/>
      <c r="Q710" s="71"/>
      <c r="R710" s="71"/>
      <c r="S710" s="71"/>
      <c r="T710" s="72"/>
      <c r="U710" s="34"/>
      <c r="V710" s="34"/>
      <c r="W710" s="34"/>
      <c r="X710" s="34"/>
      <c r="Y710" s="34"/>
      <c r="Z710" s="34"/>
      <c r="AA710" s="34"/>
      <c r="AB710" s="34"/>
      <c r="AC710" s="34"/>
      <c r="AD710" s="34"/>
      <c r="AE710" s="34"/>
      <c r="AT710" s="17" t="s">
        <v>210</v>
      </c>
      <c r="AU710" s="17" t="s">
        <v>84</v>
      </c>
    </row>
    <row r="711" spans="1:65" s="2" customFormat="1" ht="24" customHeight="1" x14ac:dyDescent="0.2">
      <c r="A711" s="34"/>
      <c r="B711" s="35"/>
      <c r="C711" s="290" t="s">
        <v>1548</v>
      </c>
      <c r="D711" s="205" t="s">
        <v>204</v>
      </c>
      <c r="E711" s="206" t="s">
        <v>4800</v>
      </c>
      <c r="F711" s="207" t="s">
        <v>4748</v>
      </c>
      <c r="G711" s="208" t="s">
        <v>247</v>
      </c>
      <c r="H711" s="209">
        <v>1</v>
      </c>
      <c r="I711" s="210"/>
      <c r="J711" s="211">
        <f>ROUND(I711*H711,2)</f>
        <v>0</v>
      </c>
      <c r="K711" s="212"/>
      <c r="L711" s="39"/>
      <c r="M711" s="213" t="s">
        <v>1</v>
      </c>
      <c r="N711" s="214" t="s">
        <v>39</v>
      </c>
      <c r="O711" s="71"/>
      <c r="P711" s="215">
        <f>O711*H711</f>
        <v>0</v>
      </c>
      <c r="Q711" s="215">
        <v>0</v>
      </c>
      <c r="R711" s="215">
        <f>Q711*H711</f>
        <v>0</v>
      </c>
      <c r="S711" s="215">
        <v>0</v>
      </c>
      <c r="T711" s="216">
        <f>S711*H711</f>
        <v>0</v>
      </c>
      <c r="U711" s="34"/>
      <c r="V711" s="34"/>
      <c r="W711" s="34"/>
      <c r="X711" s="34"/>
      <c r="Y711" s="34"/>
      <c r="Z711" s="34"/>
      <c r="AA711" s="34"/>
      <c r="AB711" s="34"/>
      <c r="AC711" s="34"/>
      <c r="AD711" s="34"/>
      <c r="AE711" s="34"/>
      <c r="AR711" s="217" t="s">
        <v>214</v>
      </c>
      <c r="AT711" s="217" t="s">
        <v>204</v>
      </c>
      <c r="AU711" s="217" t="s">
        <v>84</v>
      </c>
      <c r="AY711" s="17" t="s">
        <v>201</v>
      </c>
      <c r="BE711" s="218">
        <f>IF(N711="základní",J711,0)</f>
        <v>0</v>
      </c>
      <c r="BF711" s="218">
        <f>IF(N711="snížená",J711,0)</f>
        <v>0</v>
      </c>
      <c r="BG711" s="218">
        <f>IF(N711="zákl. přenesená",J711,0)</f>
        <v>0</v>
      </c>
      <c r="BH711" s="218">
        <f>IF(N711="sníž. přenesená",J711,0)</f>
        <v>0</v>
      </c>
      <c r="BI711" s="218">
        <f>IF(N711="nulová",J711,0)</f>
        <v>0</v>
      </c>
      <c r="BJ711" s="17" t="s">
        <v>82</v>
      </c>
      <c r="BK711" s="218">
        <f>ROUND(I711*H711,2)</f>
        <v>0</v>
      </c>
      <c r="BL711" s="17" t="s">
        <v>214</v>
      </c>
      <c r="BM711" s="217" t="s">
        <v>4801</v>
      </c>
    </row>
    <row r="712" spans="1:65" s="2" customFormat="1" ht="39" x14ac:dyDescent="0.2">
      <c r="A712" s="34"/>
      <c r="B712" s="35"/>
      <c r="D712" s="219" t="s">
        <v>210</v>
      </c>
      <c r="E712" s="36"/>
      <c r="F712" s="220" t="s">
        <v>4728</v>
      </c>
      <c r="G712" s="36"/>
      <c r="H712" s="36"/>
      <c r="I712" s="118"/>
      <c r="J712" s="36"/>
      <c r="K712" s="36"/>
      <c r="L712" s="39"/>
      <c r="M712" s="221"/>
      <c r="N712" s="222"/>
      <c r="O712" s="71"/>
      <c r="P712" s="71"/>
      <c r="Q712" s="71"/>
      <c r="R712" s="71"/>
      <c r="S712" s="71"/>
      <c r="T712" s="72"/>
      <c r="U712" s="34"/>
      <c r="V712" s="34"/>
      <c r="W712" s="34"/>
      <c r="X712" s="34"/>
      <c r="Y712" s="34"/>
      <c r="Z712" s="34"/>
      <c r="AA712" s="34"/>
      <c r="AB712" s="34"/>
      <c r="AC712" s="34"/>
      <c r="AD712" s="34"/>
      <c r="AE712" s="34"/>
      <c r="AT712" s="17" t="s">
        <v>210</v>
      </c>
      <c r="AU712" s="17" t="s">
        <v>84</v>
      </c>
    </row>
    <row r="713" spans="1:65" s="2" customFormat="1" ht="24" customHeight="1" x14ac:dyDescent="0.2">
      <c r="A713" s="34"/>
      <c r="B713" s="35"/>
      <c r="C713" s="290" t="s">
        <v>1551</v>
      </c>
      <c r="D713" s="205" t="s">
        <v>204</v>
      </c>
      <c r="E713" s="206" t="s">
        <v>4802</v>
      </c>
      <c r="F713" s="207" t="s">
        <v>4740</v>
      </c>
      <c r="G713" s="208" t="s">
        <v>247</v>
      </c>
      <c r="H713" s="209">
        <v>1</v>
      </c>
      <c r="I713" s="210"/>
      <c r="J713" s="211">
        <f>ROUND(I713*H713,2)</f>
        <v>0</v>
      </c>
      <c r="K713" s="212"/>
      <c r="L713" s="39"/>
      <c r="M713" s="213" t="s">
        <v>1</v>
      </c>
      <c r="N713" s="214" t="s">
        <v>39</v>
      </c>
      <c r="O713" s="71"/>
      <c r="P713" s="215">
        <f>O713*H713</f>
        <v>0</v>
      </c>
      <c r="Q713" s="215">
        <v>0</v>
      </c>
      <c r="R713" s="215">
        <f>Q713*H713</f>
        <v>0</v>
      </c>
      <c r="S713" s="215">
        <v>0</v>
      </c>
      <c r="T713" s="216">
        <f>S713*H713</f>
        <v>0</v>
      </c>
      <c r="U713" s="34"/>
      <c r="V713" s="34"/>
      <c r="W713" s="34"/>
      <c r="X713" s="34"/>
      <c r="Y713" s="34"/>
      <c r="Z713" s="34"/>
      <c r="AA713" s="34"/>
      <c r="AB713" s="34"/>
      <c r="AC713" s="34"/>
      <c r="AD713" s="34"/>
      <c r="AE713" s="34"/>
      <c r="AR713" s="217" t="s">
        <v>214</v>
      </c>
      <c r="AT713" s="217" t="s">
        <v>204</v>
      </c>
      <c r="AU713" s="217" t="s">
        <v>84</v>
      </c>
      <c r="AY713" s="17" t="s">
        <v>201</v>
      </c>
      <c r="BE713" s="218">
        <f>IF(N713="základní",J713,0)</f>
        <v>0</v>
      </c>
      <c r="BF713" s="218">
        <f>IF(N713="snížená",J713,0)</f>
        <v>0</v>
      </c>
      <c r="BG713" s="218">
        <f>IF(N713="zákl. přenesená",J713,0)</f>
        <v>0</v>
      </c>
      <c r="BH713" s="218">
        <f>IF(N713="sníž. přenesená",J713,0)</f>
        <v>0</v>
      </c>
      <c r="BI713" s="218">
        <f>IF(N713="nulová",J713,0)</f>
        <v>0</v>
      </c>
      <c r="BJ713" s="17" t="s">
        <v>82</v>
      </c>
      <c r="BK713" s="218">
        <f>ROUND(I713*H713,2)</f>
        <v>0</v>
      </c>
      <c r="BL713" s="17" t="s">
        <v>214</v>
      </c>
      <c r="BM713" s="217" t="s">
        <v>4803</v>
      </c>
    </row>
    <row r="714" spans="1:65" s="2" customFormat="1" ht="39" x14ac:dyDescent="0.2">
      <c r="A714" s="34"/>
      <c r="B714" s="35"/>
      <c r="D714" s="219" t="s">
        <v>210</v>
      </c>
      <c r="E714" s="36"/>
      <c r="F714" s="220" t="s">
        <v>4728</v>
      </c>
      <c r="G714" s="36"/>
      <c r="H714" s="36"/>
      <c r="I714" s="118"/>
      <c r="J714" s="36"/>
      <c r="K714" s="36"/>
      <c r="L714" s="39"/>
      <c r="M714" s="221"/>
      <c r="N714" s="222"/>
      <c r="O714" s="71"/>
      <c r="P714" s="71"/>
      <c r="Q714" s="71"/>
      <c r="R714" s="71"/>
      <c r="S714" s="71"/>
      <c r="T714" s="72"/>
      <c r="U714" s="34"/>
      <c r="V714" s="34"/>
      <c r="W714" s="34"/>
      <c r="X714" s="34"/>
      <c r="Y714" s="34"/>
      <c r="Z714" s="34"/>
      <c r="AA714" s="34"/>
      <c r="AB714" s="34"/>
      <c r="AC714" s="34"/>
      <c r="AD714" s="34"/>
      <c r="AE714" s="34"/>
      <c r="AT714" s="17" t="s">
        <v>210</v>
      </c>
      <c r="AU714" s="17" t="s">
        <v>84</v>
      </c>
    </row>
    <row r="715" spans="1:65" s="2" customFormat="1" ht="24" customHeight="1" x14ac:dyDescent="0.2">
      <c r="A715" s="34"/>
      <c r="B715" s="35"/>
      <c r="C715" s="290" t="s">
        <v>1554</v>
      </c>
      <c r="D715" s="205" t="s">
        <v>204</v>
      </c>
      <c r="E715" s="206" t="s">
        <v>4804</v>
      </c>
      <c r="F715" s="207" t="s">
        <v>4805</v>
      </c>
      <c r="G715" s="208" t="s">
        <v>247</v>
      </c>
      <c r="H715" s="209">
        <v>1</v>
      </c>
      <c r="I715" s="210"/>
      <c r="J715" s="211">
        <f>ROUND(I715*H715,2)</f>
        <v>0</v>
      </c>
      <c r="K715" s="212"/>
      <c r="L715" s="39"/>
      <c r="M715" s="213" t="s">
        <v>1</v>
      </c>
      <c r="N715" s="214" t="s">
        <v>39</v>
      </c>
      <c r="O715" s="71"/>
      <c r="P715" s="215">
        <f>O715*H715</f>
        <v>0</v>
      </c>
      <c r="Q715" s="215">
        <v>0</v>
      </c>
      <c r="R715" s="215">
        <f>Q715*H715</f>
        <v>0</v>
      </c>
      <c r="S715" s="215">
        <v>0</v>
      </c>
      <c r="T715" s="216">
        <f>S715*H715</f>
        <v>0</v>
      </c>
      <c r="U715" s="34"/>
      <c r="V715" s="34"/>
      <c r="W715" s="34"/>
      <c r="X715" s="34"/>
      <c r="Y715" s="34"/>
      <c r="Z715" s="34"/>
      <c r="AA715" s="34"/>
      <c r="AB715" s="34"/>
      <c r="AC715" s="34"/>
      <c r="AD715" s="34"/>
      <c r="AE715" s="34"/>
      <c r="AR715" s="217" t="s">
        <v>214</v>
      </c>
      <c r="AT715" s="217" t="s">
        <v>204</v>
      </c>
      <c r="AU715" s="217" t="s">
        <v>84</v>
      </c>
      <c r="AY715" s="17" t="s">
        <v>201</v>
      </c>
      <c r="BE715" s="218">
        <f>IF(N715="základní",J715,0)</f>
        <v>0</v>
      </c>
      <c r="BF715" s="218">
        <f>IF(N715="snížená",J715,0)</f>
        <v>0</v>
      </c>
      <c r="BG715" s="218">
        <f>IF(N715="zákl. přenesená",J715,0)</f>
        <v>0</v>
      </c>
      <c r="BH715" s="218">
        <f>IF(N715="sníž. přenesená",J715,0)</f>
        <v>0</v>
      </c>
      <c r="BI715" s="218">
        <f>IF(N715="nulová",J715,0)</f>
        <v>0</v>
      </c>
      <c r="BJ715" s="17" t="s">
        <v>82</v>
      </c>
      <c r="BK715" s="218">
        <f>ROUND(I715*H715,2)</f>
        <v>0</v>
      </c>
      <c r="BL715" s="17" t="s">
        <v>214</v>
      </c>
      <c r="BM715" s="217" t="s">
        <v>4806</v>
      </c>
    </row>
    <row r="716" spans="1:65" s="2" customFormat="1" ht="39" x14ac:dyDescent="0.2">
      <c r="A716" s="34"/>
      <c r="B716" s="35"/>
      <c r="D716" s="219" t="s">
        <v>210</v>
      </c>
      <c r="E716" s="36"/>
      <c r="F716" s="220" t="s">
        <v>4728</v>
      </c>
      <c r="G716" s="36"/>
      <c r="H716" s="36"/>
      <c r="I716" s="118"/>
      <c r="J716" s="36"/>
      <c r="K716" s="36"/>
      <c r="L716" s="39"/>
      <c r="M716" s="221"/>
      <c r="N716" s="222"/>
      <c r="O716" s="71"/>
      <c r="P716" s="71"/>
      <c r="Q716" s="71"/>
      <c r="R716" s="71"/>
      <c r="S716" s="71"/>
      <c r="T716" s="72"/>
      <c r="U716" s="34"/>
      <c r="V716" s="34"/>
      <c r="W716" s="34"/>
      <c r="X716" s="34"/>
      <c r="Y716" s="34"/>
      <c r="Z716" s="34"/>
      <c r="AA716" s="34"/>
      <c r="AB716" s="34"/>
      <c r="AC716" s="34"/>
      <c r="AD716" s="34"/>
      <c r="AE716" s="34"/>
      <c r="AT716" s="17" t="s">
        <v>210</v>
      </c>
      <c r="AU716" s="17" t="s">
        <v>84</v>
      </c>
    </row>
    <row r="717" spans="1:65" s="2" customFormat="1" ht="24" customHeight="1" x14ac:dyDescent="0.2">
      <c r="A717" s="34"/>
      <c r="B717" s="35"/>
      <c r="C717" s="290" t="s">
        <v>1557</v>
      </c>
      <c r="D717" s="205" t="s">
        <v>204</v>
      </c>
      <c r="E717" s="206" t="s">
        <v>4807</v>
      </c>
      <c r="F717" s="207" t="s">
        <v>4748</v>
      </c>
      <c r="G717" s="208" t="s">
        <v>247</v>
      </c>
      <c r="H717" s="209">
        <v>1</v>
      </c>
      <c r="I717" s="210"/>
      <c r="J717" s="211">
        <f>ROUND(I717*H717,2)</f>
        <v>0</v>
      </c>
      <c r="K717" s="212"/>
      <c r="L717" s="39"/>
      <c r="M717" s="213" t="s">
        <v>1</v>
      </c>
      <c r="N717" s="214" t="s">
        <v>39</v>
      </c>
      <c r="O717" s="71"/>
      <c r="P717" s="215">
        <f>O717*H717</f>
        <v>0</v>
      </c>
      <c r="Q717" s="215">
        <v>0</v>
      </c>
      <c r="R717" s="215">
        <f>Q717*H717</f>
        <v>0</v>
      </c>
      <c r="S717" s="215">
        <v>0</v>
      </c>
      <c r="T717" s="216">
        <f>S717*H717</f>
        <v>0</v>
      </c>
      <c r="U717" s="34"/>
      <c r="V717" s="34"/>
      <c r="W717" s="34"/>
      <c r="X717" s="34"/>
      <c r="Y717" s="34"/>
      <c r="Z717" s="34"/>
      <c r="AA717" s="34"/>
      <c r="AB717" s="34"/>
      <c r="AC717" s="34"/>
      <c r="AD717" s="34"/>
      <c r="AE717" s="34"/>
      <c r="AR717" s="217" t="s">
        <v>214</v>
      </c>
      <c r="AT717" s="217" t="s">
        <v>204</v>
      </c>
      <c r="AU717" s="217" t="s">
        <v>84</v>
      </c>
      <c r="AY717" s="17" t="s">
        <v>201</v>
      </c>
      <c r="BE717" s="218">
        <f>IF(N717="základní",J717,0)</f>
        <v>0</v>
      </c>
      <c r="BF717" s="218">
        <f>IF(N717="snížená",J717,0)</f>
        <v>0</v>
      </c>
      <c r="BG717" s="218">
        <f>IF(N717="zákl. přenesená",J717,0)</f>
        <v>0</v>
      </c>
      <c r="BH717" s="218">
        <f>IF(N717="sníž. přenesená",J717,0)</f>
        <v>0</v>
      </c>
      <c r="BI717" s="218">
        <f>IF(N717="nulová",J717,0)</f>
        <v>0</v>
      </c>
      <c r="BJ717" s="17" t="s">
        <v>82</v>
      </c>
      <c r="BK717" s="218">
        <f>ROUND(I717*H717,2)</f>
        <v>0</v>
      </c>
      <c r="BL717" s="17" t="s">
        <v>214</v>
      </c>
      <c r="BM717" s="217" t="s">
        <v>4808</v>
      </c>
    </row>
    <row r="718" spans="1:65" s="2" customFormat="1" ht="39" x14ac:dyDescent="0.2">
      <c r="A718" s="34"/>
      <c r="B718" s="35"/>
      <c r="D718" s="219" t="s">
        <v>210</v>
      </c>
      <c r="E718" s="36"/>
      <c r="F718" s="220" t="s">
        <v>4728</v>
      </c>
      <c r="G718" s="36"/>
      <c r="H718" s="36"/>
      <c r="I718" s="118"/>
      <c r="J718" s="36"/>
      <c r="K718" s="36"/>
      <c r="L718" s="39"/>
      <c r="M718" s="221"/>
      <c r="N718" s="222"/>
      <c r="O718" s="71"/>
      <c r="P718" s="71"/>
      <c r="Q718" s="71"/>
      <c r="R718" s="71"/>
      <c r="S718" s="71"/>
      <c r="T718" s="72"/>
      <c r="U718" s="34"/>
      <c r="V718" s="34"/>
      <c r="W718" s="34"/>
      <c r="X718" s="34"/>
      <c r="Y718" s="34"/>
      <c r="Z718" s="34"/>
      <c r="AA718" s="34"/>
      <c r="AB718" s="34"/>
      <c r="AC718" s="34"/>
      <c r="AD718" s="34"/>
      <c r="AE718" s="34"/>
      <c r="AT718" s="17" t="s">
        <v>210</v>
      </c>
      <c r="AU718" s="17" t="s">
        <v>84</v>
      </c>
    </row>
    <row r="719" spans="1:65" s="2" customFormat="1" ht="24" customHeight="1" x14ac:dyDescent="0.2">
      <c r="A719" s="34"/>
      <c r="B719" s="35"/>
      <c r="C719" s="290" t="s">
        <v>1560</v>
      </c>
      <c r="D719" s="205" t="s">
        <v>204</v>
      </c>
      <c r="E719" s="206" t="s">
        <v>4809</v>
      </c>
      <c r="F719" s="207" t="s">
        <v>4810</v>
      </c>
      <c r="G719" s="208" t="s">
        <v>247</v>
      </c>
      <c r="H719" s="209">
        <v>1</v>
      </c>
      <c r="I719" s="210"/>
      <c r="J719" s="211">
        <f>ROUND(I719*H719,2)</f>
        <v>0</v>
      </c>
      <c r="K719" s="212"/>
      <c r="L719" s="39"/>
      <c r="M719" s="213" t="s">
        <v>1</v>
      </c>
      <c r="N719" s="214" t="s">
        <v>39</v>
      </c>
      <c r="O719" s="71"/>
      <c r="P719" s="215">
        <f>O719*H719</f>
        <v>0</v>
      </c>
      <c r="Q719" s="215">
        <v>0</v>
      </c>
      <c r="R719" s="215">
        <f>Q719*H719</f>
        <v>0</v>
      </c>
      <c r="S719" s="215">
        <v>0</v>
      </c>
      <c r="T719" s="216">
        <f>S719*H719</f>
        <v>0</v>
      </c>
      <c r="U719" s="34"/>
      <c r="V719" s="34"/>
      <c r="W719" s="34"/>
      <c r="X719" s="34"/>
      <c r="Y719" s="34"/>
      <c r="Z719" s="34"/>
      <c r="AA719" s="34"/>
      <c r="AB719" s="34"/>
      <c r="AC719" s="34"/>
      <c r="AD719" s="34"/>
      <c r="AE719" s="34"/>
      <c r="AR719" s="217" t="s">
        <v>214</v>
      </c>
      <c r="AT719" s="217" t="s">
        <v>204</v>
      </c>
      <c r="AU719" s="217" t="s">
        <v>84</v>
      </c>
      <c r="AY719" s="17" t="s">
        <v>201</v>
      </c>
      <c r="BE719" s="218">
        <f>IF(N719="základní",J719,0)</f>
        <v>0</v>
      </c>
      <c r="BF719" s="218">
        <f>IF(N719="snížená",J719,0)</f>
        <v>0</v>
      </c>
      <c r="BG719" s="218">
        <f>IF(N719="zákl. přenesená",J719,0)</f>
        <v>0</v>
      </c>
      <c r="BH719" s="218">
        <f>IF(N719="sníž. přenesená",J719,0)</f>
        <v>0</v>
      </c>
      <c r="BI719" s="218">
        <f>IF(N719="nulová",J719,0)</f>
        <v>0</v>
      </c>
      <c r="BJ719" s="17" t="s">
        <v>82</v>
      </c>
      <c r="BK719" s="218">
        <f>ROUND(I719*H719,2)</f>
        <v>0</v>
      </c>
      <c r="BL719" s="17" t="s">
        <v>214</v>
      </c>
      <c r="BM719" s="217" t="s">
        <v>4811</v>
      </c>
    </row>
    <row r="720" spans="1:65" s="2" customFormat="1" ht="39" x14ac:dyDescent="0.2">
      <c r="A720" s="34"/>
      <c r="B720" s="35"/>
      <c r="D720" s="219" t="s">
        <v>210</v>
      </c>
      <c r="E720" s="36"/>
      <c r="F720" s="220" t="s">
        <v>4728</v>
      </c>
      <c r="G720" s="36"/>
      <c r="H720" s="36"/>
      <c r="I720" s="118"/>
      <c r="J720" s="36"/>
      <c r="K720" s="36"/>
      <c r="L720" s="39"/>
      <c r="M720" s="221"/>
      <c r="N720" s="222"/>
      <c r="O720" s="71"/>
      <c r="P720" s="71"/>
      <c r="Q720" s="71"/>
      <c r="R720" s="71"/>
      <c r="S720" s="71"/>
      <c r="T720" s="72"/>
      <c r="U720" s="34"/>
      <c r="V720" s="34"/>
      <c r="W720" s="34"/>
      <c r="X720" s="34"/>
      <c r="Y720" s="34"/>
      <c r="Z720" s="34"/>
      <c r="AA720" s="34"/>
      <c r="AB720" s="34"/>
      <c r="AC720" s="34"/>
      <c r="AD720" s="34"/>
      <c r="AE720" s="34"/>
      <c r="AT720" s="17" t="s">
        <v>210</v>
      </c>
      <c r="AU720" s="17" t="s">
        <v>84</v>
      </c>
    </row>
    <row r="721" spans="1:65" s="2" customFormat="1" ht="24" customHeight="1" x14ac:dyDescent="0.2">
      <c r="A721" s="34"/>
      <c r="B721" s="35"/>
      <c r="C721" s="290" t="s">
        <v>1564</v>
      </c>
      <c r="D721" s="205" t="s">
        <v>204</v>
      </c>
      <c r="E721" s="206" t="s">
        <v>4812</v>
      </c>
      <c r="F721" s="207" t="s">
        <v>4810</v>
      </c>
      <c r="G721" s="208" t="s">
        <v>247</v>
      </c>
      <c r="H721" s="209">
        <v>1</v>
      </c>
      <c r="I721" s="210"/>
      <c r="J721" s="211">
        <f>ROUND(I721*H721,2)</f>
        <v>0</v>
      </c>
      <c r="K721" s="212"/>
      <c r="L721" s="39"/>
      <c r="M721" s="213" t="s">
        <v>1</v>
      </c>
      <c r="N721" s="214" t="s">
        <v>39</v>
      </c>
      <c r="O721" s="71"/>
      <c r="P721" s="215">
        <f>O721*H721</f>
        <v>0</v>
      </c>
      <c r="Q721" s="215">
        <v>0</v>
      </c>
      <c r="R721" s="215">
        <f>Q721*H721</f>
        <v>0</v>
      </c>
      <c r="S721" s="215">
        <v>0</v>
      </c>
      <c r="T721" s="216">
        <f>S721*H721</f>
        <v>0</v>
      </c>
      <c r="U721" s="34"/>
      <c r="V721" s="34"/>
      <c r="W721" s="34"/>
      <c r="X721" s="34"/>
      <c r="Y721" s="34"/>
      <c r="Z721" s="34"/>
      <c r="AA721" s="34"/>
      <c r="AB721" s="34"/>
      <c r="AC721" s="34"/>
      <c r="AD721" s="34"/>
      <c r="AE721" s="34"/>
      <c r="AR721" s="217" t="s">
        <v>214</v>
      </c>
      <c r="AT721" s="217" t="s">
        <v>204</v>
      </c>
      <c r="AU721" s="217" t="s">
        <v>84</v>
      </c>
      <c r="AY721" s="17" t="s">
        <v>201</v>
      </c>
      <c r="BE721" s="218">
        <f>IF(N721="základní",J721,0)</f>
        <v>0</v>
      </c>
      <c r="BF721" s="218">
        <f>IF(N721="snížená",J721,0)</f>
        <v>0</v>
      </c>
      <c r="BG721" s="218">
        <f>IF(N721="zákl. přenesená",J721,0)</f>
        <v>0</v>
      </c>
      <c r="BH721" s="218">
        <f>IF(N721="sníž. přenesená",J721,0)</f>
        <v>0</v>
      </c>
      <c r="BI721" s="218">
        <f>IF(N721="nulová",J721,0)</f>
        <v>0</v>
      </c>
      <c r="BJ721" s="17" t="s">
        <v>82</v>
      </c>
      <c r="BK721" s="218">
        <f>ROUND(I721*H721,2)</f>
        <v>0</v>
      </c>
      <c r="BL721" s="17" t="s">
        <v>214</v>
      </c>
      <c r="BM721" s="217" t="s">
        <v>4813</v>
      </c>
    </row>
    <row r="722" spans="1:65" s="2" customFormat="1" ht="39" x14ac:dyDescent="0.2">
      <c r="A722" s="34"/>
      <c r="B722" s="35"/>
      <c r="D722" s="219" t="s">
        <v>210</v>
      </c>
      <c r="E722" s="36"/>
      <c r="F722" s="220" t="s">
        <v>4728</v>
      </c>
      <c r="G722" s="36"/>
      <c r="H722" s="36"/>
      <c r="I722" s="118"/>
      <c r="J722" s="36"/>
      <c r="K722" s="36"/>
      <c r="L722" s="39"/>
      <c r="M722" s="221"/>
      <c r="N722" s="222"/>
      <c r="O722" s="71"/>
      <c r="P722" s="71"/>
      <c r="Q722" s="71"/>
      <c r="R722" s="71"/>
      <c r="S722" s="71"/>
      <c r="T722" s="72"/>
      <c r="U722" s="34"/>
      <c r="V722" s="34"/>
      <c r="W722" s="34"/>
      <c r="X722" s="34"/>
      <c r="Y722" s="34"/>
      <c r="Z722" s="34"/>
      <c r="AA722" s="34"/>
      <c r="AB722" s="34"/>
      <c r="AC722" s="34"/>
      <c r="AD722" s="34"/>
      <c r="AE722" s="34"/>
      <c r="AT722" s="17" t="s">
        <v>210</v>
      </c>
      <c r="AU722" s="17" t="s">
        <v>84</v>
      </c>
    </row>
    <row r="723" spans="1:65" s="2" customFormat="1" ht="24" customHeight="1" x14ac:dyDescent="0.2">
      <c r="A723" s="34"/>
      <c r="B723" s="35"/>
      <c r="C723" s="290" t="s">
        <v>1568</v>
      </c>
      <c r="D723" s="205" t="s">
        <v>204</v>
      </c>
      <c r="E723" s="206" t="s">
        <v>4814</v>
      </c>
      <c r="F723" s="207" t="s">
        <v>4740</v>
      </c>
      <c r="G723" s="208" t="s">
        <v>247</v>
      </c>
      <c r="H723" s="209">
        <v>1</v>
      </c>
      <c r="I723" s="210"/>
      <c r="J723" s="211">
        <f>ROUND(I723*H723,2)</f>
        <v>0</v>
      </c>
      <c r="K723" s="212"/>
      <c r="L723" s="39"/>
      <c r="M723" s="213" t="s">
        <v>1</v>
      </c>
      <c r="N723" s="214" t="s">
        <v>39</v>
      </c>
      <c r="O723" s="71"/>
      <c r="P723" s="215">
        <f>O723*H723</f>
        <v>0</v>
      </c>
      <c r="Q723" s="215">
        <v>0</v>
      </c>
      <c r="R723" s="215">
        <f>Q723*H723</f>
        <v>0</v>
      </c>
      <c r="S723" s="215">
        <v>0</v>
      </c>
      <c r="T723" s="216">
        <f>S723*H723</f>
        <v>0</v>
      </c>
      <c r="U723" s="34"/>
      <c r="V723" s="34"/>
      <c r="W723" s="34"/>
      <c r="X723" s="34"/>
      <c r="Y723" s="34"/>
      <c r="Z723" s="34"/>
      <c r="AA723" s="34"/>
      <c r="AB723" s="34"/>
      <c r="AC723" s="34"/>
      <c r="AD723" s="34"/>
      <c r="AE723" s="34"/>
      <c r="AR723" s="217" t="s">
        <v>214</v>
      </c>
      <c r="AT723" s="217" t="s">
        <v>204</v>
      </c>
      <c r="AU723" s="217" t="s">
        <v>84</v>
      </c>
      <c r="AY723" s="17" t="s">
        <v>201</v>
      </c>
      <c r="BE723" s="218">
        <f>IF(N723="základní",J723,0)</f>
        <v>0</v>
      </c>
      <c r="BF723" s="218">
        <f>IF(N723="snížená",J723,0)</f>
        <v>0</v>
      </c>
      <c r="BG723" s="218">
        <f>IF(N723="zákl. přenesená",J723,0)</f>
        <v>0</v>
      </c>
      <c r="BH723" s="218">
        <f>IF(N723="sníž. přenesená",J723,0)</f>
        <v>0</v>
      </c>
      <c r="BI723" s="218">
        <f>IF(N723="nulová",J723,0)</f>
        <v>0</v>
      </c>
      <c r="BJ723" s="17" t="s">
        <v>82</v>
      </c>
      <c r="BK723" s="218">
        <f>ROUND(I723*H723,2)</f>
        <v>0</v>
      </c>
      <c r="BL723" s="17" t="s">
        <v>214</v>
      </c>
      <c r="BM723" s="217" t="s">
        <v>4815</v>
      </c>
    </row>
    <row r="724" spans="1:65" s="2" customFormat="1" ht="39" x14ac:dyDescent="0.2">
      <c r="A724" s="34"/>
      <c r="B724" s="35"/>
      <c r="D724" s="219" t="s">
        <v>210</v>
      </c>
      <c r="E724" s="36"/>
      <c r="F724" s="220" t="s">
        <v>4728</v>
      </c>
      <c r="G724" s="36"/>
      <c r="H724" s="36"/>
      <c r="I724" s="118"/>
      <c r="J724" s="36"/>
      <c r="K724" s="36"/>
      <c r="L724" s="39"/>
      <c r="M724" s="221"/>
      <c r="N724" s="222"/>
      <c r="O724" s="71"/>
      <c r="P724" s="71"/>
      <c r="Q724" s="71"/>
      <c r="R724" s="71"/>
      <c r="S724" s="71"/>
      <c r="T724" s="72"/>
      <c r="U724" s="34"/>
      <c r="V724" s="34"/>
      <c r="W724" s="34"/>
      <c r="X724" s="34"/>
      <c r="Y724" s="34"/>
      <c r="Z724" s="34"/>
      <c r="AA724" s="34"/>
      <c r="AB724" s="34"/>
      <c r="AC724" s="34"/>
      <c r="AD724" s="34"/>
      <c r="AE724" s="34"/>
      <c r="AT724" s="17" t="s">
        <v>210</v>
      </c>
      <c r="AU724" s="17" t="s">
        <v>84</v>
      </c>
    </row>
    <row r="725" spans="1:65" s="2" customFormat="1" ht="24" customHeight="1" x14ac:dyDescent="0.2">
      <c r="A725" s="34"/>
      <c r="B725" s="35"/>
      <c r="C725" s="290" t="s">
        <v>1571</v>
      </c>
      <c r="D725" s="205" t="s">
        <v>204</v>
      </c>
      <c r="E725" s="206" t="s">
        <v>4816</v>
      </c>
      <c r="F725" s="207" t="s">
        <v>4748</v>
      </c>
      <c r="G725" s="208" t="s">
        <v>247</v>
      </c>
      <c r="H725" s="209">
        <v>1</v>
      </c>
      <c r="I725" s="210"/>
      <c r="J725" s="211">
        <f>ROUND(I725*H725,2)</f>
        <v>0</v>
      </c>
      <c r="K725" s="212"/>
      <c r="L725" s="39"/>
      <c r="M725" s="213" t="s">
        <v>1</v>
      </c>
      <c r="N725" s="214" t="s">
        <v>39</v>
      </c>
      <c r="O725" s="71"/>
      <c r="P725" s="215">
        <f>O725*H725</f>
        <v>0</v>
      </c>
      <c r="Q725" s="215">
        <v>0</v>
      </c>
      <c r="R725" s="215">
        <f>Q725*H725</f>
        <v>0</v>
      </c>
      <c r="S725" s="215">
        <v>0</v>
      </c>
      <c r="T725" s="216">
        <f>S725*H725</f>
        <v>0</v>
      </c>
      <c r="U725" s="34"/>
      <c r="V725" s="34"/>
      <c r="W725" s="34"/>
      <c r="X725" s="34"/>
      <c r="Y725" s="34"/>
      <c r="Z725" s="34"/>
      <c r="AA725" s="34"/>
      <c r="AB725" s="34"/>
      <c r="AC725" s="34"/>
      <c r="AD725" s="34"/>
      <c r="AE725" s="34"/>
      <c r="AR725" s="217" t="s">
        <v>214</v>
      </c>
      <c r="AT725" s="217" t="s">
        <v>204</v>
      </c>
      <c r="AU725" s="217" t="s">
        <v>84</v>
      </c>
      <c r="AY725" s="17" t="s">
        <v>201</v>
      </c>
      <c r="BE725" s="218">
        <f>IF(N725="základní",J725,0)</f>
        <v>0</v>
      </c>
      <c r="BF725" s="218">
        <f>IF(N725="snížená",J725,0)</f>
        <v>0</v>
      </c>
      <c r="BG725" s="218">
        <f>IF(N725="zákl. přenesená",J725,0)</f>
        <v>0</v>
      </c>
      <c r="BH725" s="218">
        <f>IF(N725="sníž. přenesená",J725,0)</f>
        <v>0</v>
      </c>
      <c r="BI725" s="218">
        <f>IF(N725="nulová",J725,0)</f>
        <v>0</v>
      </c>
      <c r="BJ725" s="17" t="s">
        <v>82</v>
      </c>
      <c r="BK725" s="218">
        <f>ROUND(I725*H725,2)</f>
        <v>0</v>
      </c>
      <c r="BL725" s="17" t="s">
        <v>214</v>
      </c>
      <c r="BM725" s="217" t="s">
        <v>4817</v>
      </c>
    </row>
    <row r="726" spans="1:65" s="2" customFormat="1" ht="39" x14ac:dyDescent="0.2">
      <c r="A726" s="34"/>
      <c r="B726" s="35"/>
      <c r="D726" s="219" t="s">
        <v>210</v>
      </c>
      <c r="E726" s="36"/>
      <c r="F726" s="220" t="s">
        <v>4728</v>
      </c>
      <c r="G726" s="36"/>
      <c r="H726" s="36"/>
      <c r="I726" s="118"/>
      <c r="J726" s="36"/>
      <c r="K726" s="36"/>
      <c r="L726" s="39"/>
      <c r="M726" s="221"/>
      <c r="N726" s="222"/>
      <c r="O726" s="71"/>
      <c r="P726" s="71"/>
      <c r="Q726" s="71"/>
      <c r="R726" s="71"/>
      <c r="S726" s="71"/>
      <c r="T726" s="72"/>
      <c r="U726" s="34"/>
      <c r="V726" s="34"/>
      <c r="W726" s="34"/>
      <c r="X726" s="34"/>
      <c r="Y726" s="34"/>
      <c r="Z726" s="34"/>
      <c r="AA726" s="34"/>
      <c r="AB726" s="34"/>
      <c r="AC726" s="34"/>
      <c r="AD726" s="34"/>
      <c r="AE726" s="34"/>
      <c r="AT726" s="17" t="s">
        <v>210</v>
      </c>
      <c r="AU726" s="17" t="s">
        <v>84</v>
      </c>
    </row>
    <row r="727" spans="1:65" s="2" customFormat="1" ht="24" customHeight="1" x14ac:dyDescent="0.2">
      <c r="A727" s="34"/>
      <c r="B727" s="35"/>
      <c r="C727" s="290" t="s">
        <v>1574</v>
      </c>
      <c r="D727" s="205" t="s">
        <v>204</v>
      </c>
      <c r="E727" s="206" t="s">
        <v>4818</v>
      </c>
      <c r="F727" s="207" t="s">
        <v>4740</v>
      </c>
      <c r="G727" s="208" t="s">
        <v>247</v>
      </c>
      <c r="H727" s="209">
        <v>1</v>
      </c>
      <c r="I727" s="210"/>
      <c r="J727" s="211">
        <f>ROUND(I727*H727,2)</f>
        <v>0</v>
      </c>
      <c r="K727" s="212"/>
      <c r="L727" s="39"/>
      <c r="M727" s="213" t="s">
        <v>1</v>
      </c>
      <c r="N727" s="214" t="s">
        <v>39</v>
      </c>
      <c r="O727" s="71"/>
      <c r="P727" s="215">
        <f>O727*H727</f>
        <v>0</v>
      </c>
      <c r="Q727" s="215">
        <v>0</v>
      </c>
      <c r="R727" s="215">
        <f>Q727*H727</f>
        <v>0</v>
      </c>
      <c r="S727" s="215">
        <v>0</v>
      </c>
      <c r="T727" s="216">
        <f>S727*H727</f>
        <v>0</v>
      </c>
      <c r="U727" s="34"/>
      <c r="V727" s="34"/>
      <c r="W727" s="34"/>
      <c r="X727" s="34"/>
      <c r="Y727" s="34"/>
      <c r="Z727" s="34"/>
      <c r="AA727" s="34"/>
      <c r="AB727" s="34"/>
      <c r="AC727" s="34"/>
      <c r="AD727" s="34"/>
      <c r="AE727" s="34"/>
      <c r="AR727" s="217" t="s">
        <v>214</v>
      </c>
      <c r="AT727" s="217" t="s">
        <v>204</v>
      </c>
      <c r="AU727" s="217" t="s">
        <v>84</v>
      </c>
      <c r="AY727" s="17" t="s">
        <v>201</v>
      </c>
      <c r="BE727" s="218">
        <f>IF(N727="základní",J727,0)</f>
        <v>0</v>
      </c>
      <c r="BF727" s="218">
        <f>IF(N727="snížená",J727,0)</f>
        <v>0</v>
      </c>
      <c r="BG727" s="218">
        <f>IF(N727="zákl. přenesená",J727,0)</f>
        <v>0</v>
      </c>
      <c r="BH727" s="218">
        <f>IF(N727="sníž. přenesená",J727,0)</f>
        <v>0</v>
      </c>
      <c r="BI727" s="218">
        <f>IF(N727="nulová",J727,0)</f>
        <v>0</v>
      </c>
      <c r="BJ727" s="17" t="s">
        <v>82</v>
      </c>
      <c r="BK727" s="218">
        <f>ROUND(I727*H727,2)</f>
        <v>0</v>
      </c>
      <c r="BL727" s="17" t="s">
        <v>214</v>
      </c>
      <c r="BM727" s="217" t="s">
        <v>4819</v>
      </c>
    </row>
    <row r="728" spans="1:65" s="2" customFormat="1" ht="39" x14ac:dyDescent="0.2">
      <c r="A728" s="34"/>
      <c r="B728" s="35"/>
      <c r="D728" s="219" t="s">
        <v>210</v>
      </c>
      <c r="E728" s="36"/>
      <c r="F728" s="220" t="s">
        <v>4728</v>
      </c>
      <c r="G728" s="36"/>
      <c r="H728" s="36"/>
      <c r="I728" s="118"/>
      <c r="J728" s="36"/>
      <c r="K728" s="36"/>
      <c r="L728" s="39"/>
      <c r="M728" s="221"/>
      <c r="N728" s="222"/>
      <c r="O728" s="71"/>
      <c r="P728" s="71"/>
      <c r="Q728" s="71"/>
      <c r="R728" s="71"/>
      <c r="S728" s="71"/>
      <c r="T728" s="72"/>
      <c r="U728" s="34"/>
      <c r="V728" s="34"/>
      <c r="W728" s="34"/>
      <c r="X728" s="34"/>
      <c r="Y728" s="34"/>
      <c r="Z728" s="34"/>
      <c r="AA728" s="34"/>
      <c r="AB728" s="34"/>
      <c r="AC728" s="34"/>
      <c r="AD728" s="34"/>
      <c r="AE728" s="34"/>
      <c r="AT728" s="17" t="s">
        <v>210</v>
      </c>
      <c r="AU728" s="17" t="s">
        <v>84</v>
      </c>
    </row>
    <row r="729" spans="1:65" s="2" customFormat="1" ht="24" customHeight="1" x14ac:dyDescent="0.2">
      <c r="A729" s="34"/>
      <c r="B729" s="35"/>
      <c r="C729" s="290" t="s">
        <v>1578</v>
      </c>
      <c r="D729" s="205" t="s">
        <v>204</v>
      </c>
      <c r="E729" s="206" t="s">
        <v>4820</v>
      </c>
      <c r="F729" s="207" t="s">
        <v>4821</v>
      </c>
      <c r="G729" s="208" t="s">
        <v>247</v>
      </c>
      <c r="H729" s="209">
        <v>1</v>
      </c>
      <c r="I729" s="210"/>
      <c r="J729" s="211">
        <f>ROUND(I729*H729,2)</f>
        <v>0</v>
      </c>
      <c r="K729" s="212"/>
      <c r="L729" s="39"/>
      <c r="M729" s="213" t="s">
        <v>1</v>
      </c>
      <c r="N729" s="214" t="s">
        <v>39</v>
      </c>
      <c r="O729" s="71"/>
      <c r="P729" s="215">
        <f>O729*H729</f>
        <v>0</v>
      </c>
      <c r="Q729" s="215">
        <v>0</v>
      </c>
      <c r="R729" s="215">
        <f>Q729*H729</f>
        <v>0</v>
      </c>
      <c r="S729" s="215">
        <v>0</v>
      </c>
      <c r="T729" s="216">
        <f>S729*H729</f>
        <v>0</v>
      </c>
      <c r="U729" s="34"/>
      <c r="V729" s="34"/>
      <c r="W729" s="34"/>
      <c r="X729" s="34"/>
      <c r="Y729" s="34"/>
      <c r="Z729" s="34"/>
      <c r="AA729" s="34"/>
      <c r="AB729" s="34"/>
      <c r="AC729" s="34"/>
      <c r="AD729" s="34"/>
      <c r="AE729" s="34"/>
      <c r="AR729" s="217" t="s">
        <v>214</v>
      </c>
      <c r="AT729" s="217" t="s">
        <v>204</v>
      </c>
      <c r="AU729" s="217" t="s">
        <v>84</v>
      </c>
      <c r="AY729" s="17" t="s">
        <v>201</v>
      </c>
      <c r="BE729" s="218">
        <f>IF(N729="základní",J729,0)</f>
        <v>0</v>
      </c>
      <c r="BF729" s="218">
        <f>IF(N729="snížená",J729,0)</f>
        <v>0</v>
      </c>
      <c r="BG729" s="218">
        <f>IF(N729="zákl. přenesená",J729,0)</f>
        <v>0</v>
      </c>
      <c r="BH729" s="218">
        <f>IF(N729="sníž. přenesená",J729,0)</f>
        <v>0</v>
      </c>
      <c r="BI729" s="218">
        <f>IF(N729="nulová",J729,0)</f>
        <v>0</v>
      </c>
      <c r="BJ729" s="17" t="s">
        <v>82</v>
      </c>
      <c r="BK729" s="218">
        <f>ROUND(I729*H729,2)</f>
        <v>0</v>
      </c>
      <c r="BL729" s="17" t="s">
        <v>214</v>
      </c>
      <c r="BM729" s="217" t="s">
        <v>4822</v>
      </c>
    </row>
    <row r="730" spans="1:65" s="2" customFormat="1" ht="39" x14ac:dyDescent="0.2">
      <c r="A730" s="34"/>
      <c r="B730" s="35"/>
      <c r="D730" s="219" t="s">
        <v>210</v>
      </c>
      <c r="E730" s="36"/>
      <c r="F730" s="220" t="s">
        <v>4728</v>
      </c>
      <c r="G730" s="36"/>
      <c r="H730" s="36"/>
      <c r="I730" s="118"/>
      <c r="J730" s="36"/>
      <c r="K730" s="36"/>
      <c r="L730" s="39"/>
      <c r="M730" s="221"/>
      <c r="N730" s="222"/>
      <c r="O730" s="71"/>
      <c r="P730" s="71"/>
      <c r="Q730" s="71"/>
      <c r="R730" s="71"/>
      <c r="S730" s="71"/>
      <c r="T730" s="72"/>
      <c r="U730" s="34"/>
      <c r="V730" s="34"/>
      <c r="W730" s="34"/>
      <c r="X730" s="34"/>
      <c r="Y730" s="34"/>
      <c r="Z730" s="34"/>
      <c r="AA730" s="34"/>
      <c r="AB730" s="34"/>
      <c r="AC730" s="34"/>
      <c r="AD730" s="34"/>
      <c r="AE730" s="34"/>
      <c r="AT730" s="17" t="s">
        <v>210</v>
      </c>
      <c r="AU730" s="17" t="s">
        <v>84</v>
      </c>
    </row>
    <row r="731" spans="1:65" s="2" customFormat="1" ht="24" customHeight="1" x14ac:dyDescent="0.2">
      <c r="A731" s="34"/>
      <c r="B731" s="35"/>
      <c r="C731" s="290" t="s">
        <v>1581</v>
      </c>
      <c r="D731" s="205" t="s">
        <v>204</v>
      </c>
      <c r="E731" s="206" t="s">
        <v>4823</v>
      </c>
      <c r="F731" s="207" t="s">
        <v>4748</v>
      </c>
      <c r="G731" s="208" t="s">
        <v>247</v>
      </c>
      <c r="H731" s="209">
        <v>1</v>
      </c>
      <c r="I731" s="210"/>
      <c r="J731" s="211">
        <f>ROUND(I731*H731,2)</f>
        <v>0</v>
      </c>
      <c r="K731" s="212"/>
      <c r="L731" s="39"/>
      <c r="M731" s="213" t="s">
        <v>1</v>
      </c>
      <c r="N731" s="214" t="s">
        <v>39</v>
      </c>
      <c r="O731" s="71"/>
      <c r="P731" s="215">
        <f>O731*H731</f>
        <v>0</v>
      </c>
      <c r="Q731" s="215">
        <v>0</v>
      </c>
      <c r="R731" s="215">
        <f>Q731*H731</f>
        <v>0</v>
      </c>
      <c r="S731" s="215">
        <v>0</v>
      </c>
      <c r="T731" s="216">
        <f>S731*H731</f>
        <v>0</v>
      </c>
      <c r="U731" s="34"/>
      <c r="V731" s="34"/>
      <c r="W731" s="34"/>
      <c r="X731" s="34"/>
      <c r="Y731" s="34"/>
      <c r="Z731" s="34"/>
      <c r="AA731" s="34"/>
      <c r="AB731" s="34"/>
      <c r="AC731" s="34"/>
      <c r="AD731" s="34"/>
      <c r="AE731" s="34"/>
      <c r="AR731" s="217" t="s">
        <v>214</v>
      </c>
      <c r="AT731" s="217" t="s">
        <v>204</v>
      </c>
      <c r="AU731" s="217" t="s">
        <v>84</v>
      </c>
      <c r="AY731" s="17" t="s">
        <v>201</v>
      </c>
      <c r="BE731" s="218">
        <f>IF(N731="základní",J731,0)</f>
        <v>0</v>
      </c>
      <c r="BF731" s="218">
        <f>IF(N731="snížená",J731,0)</f>
        <v>0</v>
      </c>
      <c r="BG731" s="218">
        <f>IF(N731="zákl. přenesená",J731,0)</f>
        <v>0</v>
      </c>
      <c r="BH731" s="218">
        <f>IF(N731="sníž. přenesená",J731,0)</f>
        <v>0</v>
      </c>
      <c r="BI731" s="218">
        <f>IF(N731="nulová",J731,0)</f>
        <v>0</v>
      </c>
      <c r="BJ731" s="17" t="s">
        <v>82</v>
      </c>
      <c r="BK731" s="218">
        <f>ROUND(I731*H731,2)</f>
        <v>0</v>
      </c>
      <c r="BL731" s="17" t="s">
        <v>214</v>
      </c>
      <c r="BM731" s="217" t="s">
        <v>4824</v>
      </c>
    </row>
    <row r="732" spans="1:65" s="2" customFormat="1" ht="39" x14ac:dyDescent="0.2">
      <c r="A732" s="34"/>
      <c r="B732" s="35"/>
      <c r="D732" s="219" t="s">
        <v>210</v>
      </c>
      <c r="E732" s="36"/>
      <c r="F732" s="220" t="s">
        <v>4728</v>
      </c>
      <c r="G732" s="36"/>
      <c r="H732" s="36"/>
      <c r="I732" s="118"/>
      <c r="J732" s="36"/>
      <c r="K732" s="36"/>
      <c r="L732" s="39"/>
      <c r="M732" s="221"/>
      <c r="N732" s="222"/>
      <c r="O732" s="71"/>
      <c r="P732" s="71"/>
      <c r="Q732" s="71"/>
      <c r="R732" s="71"/>
      <c r="S732" s="71"/>
      <c r="T732" s="72"/>
      <c r="U732" s="34"/>
      <c r="V732" s="34"/>
      <c r="W732" s="34"/>
      <c r="X732" s="34"/>
      <c r="Y732" s="34"/>
      <c r="Z732" s="34"/>
      <c r="AA732" s="34"/>
      <c r="AB732" s="34"/>
      <c r="AC732" s="34"/>
      <c r="AD732" s="34"/>
      <c r="AE732" s="34"/>
      <c r="AT732" s="17" t="s">
        <v>210</v>
      </c>
      <c r="AU732" s="17" t="s">
        <v>84</v>
      </c>
    </row>
    <row r="733" spans="1:65" s="2" customFormat="1" ht="24" customHeight="1" x14ac:dyDescent="0.2">
      <c r="A733" s="34"/>
      <c r="B733" s="35"/>
      <c r="C733" s="290" t="s">
        <v>1584</v>
      </c>
      <c r="D733" s="205" t="s">
        <v>204</v>
      </c>
      <c r="E733" s="206" t="s">
        <v>4825</v>
      </c>
      <c r="F733" s="207" t="s">
        <v>4773</v>
      </c>
      <c r="G733" s="208" t="s">
        <v>247</v>
      </c>
      <c r="H733" s="209">
        <v>1</v>
      </c>
      <c r="I733" s="210"/>
      <c r="J733" s="211">
        <f>ROUND(I733*H733,2)</f>
        <v>0</v>
      </c>
      <c r="K733" s="212"/>
      <c r="L733" s="39"/>
      <c r="M733" s="213" t="s">
        <v>1</v>
      </c>
      <c r="N733" s="214" t="s">
        <v>39</v>
      </c>
      <c r="O733" s="71"/>
      <c r="P733" s="215">
        <f>O733*H733</f>
        <v>0</v>
      </c>
      <c r="Q733" s="215">
        <v>0</v>
      </c>
      <c r="R733" s="215">
        <f>Q733*H733</f>
        <v>0</v>
      </c>
      <c r="S733" s="215">
        <v>0</v>
      </c>
      <c r="T733" s="216">
        <f>S733*H733</f>
        <v>0</v>
      </c>
      <c r="U733" s="34"/>
      <c r="V733" s="34"/>
      <c r="W733" s="34"/>
      <c r="X733" s="34"/>
      <c r="Y733" s="34"/>
      <c r="Z733" s="34"/>
      <c r="AA733" s="34"/>
      <c r="AB733" s="34"/>
      <c r="AC733" s="34"/>
      <c r="AD733" s="34"/>
      <c r="AE733" s="34"/>
      <c r="AR733" s="217" t="s">
        <v>214</v>
      </c>
      <c r="AT733" s="217" t="s">
        <v>204</v>
      </c>
      <c r="AU733" s="217" t="s">
        <v>84</v>
      </c>
      <c r="AY733" s="17" t="s">
        <v>201</v>
      </c>
      <c r="BE733" s="218">
        <f>IF(N733="základní",J733,0)</f>
        <v>0</v>
      </c>
      <c r="BF733" s="218">
        <f>IF(N733="snížená",J733,0)</f>
        <v>0</v>
      </c>
      <c r="BG733" s="218">
        <f>IF(N733="zákl. přenesená",J733,0)</f>
        <v>0</v>
      </c>
      <c r="BH733" s="218">
        <f>IF(N733="sníž. přenesená",J733,0)</f>
        <v>0</v>
      </c>
      <c r="BI733" s="218">
        <f>IF(N733="nulová",J733,0)</f>
        <v>0</v>
      </c>
      <c r="BJ733" s="17" t="s">
        <v>82</v>
      </c>
      <c r="BK733" s="218">
        <f>ROUND(I733*H733,2)</f>
        <v>0</v>
      </c>
      <c r="BL733" s="17" t="s">
        <v>214</v>
      </c>
      <c r="BM733" s="217" t="s">
        <v>4826</v>
      </c>
    </row>
    <row r="734" spans="1:65" s="2" customFormat="1" ht="39" x14ac:dyDescent="0.2">
      <c r="A734" s="34"/>
      <c r="B734" s="35"/>
      <c r="D734" s="219" t="s">
        <v>210</v>
      </c>
      <c r="E734" s="36"/>
      <c r="F734" s="220" t="s">
        <v>4728</v>
      </c>
      <c r="G734" s="36"/>
      <c r="H734" s="36"/>
      <c r="I734" s="118"/>
      <c r="J734" s="36"/>
      <c r="K734" s="36"/>
      <c r="L734" s="39"/>
      <c r="M734" s="221"/>
      <c r="N734" s="222"/>
      <c r="O734" s="71"/>
      <c r="P734" s="71"/>
      <c r="Q734" s="71"/>
      <c r="R734" s="71"/>
      <c r="S734" s="71"/>
      <c r="T734" s="72"/>
      <c r="U734" s="34"/>
      <c r="V734" s="34"/>
      <c r="W734" s="34"/>
      <c r="X734" s="34"/>
      <c r="Y734" s="34"/>
      <c r="Z734" s="34"/>
      <c r="AA734" s="34"/>
      <c r="AB734" s="34"/>
      <c r="AC734" s="34"/>
      <c r="AD734" s="34"/>
      <c r="AE734" s="34"/>
      <c r="AT734" s="17" t="s">
        <v>210</v>
      </c>
      <c r="AU734" s="17" t="s">
        <v>84</v>
      </c>
    </row>
    <row r="735" spans="1:65" s="2" customFormat="1" ht="24" customHeight="1" x14ac:dyDescent="0.2">
      <c r="A735" s="34"/>
      <c r="B735" s="35"/>
      <c r="C735" s="290" t="s">
        <v>1587</v>
      </c>
      <c r="D735" s="205" t="s">
        <v>204</v>
      </c>
      <c r="E735" s="206" t="s">
        <v>4827</v>
      </c>
      <c r="F735" s="207" t="s">
        <v>4726</v>
      </c>
      <c r="G735" s="208" t="s">
        <v>247</v>
      </c>
      <c r="H735" s="209">
        <v>1</v>
      </c>
      <c r="I735" s="210"/>
      <c r="J735" s="211">
        <f>ROUND(I735*H735,2)</f>
        <v>0</v>
      </c>
      <c r="K735" s="212"/>
      <c r="L735" s="39"/>
      <c r="M735" s="213" t="s">
        <v>1</v>
      </c>
      <c r="N735" s="214" t="s">
        <v>39</v>
      </c>
      <c r="O735" s="71"/>
      <c r="P735" s="215">
        <f>O735*H735</f>
        <v>0</v>
      </c>
      <c r="Q735" s="215">
        <v>0</v>
      </c>
      <c r="R735" s="215">
        <f>Q735*H735</f>
        <v>0</v>
      </c>
      <c r="S735" s="215">
        <v>0</v>
      </c>
      <c r="T735" s="216">
        <f>S735*H735</f>
        <v>0</v>
      </c>
      <c r="U735" s="34"/>
      <c r="V735" s="34"/>
      <c r="W735" s="34"/>
      <c r="X735" s="34"/>
      <c r="Y735" s="34"/>
      <c r="Z735" s="34"/>
      <c r="AA735" s="34"/>
      <c r="AB735" s="34"/>
      <c r="AC735" s="34"/>
      <c r="AD735" s="34"/>
      <c r="AE735" s="34"/>
      <c r="AR735" s="217" t="s">
        <v>214</v>
      </c>
      <c r="AT735" s="217" t="s">
        <v>204</v>
      </c>
      <c r="AU735" s="217" t="s">
        <v>84</v>
      </c>
      <c r="AY735" s="17" t="s">
        <v>201</v>
      </c>
      <c r="BE735" s="218">
        <f>IF(N735="základní",J735,0)</f>
        <v>0</v>
      </c>
      <c r="BF735" s="218">
        <f>IF(N735="snížená",J735,0)</f>
        <v>0</v>
      </c>
      <c r="BG735" s="218">
        <f>IF(N735="zákl. přenesená",J735,0)</f>
        <v>0</v>
      </c>
      <c r="BH735" s="218">
        <f>IF(N735="sníž. přenesená",J735,0)</f>
        <v>0</v>
      </c>
      <c r="BI735" s="218">
        <f>IF(N735="nulová",J735,0)</f>
        <v>0</v>
      </c>
      <c r="BJ735" s="17" t="s">
        <v>82</v>
      </c>
      <c r="BK735" s="218">
        <f>ROUND(I735*H735,2)</f>
        <v>0</v>
      </c>
      <c r="BL735" s="17" t="s">
        <v>214</v>
      </c>
      <c r="BM735" s="217" t="s">
        <v>4828</v>
      </c>
    </row>
    <row r="736" spans="1:65" s="2" customFormat="1" ht="39" x14ac:dyDescent="0.2">
      <c r="A736" s="34"/>
      <c r="B736" s="35"/>
      <c r="D736" s="219" t="s">
        <v>210</v>
      </c>
      <c r="E736" s="36"/>
      <c r="F736" s="220" t="s">
        <v>4728</v>
      </c>
      <c r="G736" s="36"/>
      <c r="H736" s="36"/>
      <c r="I736" s="118"/>
      <c r="J736" s="36"/>
      <c r="K736" s="36"/>
      <c r="L736" s="39"/>
      <c r="M736" s="221"/>
      <c r="N736" s="222"/>
      <c r="O736" s="71"/>
      <c r="P736" s="71"/>
      <c r="Q736" s="71"/>
      <c r="R736" s="71"/>
      <c r="S736" s="71"/>
      <c r="T736" s="72"/>
      <c r="U736" s="34"/>
      <c r="V736" s="34"/>
      <c r="W736" s="34"/>
      <c r="X736" s="34"/>
      <c r="Y736" s="34"/>
      <c r="Z736" s="34"/>
      <c r="AA736" s="34"/>
      <c r="AB736" s="34"/>
      <c r="AC736" s="34"/>
      <c r="AD736" s="34"/>
      <c r="AE736" s="34"/>
      <c r="AT736" s="17" t="s">
        <v>210</v>
      </c>
      <c r="AU736" s="17" t="s">
        <v>84</v>
      </c>
    </row>
    <row r="737" spans="1:65" s="2" customFormat="1" ht="24" customHeight="1" x14ac:dyDescent="0.2">
      <c r="A737" s="34"/>
      <c r="B737" s="35"/>
      <c r="C737" s="290" t="s">
        <v>1591</v>
      </c>
      <c r="D737" s="205" t="s">
        <v>204</v>
      </c>
      <c r="E737" s="206" t="s">
        <v>4829</v>
      </c>
      <c r="F737" s="207" t="s">
        <v>4789</v>
      </c>
      <c r="G737" s="208" t="s">
        <v>247</v>
      </c>
      <c r="H737" s="209">
        <v>1</v>
      </c>
      <c r="I737" s="210"/>
      <c r="J737" s="211">
        <f>ROUND(I737*H737,2)</f>
        <v>0</v>
      </c>
      <c r="K737" s="212"/>
      <c r="L737" s="39"/>
      <c r="M737" s="213" t="s">
        <v>1</v>
      </c>
      <c r="N737" s="214" t="s">
        <v>39</v>
      </c>
      <c r="O737" s="71"/>
      <c r="P737" s="215">
        <f>O737*H737</f>
        <v>0</v>
      </c>
      <c r="Q737" s="215">
        <v>0</v>
      </c>
      <c r="R737" s="215">
        <f>Q737*H737</f>
        <v>0</v>
      </c>
      <c r="S737" s="215">
        <v>0</v>
      </c>
      <c r="T737" s="216">
        <f>S737*H737</f>
        <v>0</v>
      </c>
      <c r="U737" s="34"/>
      <c r="V737" s="34"/>
      <c r="W737" s="34"/>
      <c r="X737" s="34"/>
      <c r="Y737" s="34"/>
      <c r="Z737" s="34"/>
      <c r="AA737" s="34"/>
      <c r="AB737" s="34"/>
      <c r="AC737" s="34"/>
      <c r="AD737" s="34"/>
      <c r="AE737" s="34"/>
      <c r="AR737" s="217" t="s">
        <v>214</v>
      </c>
      <c r="AT737" s="217" t="s">
        <v>204</v>
      </c>
      <c r="AU737" s="217" t="s">
        <v>84</v>
      </c>
      <c r="AY737" s="17" t="s">
        <v>201</v>
      </c>
      <c r="BE737" s="218">
        <f>IF(N737="základní",J737,0)</f>
        <v>0</v>
      </c>
      <c r="BF737" s="218">
        <f>IF(N737="snížená",J737,0)</f>
        <v>0</v>
      </c>
      <c r="BG737" s="218">
        <f>IF(N737="zákl. přenesená",J737,0)</f>
        <v>0</v>
      </c>
      <c r="BH737" s="218">
        <f>IF(N737="sníž. přenesená",J737,0)</f>
        <v>0</v>
      </c>
      <c r="BI737" s="218">
        <f>IF(N737="nulová",J737,0)</f>
        <v>0</v>
      </c>
      <c r="BJ737" s="17" t="s">
        <v>82</v>
      </c>
      <c r="BK737" s="218">
        <f>ROUND(I737*H737,2)</f>
        <v>0</v>
      </c>
      <c r="BL737" s="17" t="s">
        <v>214</v>
      </c>
      <c r="BM737" s="217" t="s">
        <v>4830</v>
      </c>
    </row>
    <row r="738" spans="1:65" s="2" customFormat="1" ht="39" x14ac:dyDescent="0.2">
      <c r="A738" s="34"/>
      <c r="B738" s="35"/>
      <c r="D738" s="219" t="s">
        <v>210</v>
      </c>
      <c r="E738" s="36"/>
      <c r="F738" s="220" t="s">
        <v>4728</v>
      </c>
      <c r="G738" s="36"/>
      <c r="H738" s="36"/>
      <c r="I738" s="118"/>
      <c r="J738" s="36"/>
      <c r="K738" s="36"/>
      <c r="L738" s="39"/>
      <c r="M738" s="221"/>
      <c r="N738" s="222"/>
      <c r="O738" s="71"/>
      <c r="P738" s="71"/>
      <c r="Q738" s="71"/>
      <c r="R738" s="71"/>
      <c r="S738" s="71"/>
      <c r="T738" s="72"/>
      <c r="U738" s="34"/>
      <c r="V738" s="34"/>
      <c r="W738" s="34"/>
      <c r="X738" s="34"/>
      <c r="Y738" s="34"/>
      <c r="Z738" s="34"/>
      <c r="AA738" s="34"/>
      <c r="AB738" s="34"/>
      <c r="AC738" s="34"/>
      <c r="AD738" s="34"/>
      <c r="AE738" s="34"/>
      <c r="AT738" s="17" t="s">
        <v>210</v>
      </c>
      <c r="AU738" s="17" t="s">
        <v>84</v>
      </c>
    </row>
    <row r="739" spans="1:65" s="2" customFormat="1" ht="24" customHeight="1" x14ac:dyDescent="0.2">
      <c r="A739" s="34"/>
      <c r="B739" s="35"/>
      <c r="C739" s="290" t="s">
        <v>1595</v>
      </c>
      <c r="D739" s="205" t="s">
        <v>204</v>
      </c>
      <c r="E739" s="206" t="s">
        <v>4831</v>
      </c>
      <c r="F739" s="207" t="s">
        <v>4740</v>
      </c>
      <c r="G739" s="208" t="s">
        <v>247</v>
      </c>
      <c r="H739" s="209">
        <v>1</v>
      </c>
      <c r="I739" s="210"/>
      <c r="J739" s="211">
        <f>ROUND(I739*H739,2)</f>
        <v>0</v>
      </c>
      <c r="K739" s="212"/>
      <c r="L739" s="39"/>
      <c r="M739" s="213" t="s">
        <v>1</v>
      </c>
      <c r="N739" s="214" t="s">
        <v>39</v>
      </c>
      <c r="O739" s="71"/>
      <c r="P739" s="215">
        <f>O739*H739</f>
        <v>0</v>
      </c>
      <c r="Q739" s="215">
        <v>0</v>
      </c>
      <c r="R739" s="215">
        <f>Q739*H739</f>
        <v>0</v>
      </c>
      <c r="S739" s="215">
        <v>0</v>
      </c>
      <c r="T739" s="216">
        <f>S739*H739</f>
        <v>0</v>
      </c>
      <c r="U739" s="34"/>
      <c r="V739" s="34"/>
      <c r="W739" s="34"/>
      <c r="X739" s="34"/>
      <c r="Y739" s="34"/>
      <c r="Z739" s="34"/>
      <c r="AA739" s="34"/>
      <c r="AB739" s="34"/>
      <c r="AC739" s="34"/>
      <c r="AD739" s="34"/>
      <c r="AE739" s="34"/>
      <c r="AR739" s="217" t="s">
        <v>214</v>
      </c>
      <c r="AT739" s="217" t="s">
        <v>204</v>
      </c>
      <c r="AU739" s="217" t="s">
        <v>84</v>
      </c>
      <c r="AY739" s="17" t="s">
        <v>201</v>
      </c>
      <c r="BE739" s="218">
        <f>IF(N739="základní",J739,0)</f>
        <v>0</v>
      </c>
      <c r="BF739" s="218">
        <f>IF(N739="snížená",J739,0)</f>
        <v>0</v>
      </c>
      <c r="BG739" s="218">
        <f>IF(N739="zákl. přenesená",J739,0)</f>
        <v>0</v>
      </c>
      <c r="BH739" s="218">
        <f>IF(N739="sníž. přenesená",J739,0)</f>
        <v>0</v>
      </c>
      <c r="BI739" s="218">
        <f>IF(N739="nulová",J739,0)</f>
        <v>0</v>
      </c>
      <c r="BJ739" s="17" t="s">
        <v>82</v>
      </c>
      <c r="BK739" s="218">
        <f>ROUND(I739*H739,2)</f>
        <v>0</v>
      </c>
      <c r="BL739" s="17" t="s">
        <v>214</v>
      </c>
      <c r="BM739" s="217" t="s">
        <v>4832</v>
      </c>
    </row>
    <row r="740" spans="1:65" s="2" customFormat="1" ht="39" x14ac:dyDescent="0.2">
      <c r="A740" s="34"/>
      <c r="B740" s="35"/>
      <c r="D740" s="219" t="s">
        <v>210</v>
      </c>
      <c r="E740" s="36"/>
      <c r="F740" s="220" t="s">
        <v>4728</v>
      </c>
      <c r="G740" s="36"/>
      <c r="H740" s="36"/>
      <c r="I740" s="118"/>
      <c r="J740" s="36"/>
      <c r="K740" s="36"/>
      <c r="L740" s="39"/>
      <c r="M740" s="221"/>
      <c r="N740" s="222"/>
      <c r="O740" s="71"/>
      <c r="P740" s="71"/>
      <c r="Q740" s="71"/>
      <c r="R740" s="71"/>
      <c r="S740" s="71"/>
      <c r="T740" s="72"/>
      <c r="U740" s="34"/>
      <c r="V740" s="34"/>
      <c r="W740" s="34"/>
      <c r="X740" s="34"/>
      <c r="Y740" s="34"/>
      <c r="Z740" s="34"/>
      <c r="AA740" s="34"/>
      <c r="AB740" s="34"/>
      <c r="AC740" s="34"/>
      <c r="AD740" s="34"/>
      <c r="AE740" s="34"/>
      <c r="AT740" s="17" t="s">
        <v>210</v>
      </c>
      <c r="AU740" s="17" t="s">
        <v>84</v>
      </c>
    </row>
    <row r="741" spans="1:65" s="2" customFormat="1" ht="24" customHeight="1" x14ac:dyDescent="0.2">
      <c r="A741" s="34"/>
      <c r="B741" s="35"/>
      <c r="C741" s="290" t="s">
        <v>1599</v>
      </c>
      <c r="D741" s="205" t="s">
        <v>204</v>
      </c>
      <c r="E741" s="206" t="s">
        <v>4833</v>
      </c>
      <c r="F741" s="207" t="s">
        <v>4726</v>
      </c>
      <c r="G741" s="208" t="s">
        <v>247</v>
      </c>
      <c r="H741" s="209">
        <v>1</v>
      </c>
      <c r="I741" s="210"/>
      <c r="J741" s="211">
        <f>ROUND(I741*H741,2)</f>
        <v>0</v>
      </c>
      <c r="K741" s="212"/>
      <c r="L741" s="39"/>
      <c r="M741" s="213" t="s">
        <v>1</v>
      </c>
      <c r="N741" s="214" t="s">
        <v>39</v>
      </c>
      <c r="O741" s="71"/>
      <c r="P741" s="215">
        <f>O741*H741</f>
        <v>0</v>
      </c>
      <c r="Q741" s="215">
        <v>0</v>
      </c>
      <c r="R741" s="215">
        <f>Q741*H741</f>
        <v>0</v>
      </c>
      <c r="S741" s="215">
        <v>0</v>
      </c>
      <c r="T741" s="216">
        <f>S741*H741</f>
        <v>0</v>
      </c>
      <c r="U741" s="34"/>
      <c r="V741" s="34"/>
      <c r="W741" s="34"/>
      <c r="X741" s="34"/>
      <c r="Y741" s="34"/>
      <c r="Z741" s="34"/>
      <c r="AA741" s="34"/>
      <c r="AB741" s="34"/>
      <c r="AC741" s="34"/>
      <c r="AD741" s="34"/>
      <c r="AE741" s="34"/>
      <c r="AR741" s="217" t="s">
        <v>214</v>
      </c>
      <c r="AT741" s="217" t="s">
        <v>204</v>
      </c>
      <c r="AU741" s="217" t="s">
        <v>84</v>
      </c>
      <c r="AY741" s="17" t="s">
        <v>201</v>
      </c>
      <c r="BE741" s="218">
        <f>IF(N741="základní",J741,0)</f>
        <v>0</v>
      </c>
      <c r="BF741" s="218">
        <f>IF(N741="snížená",J741,0)</f>
        <v>0</v>
      </c>
      <c r="BG741" s="218">
        <f>IF(N741="zákl. přenesená",J741,0)</f>
        <v>0</v>
      </c>
      <c r="BH741" s="218">
        <f>IF(N741="sníž. přenesená",J741,0)</f>
        <v>0</v>
      </c>
      <c r="BI741" s="218">
        <f>IF(N741="nulová",J741,0)</f>
        <v>0</v>
      </c>
      <c r="BJ741" s="17" t="s">
        <v>82</v>
      </c>
      <c r="BK741" s="218">
        <f>ROUND(I741*H741,2)</f>
        <v>0</v>
      </c>
      <c r="BL741" s="17" t="s">
        <v>214</v>
      </c>
      <c r="BM741" s="217" t="s">
        <v>4834</v>
      </c>
    </row>
    <row r="742" spans="1:65" s="2" customFormat="1" ht="39" x14ac:dyDescent="0.2">
      <c r="A742" s="34"/>
      <c r="B742" s="35"/>
      <c r="D742" s="219" t="s">
        <v>210</v>
      </c>
      <c r="E742" s="36"/>
      <c r="F742" s="220" t="s">
        <v>4728</v>
      </c>
      <c r="G742" s="36"/>
      <c r="H742" s="36"/>
      <c r="I742" s="118"/>
      <c r="J742" s="36"/>
      <c r="K742" s="36"/>
      <c r="L742" s="39"/>
      <c r="M742" s="221"/>
      <c r="N742" s="222"/>
      <c r="O742" s="71"/>
      <c r="P742" s="71"/>
      <c r="Q742" s="71"/>
      <c r="R742" s="71"/>
      <c r="S742" s="71"/>
      <c r="T742" s="72"/>
      <c r="U742" s="34"/>
      <c r="V742" s="34"/>
      <c r="W742" s="34"/>
      <c r="X742" s="34"/>
      <c r="Y742" s="34"/>
      <c r="Z742" s="34"/>
      <c r="AA742" s="34"/>
      <c r="AB742" s="34"/>
      <c r="AC742" s="34"/>
      <c r="AD742" s="34"/>
      <c r="AE742" s="34"/>
      <c r="AT742" s="17" t="s">
        <v>210</v>
      </c>
      <c r="AU742" s="17" t="s">
        <v>84</v>
      </c>
    </row>
    <row r="743" spans="1:65" s="2" customFormat="1" ht="24" customHeight="1" x14ac:dyDescent="0.2">
      <c r="A743" s="34"/>
      <c r="B743" s="35"/>
      <c r="C743" s="290" t="s">
        <v>1602</v>
      </c>
      <c r="D743" s="205" t="s">
        <v>204</v>
      </c>
      <c r="E743" s="206" t="s">
        <v>4835</v>
      </c>
      <c r="F743" s="207" t="s">
        <v>4726</v>
      </c>
      <c r="G743" s="208" t="s">
        <v>247</v>
      </c>
      <c r="H743" s="209">
        <v>1</v>
      </c>
      <c r="I743" s="210"/>
      <c r="J743" s="211">
        <f>ROUND(I743*H743,2)</f>
        <v>0</v>
      </c>
      <c r="K743" s="212"/>
      <c r="L743" s="39"/>
      <c r="M743" s="213" t="s">
        <v>1</v>
      </c>
      <c r="N743" s="214" t="s">
        <v>39</v>
      </c>
      <c r="O743" s="71"/>
      <c r="P743" s="215">
        <f>O743*H743</f>
        <v>0</v>
      </c>
      <c r="Q743" s="215">
        <v>0</v>
      </c>
      <c r="R743" s="215">
        <f>Q743*H743</f>
        <v>0</v>
      </c>
      <c r="S743" s="215">
        <v>0</v>
      </c>
      <c r="T743" s="216">
        <f>S743*H743</f>
        <v>0</v>
      </c>
      <c r="U743" s="34"/>
      <c r="V743" s="34"/>
      <c r="W743" s="34"/>
      <c r="X743" s="34"/>
      <c r="Y743" s="34"/>
      <c r="Z743" s="34"/>
      <c r="AA743" s="34"/>
      <c r="AB743" s="34"/>
      <c r="AC743" s="34"/>
      <c r="AD743" s="34"/>
      <c r="AE743" s="34"/>
      <c r="AR743" s="217" t="s">
        <v>214</v>
      </c>
      <c r="AT743" s="217" t="s">
        <v>204</v>
      </c>
      <c r="AU743" s="217" t="s">
        <v>84</v>
      </c>
      <c r="AY743" s="17" t="s">
        <v>201</v>
      </c>
      <c r="BE743" s="218">
        <f>IF(N743="základní",J743,0)</f>
        <v>0</v>
      </c>
      <c r="BF743" s="218">
        <f>IF(N743="snížená",J743,0)</f>
        <v>0</v>
      </c>
      <c r="BG743" s="218">
        <f>IF(N743="zákl. přenesená",J743,0)</f>
        <v>0</v>
      </c>
      <c r="BH743" s="218">
        <f>IF(N743="sníž. přenesená",J743,0)</f>
        <v>0</v>
      </c>
      <c r="BI743" s="218">
        <f>IF(N743="nulová",J743,0)</f>
        <v>0</v>
      </c>
      <c r="BJ743" s="17" t="s">
        <v>82</v>
      </c>
      <c r="BK743" s="218">
        <f>ROUND(I743*H743,2)</f>
        <v>0</v>
      </c>
      <c r="BL743" s="17" t="s">
        <v>214</v>
      </c>
      <c r="BM743" s="217" t="s">
        <v>4836</v>
      </c>
    </row>
    <row r="744" spans="1:65" s="2" customFormat="1" ht="39" x14ac:dyDescent="0.2">
      <c r="A744" s="34"/>
      <c r="B744" s="35"/>
      <c r="D744" s="219" t="s">
        <v>210</v>
      </c>
      <c r="E744" s="36"/>
      <c r="F744" s="220" t="s">
        <v>4728</v>
      </c>
      <c r="G744" s="36"/>
      <c r="H744" s="36"/>
      <c r="I744" s="118"/>
      <c r="J744" s="36"/>
      <c r="K744" s="36"/>
      <c r="L744" s="39"/>
      <c r="M744" s="221"/>
      <c r="N744" s="222"/>
      <c r="O744" s="71"/>
      <c r="P744" s="71"/>
      <c r="Q744" s="71"/>
      <c r="R744" s="71"/>
      <c r="S744" s="71"/>
      <c r="T744" s="72"/>
      <c r="U744" s="34"/>
      <c r="V744" s="34"/>
      <c r="W744" s="34"/>
      <c r="X744" s="34"/>
      <c r="Y744" s="34"/>
      <c r="Z744" s="34"/>
      <c r="AA744" s="34"/>
      <c r="AB744" s="34"/>
      <c r="AC744" s="34"/>
      <c r="AD744" s="34"/>
      <c r="AE744" s="34"/>
      <c r="AT744" s="17" t="s">
        <v>210</v>
      </c>
      <c r="AU744" s="17" t="s">
        <v>84</v>
      </c>
    </row>
    <row r="745" spans="1:65" s="2" customFormat="1" ht="24" customHeight="1" x14ac:dyDescent="0.2">
      <c r="A745" s="34"/>
      <c r="B745" s="35"/>
      <c r="C745" s="290" t="s">
        <v>1606</v>
      </c>
      <c r="D745" s="205" t="s">
        <v>204</v>
      </c>
      <c r="E745" s="206" t="s">
        <v>4837</v>
      </c>
      <c r="F745" s="207" t="s">
        <v>4789</v>
      </c>
      <c r="G745" s="208" t="s">
        <v>247</v>
      </c>
      <c r="H745" s="209">
        <v>1</v>
      </c>
      <c r="I745" s="210"/>
      <c r="J745" s="211">
        <f>ROUND(I745*H745,2)</f>
        <v>0</v>
      </c>
      <c r="K745" s="212"/>
      <c r="L745" s="39"/>
      <c r="M745" s="213" t="s">
        <v>1</v>
      </c>
      <c r="N745" s="214" t="s">
        <v>39</v>
      </c>
      <c r="O745" s="71"/>
      <c r="P745" s="215">
        <f>O745*H745</f>
        <v>0</v>
      </c>
      <c r="Q745" s="215">
        <v>0</v>
      </c>
      <c r="R745" s="215">
        <f>Q745*H745</f>
        <v>0</v>
      </c>
      <c r="S745" s="215">
        <v>0</v>
      </c>
      <c r="T745" s="216">
        <f>S745*H745</f>
        <v>0</v>
      </c>
      <c r="U745" s="34"/>
      <c r="V745" s="34"/>
      <c r="W745" s="34"/>
      <c r="X745" s="34"/>
      <c r="Y745" s="34"/>
      <c r="Z745" s="34"/>
      <c r="AA745" s="34"/>
      <c r="AB745" s="34"/>
      <c r="AC745" s="34"/>
      <c r="AD745" s="34"/>
      <c r="AE745" s="34"/>
      <c r="AR745" s="217" t="s">
        <v>214</v>
      </c>
      <c r="AT745" s="217" t="s">
        <v>204</v>
      </c>
      <c r="AU745" s="217" t="s">
        <v>84</v>
      </c>
      <c r="AY745" s="17" t="s">
        <v>201</v>
      </c>
      <c r="BE745" s="218">
        <f>IF(N745="základní",J745,0)</f>
        <v>0</v>
      </c>
      <c r="BF745" s="218">
        <f>IF(N745="snížená",J745,0)</f>
        <v>0</v>
      </c>
      <c r="BG745" s="218">
        <f>IF(N745="zákl. přenesená",J745,0)</f>
        <v>0</v>
      </c>
      <c r="BH745" s="218">
        <f>IF(N745="sníž. přenesená",J745,0)</f>
        <v>0</v>
      </c>
      <c r="BI745" s="218">
        <f>IF(N745="nulová",J745,0)</f>
        <v>0</v>
      </c>
      <c r="BJ745" s="17" t="s">
        <v>82</v>
      </c>
      <c r="BK745" s="218">
        <f>ROUND(I745*H745,2)</f>
        <v>0</v>
      </c>
      <c r="BL745" s="17" t="s">
        <v>214</v>
      </c>
      <c r="BM745" s="217" t="s">
        <v>4838</v>
      </c>
    </row>
    <row r="746" spans="1:65" s="2" customFormat="1" ht="39" x14ac:dyDescent="0.2">
      <c r="A746" s="34"/>
      <c r="B746" s="35"/>
      <c r="D746" s="219" t="s">
        <v>210</v>
      </c>
      <c r="E746" s="36"/>
      <c r="F746" s="220" t="s">
        <v>4728</v>
      </c>
      <c r="G746" s="36"/>
      <c r="H746" s="36"/>
      <c r="I746" s="118"/>
      <c r="J746" s="36"/>
      <c r="K746" s="36"/>
      <c r="L746" s="39"/>
      <c r="M746" s="221"/>
      <c r="N746" s="222"/>
      <c r="O746" s="71"/>
      <c r="P746" s="71"/>
      <c r="Q746" s="71"/>
      <c r="R746" s="71"/>
      <c r="S746" s="71"/>
      <c r="T746" s="72"/>
      <c r="U746" s="34"/>
      <c r="V746" s="34"/>
      <c r="W746" s="34"/>
      <c r="X746" s="34"/>
      <c r="Y746" s="34"/>
      <c r="Z746" s="34"/>
      <c r="AA746" s="34"/>
      <c r="AB746" s="34"/>
      <c r="AC746" s="34"/>
      <c r="AD746" s="34"/>
      <c r="AE746" s="34"/>
      <c r="AT746" s="17" t="s">
        <v>210</v>
      </c>
      <c r="AU746" s="17" t="s">
        <v>84</v>
      </c>
    </row>
    <row r="747" spans="1:65" s="2" customFormat="1" ht="24" customHeight="1" x14ac:dyDescent="0.2">
      <c r="A747" s="34"/>
      <c r="B747" s="35"/>
      <c r="C747" s="290" t="s">
        <v>1609</v>
      </c>
      <c r="D747" s="205" t="s">
        <v>204</v>
      </c>
      <c r="E747" s="206" t="s">
        <v>4839</v>
      </c>
      <c r="F747" s="207" t="s">
        <v>4740</v>
      </c>
      <c r="G747" s="208" t="s">
        <v>247</v>
      </c>
      <c r="H747" s="209">
        <v>1</v>
      </c>
      <c r="I747" s="210"/>
      <c r="J747" s="211">
        <f>ROUND(I747*H747,2)</f>
        <v>0</v>
      </c>
      <c r="K747" s="212"/>
      <c r="L747" s="39"/>
      <c r="M747" s="213" t="s">
        <v>1</v>
      </c>
      <c r="N747" s="214" t="s">
        <v>39</v>
      </c>
      <c r="O747" s="71"/>
      <c r="P747" s="215">
        <f>O747*H747</f>
        <v>0</v>
      </c>
      <c r="Q747" s="215">
        <v>0</v>
      </c>
      <c r="R747" s="215">
        <f>Q747*H747</f>
        <v>0</v>
      </c>
      <c r="S747" s="215">
        <v>0</v>
      </c>
      <c r="T747" s="216">
        <f>S747*H747</f>
        <v>0</v>
      </c>
      <c r="U747" s="34"/>
      <c r="V747" s="34"/>
      <c r="W747" s="34"/>
      <c r="X747" s="34"/>
      <c r="Y747" s="34"/>
      <c r="Z747" s="34"/>
      <c r="AA747" s="34"/>
      <c r="AB747" s="34"/>
      <c r="AC747" s="34"/>
      <c r="AD747" s="34"/>
      <c r="AE747" s="34"/>
      <c r="AR747" s="217" t="s">
        <v>214</v>
      </c>
      <c r="AT747" s="217" t="s">
        <v>204</v>
      </c>
      <c r="AU747" s="217" t="s">
        <v>84</v>
      </c>
      <c r="AY747" s="17" t="s">
        <v>201</v>
      </c>
      <c r="BE747" s="218">
        <f>IF(N747="základní",J747,0)</f>
        <v>0</v>
      </c>
      <c r="BF747" s="218">
        <f>IF(N747="snížená",J747,0)</f>
        <v>0</v>
      </c>
      <c r="BG747" s="218">
        <f>IF(N747="zákl. přenesená",J747,0)</f>
        <v>0</v>
      </c>
      <c r="BH747" s="218">
        <f>IF(N747="sníž. přenesená",J747,0)</f>
        <v>0</v>
      </c>
      <c r="BI747" s="218">
        <f>IF(N747="nulová",J747,0)</f>
        <v>0</v>
      </c>
      <c r="BJ747" s="17" t="s">
        <v>82</v>
      </c>
      <c r="BK747" s="218">
        <f>ROUND(I747*H747,2)</f>
        <v>0</v>
      </c>
      <c r="BL747" s="17" t="s">
        <v>214</v>
      </c>
      <c r="BM747" s="217" t="s">
        <v>4840</v>
      </c>
    </row>
    <row r="748" spans="1:65" s="2" customFormat="1" ht="39" x14ac:dyDescent="0.2">
      <c r="A748" s="34"/>
      <c r="B748" s="35"/>
      <c r="D748" s="219" t="s">
        <v>210</v>
      </c>
      <c r="E748" s="36"/>
      <c r="F748" s="220" t="s">
        <v>4728</v>
      </c>
      <c r="G748" s="36"/>
      <c r="H748" s="36"/>
      <c r="I748" s="118"/>
      <c r="J748" s="36"/>
      <c r="K748" s="36"/>
      <c r="L748" s="39"/>
      <c r="M748" s="221"/>
      <c r="N748" s="222"/>
      <c r="O748" s="71"/>
      <c r="P748" s="71"/>
      <c r="Q748" s="71"/>
      <c r="R748" s="71"/>
      <c r="S748" s="71"/>
      <c r="T748" s="72"/>
      <c r="U748" s="34"/>
      <c r="V748" s="34"/>
      <c r="W748" s="34"/>
      <c r="X748" s="34"/>
      <c r="Y748" s="34"/>
      <c r="Z748" s="34"/>
      <c r="AA748" s="34"/>
      <c r="AB748" s="34"/>
      <c r="AC748" s="34"/>
      <c r="AD748" s="34"/>
      <c r="AE748" s="34"/>
      <c r="AT748" s="17" t="s">
        <v>210</v>
      </c>
      <c r="AU748" s="17" t="s">
        <v>84</v>
      </c>
    </row>
    <row r="749" spans="1:65" s="2" customFormat="1" ht="24" customHeight="1" x14ac:dyDescent="0.2">
      <c r="A749" s="34"/>
      <c r="B749" s="35"/>
      <c r="C749" s="290" t="s">
        <v>1612</v>
      </c>
      <c r="D749" s="205" t="s">
        <v>204</v>
      </c>
      <c r="E749" s="206" t="s">
        <v>4841</v>
      </c>
      <c r="F749" s="207" t="s">
        <v>4773</v>
      </c>
      <c r="G749" s="208" t="s">
        <v>247</v>
      </c>
      <c r="H749" s="209">
        <v>1</v>
      </c>
      <c r="I749" s="210"/>
      <c r="J749" s="211">
        <f>ROUND(I749*H749,2)</f>
        <v>0</v>
      </c>
      <c r="K749" s="212"/>
      <c r="L749" s="39"/>
      <c r="M749" s="213" t="s">
        <v>1</v>
      </c>
      <c r="N749" s="214" t="s">
        <v>39</v>
      </c>
      <c r="O749" s="71"/>
      <c r="P749" s="215">
        <f>O749*H749</f>
        <v>0</v>
      </c>
      <c r="Q749" s="215">
        <v>0</v>
      </c>
      <c r="R749" s="215">
        <f>Q749*H749</f>
        <v>0</v>
      </c>
      <c r="S749" s="215">
        <v>0</v>
      </c>
      <c r="T749" s="216">
        <f>S749*H749</f>
        <v>0</v>
      </c>
      <c r="U749" s="34"/>
      <c r="V749" s="34"/>
      <c r="W749" s="34"/>
      <c r="X749" s="34"/>
      <c r="Y749" s="34"/>
      <c r="Z749" s="34"/>
      <c r="AA749" s="34"/>
      <c r="AB749" s="34"/>
      <c r="AC749" s="34"/>
      <c r="AD749" s="34"/>
      <c r="AE749" s="34"/>
      <c r="AR749" s="217" t="s">
        <v>214</v>
      </c>
      <c r="AT749" s="217" t="s">
        <v>204</v>
      </c>
      <c r="AU749" s="217" t="s">
        <v>84</v>
      </c>
      <c r="AY749" s="17" t="s">
        <v>201</v>
      </c>
      <c r="BE749" s="218">
        <f>IF(N749="základní",J749,0)</f>
        <v>0</v>
      </c>
      <c r="BF749" s="218">
        <f>IF(N749="snížená",J749,0)</f>
        <v>0</v>
      </c>
      <c r="BG749" s="218">
        <f>IF(N749="zákl. přenesená",J749,0)</f>
        <v>0</v>
      </c>
      <c r="BH749" s="218">
        <f>IF(N749="sníž. přenesená",J749,0)</f>
        <v>0</v>
      </c>
      <c r="BI749" s="218">
        <f>IF(N749="nulová",J749,0)</f>
        <v>0</v>
      </c>
      <c r="BJ749" s="17" t="s">
        <v>82</v>
      </c>
      <c r="BK749" s="218">
        <f>ROUND(I749*H749,2)</f>
        <v>0</v>
      </c>
      <c r="BL749" s="17" t="s">
        <v>214</v>
      </c>
      <c r="BM749" s="217" t="s">
        <v>4842</v>
      </c>
    </row>
    <row r="750" spans="1:65" s="2" customFormat="1" ht="39" x14ac:dyDescent="0.2">
      <c r="A750" s="34"/>
      <c r="B750" s="35"/>
      <c r="D750" s="219" t="s">
        <v>210</v>
      </c>
      <c r="E750" s="36"/>
      <c r="F750" s="220" t="s">
        <v>4728</v>
      </c>
      <c r="G750" s="36"/>
      <c r="H750" s="36"/>
      <c r="I750" s="118"/>
      <c r="J750" s="36"/>
      <c r="K750" s="36"/>
      <c r="L750" s="39"/>
      <c r="M750" s="221"/>
      <c r="N750" s="222"/>
      <c r="O750" s="71"/>
      <c r="P750" s="71"/>
      <c r="Q750" s="71"/>
      <c r="R750" s="71"/>
      <c r="S750" s="71"/>
      <c r="T750" s="72"/>
      <c r="U750" s="34"/>
      <c r="V750" s="34"/>
      <c r="W750" s="34"/>
      <c r="X750" s="34"/>
      <c r="Y750" s="34"/>
      <c r="Z750" s="34"/>
      <c r="AA750" s="34"/>
      <c r="AB750" s="34"/>
      <c r="AC750" s="34"/>
      <c r="AD750" s="34"/>
      <c r="AE750" s="34"/>
      <c r="AT750" s="17" t="s">
        <v>210</v>
      </c>
      <c r="AU750" s="17" t="s">
        <v>84</v>
      </c>
    </row>
    <row r="751" spans="1:65" s="2" customFormat="1" ht="24" customHeight="1" x14ac:dyDescent="0.2">
      <c r="A751" s="34"/>
      <c r="B751" s="35"/>
      <c r="C751" s="290" t="s">
        <v>1616</v>
      </c>
      <c r="D751" s="205" t="s">
        <v>204</v>
      </c>
      <c r="E751" s="206" t="s">
        <v>4843</v>
      </c>
      <c r="F751" s="207" t="s">
        <v>4773</v>
      </c>
      <c r="G751" s="208" t="s">
        <v>247</v>
      </c>
      <c r="H751" s="209">
        <v>1</v>
      </c>
      <c r="I751" s="210"/>
      <c r="J751" s="211">
        <f>ROUND(I751*H751,2)</f>
        <v>0</v>
      </c>
      <c r="K751" s="212"/>
      <c r="L751" s="39"/>
      <c r="M751" s="213" t="s">
        <v>1</v>
      </c>
      <c r="N751" s="214" t="s">
        <v>39</v>
      </c>
      <c r="O751" s="71"/>
      <c r="P751" s="215">
        <f>O751*H751</f>
        <v>0</v>
      </c>
      <c r="Q751" s="215">
        <v>0</v>
      </c>
      <c r="R751" s="215">
        <f>Q751*H751</f>
        <v>0</v>
      </c>
      <c r="S751" s="215">
        <v>0</v>
      </c>
      <c r="T751" s="216">
        <f>S751*H751</f>
        <v>0</v>
      </c>
      <c r="U751" s="34"/>
      <c r="V751" s="34"/>
      <c r="W751" s="34"/>
      <c r="X751" s="34"/>
      <c r="Y751" s="34"/>
      <c r="Z751" s="34"/>
      <c r="AA751" s="34"/>
      <c r="AB751" s="34"/>
      <c r="AC751" s="34"/>
      <c r="AD751" s="34"/>
      <c r="AE751" s="34"/>
      <c r="AR751" s="217" t="s">
        <v>214</v>
      </c>
      <c r="AT751" s="217" t="s">
        <v>204</v>
      </c>
      <c r="AU751" s="217" t="s">
        <v>84</v>
      </c>
      <c r="AY751" s="17" t="s">
        <v>201</v>
      </c>
      <c r="BE751" s="218">
        <f>IF(N751="základní",J751,0)</f>
        <v>0</v>
      </c>
      <c r="BF751" s="218">
        <f>IF(N751="snížená",J751,0)</f>
        <v>0</v>
      </c>
      <c r="BG751" s="218">
        <f>IF(N751="zákl. přenesená",J751,0)</f>
        <v>0</v>
      </c>
      <c r="BH751" s="218">
        <f>IF(N751="sníž. přenesená",J751,0)</f>
        <v>0</v>
      </c>
      <c r="BI751" s="218">
        <f>IF(N751="nulová",J751,0)</f>
        <v>0</v>
      </c>
      <c r="BJ751" s="17" t="s">
        <v>82</v>
      </c>
      <c r="BK751" s="218">
        <f>ROUND(I751*H751,2)</f>
        <v>0</v>
      </c>
      <c r="BL751" s="17" t="s">
        <v>214</v>
      </c>
      <c r="BM751" s="217" t="s">
        <v>4844</v>
      </c>
    </row>
    <row r="752" spans="1:65" s="2" customFormat="1" ht="39" x14ac:dyDescent="0.2">
      <c r="A752" s="34"/>
      <c r="B752" s="35"/>
      <c r="D752" s="219" t="s">
        <v>210</v>
      </c>
      <c r="E752" s="36"/>
      <c r="F752" s="220" t="s">
        <v>4728</v>
      </c>
      <c r="G752" s="36"/>
      <c r="H752" s="36"/>
      <c r="I752" s="118"/>
      <c r="J752" s="36"/>
      <c r="K752" s="36"/>
      <c r="L752" s="39"/>
      <c r="M752" s="221"/>
      <c r="N752" s="222"/>
      <c r="O752" s="71"/>
      <c r="P752" s="71"/>
      <c r="Q752" s="71"/>
      <c r="R752" s="71"/>
      <c r="S752" s="71"/>
      <c r="T752" s="72"/>
      <c r="U752" s="34"/>
      <c r="V752" s="34"/>
      <c r="W752" s="34"/>
      <c r="X752" s="34"/>
      <c r="Y752" s="34"/>
      <c r="Z752" s="34"/>
      <c r="AA752" s="34"/>
      <c r="AB752" s="34"/>
      <c r="AC752" s="34"/>
      <c r="AD752" s="34"/>
      <c r="AE752" s="34"/>
      <c r="AT752" s="17" t="s">
        <v>210</v>
      </c>
      <c r="AU752" s="17" t="s">
        <v>84</v>
      </c>
    </row>
    <row r="753" spans="1:65" s="2" customFormat="1" ht="24" customHeight="1" x14ac:dyDescent="0.2">
      <c r="A753" s="34"/>
      <c r="B753" s="35"/>
      <c r="C753" s="290" t="s">
        <v>1619</v>
      </c>
      <c r="D753" s="205" t="s">
        <v>204</v>
      </c>
      <c r="E753" s="206" t="s">
        <v>4845</v>
      </c>
      <c r="F753" s="207" t="s">
        <v>4732</v>
      </c>
      <c r="G753" s="208" t="s">
        <v>247</v>
      </c>
      <c r="H753" s="209">
        <v>1</v>
      </c>
      <c r="I753" s="210"/>
      <c r="J753" s="211">
        <f>ROUND(I753*H753,2)</f>
        <v>0</v>
      </c>
      <c r="K753" s="212"/>
      <c r="L753" s="39"/>
      <c r="M753" s="213" t="s">
        <v>1</v>
      </c>
      <c r="N753" s="214" t="s">
        <v>39</v>
      </c>
      <c r="O753" s="71"/>
      <c r="P753" s="215">
        <f>O753*H753</f>
        <v>0</v>
      </c>
      <c r="Q753" s="215">
        <v>0</v>
      </c>
      <c r="R753" s="215">
        <f>Q753*H753</f>
        <v>0</v>
      </c>
      <c r="S753" s="215">
        <v>0</v>
      </c>
      <c r="T753" s="216">
        <f>S753*H753</f>
        <v>0</v>
      </c>
      <c r="U753" s="34"/>
      <c r="V753" s="34"/>
      <c r="W753" s="34"/>
      <c r="X753" s="34"/>
      <c r="Y753" s="34"/>
      <c r="Z753" s="34"/>
      <c r="AA753" s="34"/>
      <c r="AB753" s="34"/>
      <c r="AC753" s="34"/>
      <c r="AD753" s="34"/>
      <c r="AE753" s="34"/>
      <c r="AR753" s="217" t="s">
        <v>214</v>
      </c>
      <c r="AT753" s="217" t="s">
        <v>204</v>
      </c>
      <c r="AU753" s="217" t="s">
        <v>84</v>
      </c>
      <c r="AY753" s="17" t="s">
        <v>201</v>
      </c>
      <c r="BE753" s="218">
        <f>IF(N753="základní",J753,0)</f>
        <v>0</v>
      </c>
      <c r="BF753" s="218">
        <f>IF(N753="snížená",J753,0)</f>
        <v>0</v>
      </c>
      <c r="BG753" s="218">
        <f>IF(N753="zákl. přenesená",J753,0)</f>
        <v>0</v>
      </c>
      <c r="BH753" s="218">
        <f>IF(N753="sníž. přenesená",J753,0)</f>
        <v>0</v>
      </c>
      <c r="BI753" s="218">
        <f>IF(N753="nulová",J753,0)</f>
        <v>0</v>
      </c>
      <c r="BJ753" s="17" t="s">
        <v>82</v>
      </c>
      <c r="BK753" s="218">
        <f>ROUND(I753*H753,2)</f>
        <v>0</v>
      </c>
      <c r="BL753" s="17" t="s">
        <v>214</v>
      </c>
      <c r="BM753" s="217" t="s">
        <v>4846</v>
      </c>
    </row>
    <row r="754" spans="1:65" s="2" customFormat="1" ht="39" x14ac:dyDescent="0.2">
      <c r="A754" s="34"/>
      <c r="B754" s="35"/>
      <c r="D754" s="219" t="s">
        <v>210</v>
      </c>
      <c r="E754" s="36"/>
      <c r="F754" s="220" t="s">
        <v>4728</v>
      </c>
      <c r="G754" s="36"/>
      <c r="H754" s="36"/>
      <c r="I754" s="118"/>
      <c r="J754" s="36"/>
      <c r="K754" s="36"/>
      <c r="L754" s="39"/>
      <c r="M754" s="221"/>
      <c r="N754" s="222"/>
      <c r="O754" s="71"/>
      <c r="P754" s="71"/>
      <c r="Q754" s="71"/>
      <c r="R754" s="71"/>
      <c r="S754" s="71"/>
      <c r="T754" s="72"/>
      <c r="U754" s="34"/>
      <c r="V754" s="34"/>
      <c r="W754" s="34"/>
      <c r="X754" s="34"/>
      <c r="Y754" s="34"/>
      <c r="Z754" s="34"/>
      <c r="AA754" s="34"/>
      <c r="AB754" s="34"/>
      <c r="AC754" s="34"/>
      <c r="AD754" s="34"/>
      <c r="AE754" s="34"/>
      <c r="AT754" s="17" t="s">
        <v>210</v>
      </c>
      <c r="AU754" s="17" t="s">
        <v>84</v>
      </c>
    </row>
    <row r="755" spans="1:65" s="2" customFormat="1" ht="24" customHeight="1" x14ac:dyDescent="0.2">
      <c r="A755" s="34"/>
      <c r="B755" s="35"/>
      <c r="C755" s="290" t="s">
        <v>1622</v>
      </c>
      <c r="D755" s="205" t="s">
        <v>204</v>
      </c>
      <c r="E755" s="206" t="s">
        <v>4847</v>
      </c>
      <c r="F755" s="207" t="s">
        <v>4748</v>
      </c>
      <c r="G755" s="208" t="s">
        <v>247</v>
      </c>
      <c r="H755" s="209">
        <v>1</v>
      </c>
      <c r="I755" s="210"/>
      <c r="J755" s="211">
        <f>ROUND(I755*H755,2)</f>
        <v>0</v>
      </c>
      <c r="K755" s="212"/>
      <c r="L755" s="39"/>
      <c r="M755" s="213" t="s">
        <v>1</v>
      </c>
      <c r="N755" s="214" t="s">
        <v>39</v>
      </c>
      <c r="O755" s="71"/>
      <c r="P755" s="215">
        <f>O755*H755</f>
        <v>0</v>
      </c>
      <c r="Q755" s="215">
        <v>0</v>
      </c>
      <c r="R755" s="215">
        <f>Q755*H755</f>
        <v>0</v>
      </c>
      <c r="S755" s="215">
        <v>0</v>
      </c>
      <c r="T755" s="216">
        <f>S755*H755</f>
        <v>0</v>
      </c>
      <c r="U755" s="34"/>
      <c r="V755" s="34"/>
      <c r="W755" s="34"/>
      <c r="X755" s="34"/>
      <c r="Y755" s="34"/>
      <c r="Z755" s="34"/>
      <c r="AA755" s="34"/>
      <c r="AB755" s="34"/>
      <c r="AC755" s="34"/>
      <c r="AD755" s="34"/>
      <c r="AE755" s="34"/>
      <c r="AR755" s="217" t="s">
        <v>214</v>
      </c>
      <c r="AT755" s="217" t="s">
        <v>204</v>
      </c>
      <c r="AU755" s="217" t="s">
        <v>84</v>
      </c>
      <c r="AY755" s="17" t="s">
        <v>201</v>
      </c>
      <c r="BE755" s="218">
        <f>IF(N755="základní",J755,0)</f>
        <v>0</v>
      </c>
      <c r="BF755" s="218">
        <f>IF(N755="snížená",J755,0)</f>
        <v>0</v>
      </c>
      <c r="BG755" s="218">
        <f>IF(N755="zákl. přenesená",J755,0)</f>
        <v>0</v>
      </c>
      <c r="BH755" s="218">
        <f>IF(N755="sníž. přenesená",J755,0)</f>
        <v>0</v>
      </c>
      <c r="BI755" s="218">
        <f>IF(N755="nulová",J755,0)</f>
        <v>0</v>
      </c>
      <c r="BJ755" s="17" t="s">
        <v>82</v>
      </c>
      <c r="BK755" s="218">
        <f>ROUND(I755*H755,2)</f>
        <v>0</v>
      </c>
      <c r="BL755" s="17" t="s">
        <v>214</v>
      </c>
      <c r="BM755" s="217" t="s">
        <v>4848</v>
      </c>
    </row>
    <row r="756" spans="1:65" s="2" customFormat="1" ht="39" x14ac:dyDescent="0.2">
      <c r="A756" s="34"/>
      <c r="B756" s="35"/>
      <c r="D756" s="219" t="s">
        <v>210</v>
      </c>
      <c r="E756" s="36"/>
      <c r="F756" s="220" t="s">
        <v>4728</v>
      </c>
      <c r="G756" s="36"/>
      <c r="H756" s="36"/>
      <c r="I756" s="118"/>
      <c r="J756" s="36"/>
      <c r="K756" s="36"/>
      <c r="L756" s="39"/>
      <c r="M756" s="221"/>
      <c r="N756" s="222"/>
      <c r="O756" s="71"/>
      <c r="P756" s="71"/>
      <c r="Q756" s="71"/>
      <c r="R756" s="71"/>
      <c r="S756" s="71"/>
      <c r="T756" s="72"/>
      <c r="U756" s="34"/>
      <c r="V756" s="34"/>
      <c r="W756" s="34"/>
      <c r="X756" s="34"/>
      <c r="Y756" s="34"/>
      <c r="Z756" s="34"/>
      <c r="AA756" s="34"/>
      <c r="AB756" s="34"/>
      <c r="AC756" s="34"/>
      <c r="AD756" s="34"/>
      <c r="AE756" s="34"/>
      <c r="AT756" s="17" t="s">
        <v>210</v>
      </c>
      <c r="AU756" s="17" t="s">
        <v>84</v>
      </c>
    </row>
    <row r="757" spans="1:65" s="2" customFormat="1" ht="24" customHeight="1" x14ac:dyDescent="0.2">
      <c r="A757" s="34"/>
      <c r="B757" s="35"/>
      <c r="C757" s="290" t="s">
        <v>1625</v>
      </c>
      <c r="D757" s="205" t="s">
        <v>204</v>
      </c>
      <c r="E757" s="206" t="s">
        <v>4849</v>
      </c>
      <c r="F757" s="207" t="s">
        <v>4740</v>
      </c>
      <c r="G757" s="208" t="s">
        <v>247</v>
      </c>
      <c r="H757" s="209">
        <v>1</v>
      </c>
      <c r="I757" s="210"/>
      <c r="J757" s="211">
        <f>ROUND(I757*H757,2)</f>
        <v>0</v>
      </c>
      <c r="K757" s="212"/>
      <c r="L757" s="39"/>
      <c r="M757" s="213" t="s">
        <v>1</v>
      </c>
      <c r="N757" s="214" t="s">
        <v>39</v>
      </c>
      <c r="O757" s="71"/>
      <c r="P757" s="215">
        <f>O757*H757</f>
        <v>0</v>
      </c>
      <c r="Q757" s="215">
        <v>0</v>
      </c>
      <c r="R757" s="215">
        <f>Q757*H757</f>
        <v>0</v>
      </c>
      <c r="S757" s="215">
        <v>0</v>
      </c>
      <c r="T757" s="216">
        <f>S757*H757</f>
        <v>0</v>
      </c>
      <c r="U757" s="34"/>
      <c r="V757" s="34"/>
      <c r="W757" s="34"/>
      <c r="X757" s="34"/>
      <c r="Y757" s="34"/>
      <c r="Z757" s="34"/>
      <c r="AA757" s="34"/>
      <c r="AB757" s="34"/>
      <c r="AC757" s="34"/>
      <c r="AD757" s="34"/>
      <c r="AE757" s="34"/>
      <c r="AR757" s="217" t="s">
        <v>214</v>
      </c>
      <c r="AT757" s="217" t="s">
        <v>204</v>
      </c>
      <c r="AU757" s="217" t="s">
        <v>84</v>
      </c>
      <c r="AY757" s="17" t="s">
        <v>201</v>
      </c>
      <c r="BE757" s="218">
        <f>IF(N757="základní",J757,0)</f>
        <v>0</v>
      </c>
      <c r="BF757" s="218">
        <f>IF(N757="snížená",J757,0)</f>
        <v>0</v>
      </c>
      <c r="BG757" s="218">
        <f>IF(N757="zákl. přenesená",J757,0)</f>
        <v>0</v>
      </c>
      <c r="BH757" s="218">
        <f>IF(N757="sníž. přenesená",J757,0)</f>
        <v>0</v>
      </c>
      <c r="BI757" s="218">
        <f>IF(N757="nulová",J757,0)</f>
        <v>0</v>
      </c>
      <c r="BJ757" s="17" t="s">
        <v>82</v>
      </c>
      <c r="BK757" s="218">
        <f>ROUND(I757*H757,2)</f>
        <v>0</v>
      </c>
      <c r="BL757" s="17" t="s">
        <v>214</v>
      </c>
      <c r="BM757" s="217" t="s">
        <v>4850</v>
      </c>
    </row>
    <row r="758" spans="1:65" s="2" customFormat="1" ht="39" x14ac:dyDescent="0.2">
      <c r="A758" s="34"/>
      <c r="B758" s="35"/>
      <c r="D758" s="219" t="s">
        <v>210</v>
      </c>
      <c r="E758" s="36"/>
      <c r="F758" s="220" t="s">
        <v>4728</v>
      </c>
      <c r="G758" s="36"/>
      <c r="H758" s="36"/>
      <c r="I758" s="118"/>
      <c r="J758" s="36"/>
      <c r="K758" s="36"/>
      <c r="L758" s="39"/>
      <c r="M758" s="221"/>
      <c r="N758" s="222"/>
      <c r="O758" s="71"/>
      <c r="P758" s="71"/>
      <c r="Q758" s="71"/>
      <c r="R758" s="71"/>
      <c r="S758" s="71"/>
      <c r="T758" s="72"/>
      <c r="U758" s="34"/>
      <c r="V758" s="34"/>
      <c r="W758" s="34"/>
      <c r="X758" s="34"/>
      <c r="Y758" s="34"/>
      <c r="Z758" s="34"/>
      <c r="AA758" s="34"/>
      <c r="AB758" s="34"/>
      <c r="AC758" s="34"/>
      <c r="AD758" s="34"/>
      <c r="AE758" s="34"/>
      <c r="AT758" s="17" t="s">
        <v>210</v>
      </c>
      <c r="AU758" s="17" t="s">
        <v>84</v>
      </c>
    </row>
    <row r="759" spans="1:65" s="2" customFormat="1" ht="24" customHeight="1" x14ac:dyDescent="0.2">
      <c r="A759" s="34"/>
      <c r="B759" s="35"/>
      <c r="C759" s="290" t="s">
        <v>1628</v>
      </c>
      <c r="D759" s="205" t="s">
        <v>204</v>
      </c>
      <c r="E759" s="206" t="s">
        <v>4851</v>
      </c>
      <c r="F759" s="207" t="s">
        <v>4740</v>
      </c>
      <c r="G759" s="208" t="s">
        <v>247</v>
      </c>
      <c r="H759" s="209">
        <v>1</v>
      </c>
      <c r="I759" s="210"/>
      <c r="J759" s="211">
        <f>ROUND(I759*H759,2)</f>
        <v>0</v>
      </c>
      <c r="K759" s="212"/>
      <c r="L759" s="39"/>
      <c r="M759" s="213" t="s">
        <v>1</v>
      </c>
      <c r="N759" s="214" t="s">
        <v>39</v>
      </c>
      <c r="O759" s="71"/>
      <c r="P759" s="215">
        <f>O759*H759</f>
        <v>0</v>
      </c>
      <c r="Q759" s="215">
        <v>0</v>
      </c>
      <c r="R759" s="215">
        <f>Q759*H759</f>
        <v>0</v>
      </c>
      <c r="S759" s="215">
        <v>0</v>
      </c>
      <c r="T759" s="216">
        <f>S759*H759</f>
        <v>0</v>
      </c>
      <c r="U759" s="34"/>
      <c r="V759" s="34"/>
      <c r="W759" s="34"/>
      <c r="X759" s="34"/>
      <c r="Y759" s="34"/>
      <c r="Z759" s="34"/>
      <c r="AA759" s="34"/>
      <c r="AB759" s="34"/>
      <c r="AC759" s="34"/>
      <c r="AD759" s="34"/>
      <c r="AE759" s="34"/>
      <c r="AR759" s="217" t="s">
        <v>214</v>
      </c>
      <c r="AT759" s="217" t="s">
        <v>204</v>
      </c>
      <c r="AU759" s="217" t="s">
        <v>84</v>
      </c>
      <c r="AY759" s="17" t="s">
        <v>201</v>
      </c>
      <c r="BE759" s="218">
        <f>IF(N759="základní",J759,0)</f>
        <v>0</v>
      </c>
      <c r="BF759" s="218">
        <f>IF(N759="snížená",J759,0)</f>
        <v>0</v>
      </c>
      <c r="BG759" s="218">
        <f>IF(N759="zákl. přenesená",J759,0)</f>
        <v>0</v>
      </c>
      <c r="BH759" s="218">
        <f>IF(N759="sníž. přenesená",J759,0)</f>
        <v>0</v>
      </c>
      <c r="BI759" s="218">
        <f>IF(N759="nulová",J759,0)</f>
        <v>0</v>
      </c>
      <c r="BJ759" s="17" t="s">
        <v>82</v>
      </c>
      <c r="BK759" s="218">
        <f>ROUND(I759*H759,2)</f>
        <v>0</v>
      </c>
      <c r="BL759" s="17" t="s">
        <v>214</v>
      </c>
      <c r="BM759" s="217" t="s">
        <v>4852</v>
      </c>
    </row>
    <row r="760" spans="1:65" s="2" customFormat="1" ht="39" x14ac:dyDescent="0.2">
      <c r="A760" s="34"/>
      <c r="B760" s="35"/>
      <c r="D760" s="219" t="s">
        <v>210</v>
      </c>
      <c r="E760" s="36"/>
      <c r="F760" s="220" t="s">
        <v>4728</v>
      </c>
      <c r="G760" s="36"/>
      <c r="H760" s="36"/>
      <c r="I760" s="118"/>
      <c r="J760" s="36"/>
      <c r="K760" s="36"/>
      <c r="L760" s="39"/>
      <c r="M760" s="221"/>
      <c r="N760" s="222"/>
      <c r="O760" s="71"/>
      <c r="P760" s="71"/>
      <c r="Q760" s="71"/>
      <c r="R760" s="71"/>
      <c r="S760" s="71"/>
      <c r="T760" s="72"/>
      <c r="U760" s="34"/>
      <c r="V760" s="34"/>
      <c r="W760" s="34"/>
      <c r="X760" s="34"/>
      <c r="Y760" s="34"/>
      <c r="Z760" s="34"/>
      <c r="AA760" s="34"/>
      <c r="AB760" s="34"/>
      <c r="AC760" s="34"/>
      <c r="AD760" s="34"/>
      <c r="AE760" s="34"/>
      <c r="AT760" s="17" t="s">
        <v>210</v>
      </c>
      <c r="AU760" s="17" t="s">
        <v>84</v>
      </c>
    </row>
    <row r="761" spans="1:65" s="2" customFormat="1" ht="24" customHeight="1" x14ac:dyDescent="0.2">
      <c r="A761" s="34"/>
      <c r="B761" s="35"/>
      <c r="C761" s="290" t="s">
        <v>1631</v>
      </c>
      <c r="D761" s="205" t="s">
        <v>204</v>
      </c>
      <c r="E761" s="206" t="s">
        <v>4853</v>
      </c>
      <c r="F761" s="207" t="s">
        <v>4740</v>
      </c>
      <c r="G761" s="208" t="s">
        <v>247</v>
      </c>
      <c r="H761" s="209">
        <v>1</v>
      </c>
      <c r="I761" s="210"/>
      <c r="J761" s="211">
        <f>ROUND(I761*H761,2)</f>
        <v>0</v>
      </c>
      <c r="K761" s="212"/>
      <c r="L761" s="39"/>
      <c r="M761" s="213" t="s">
        <v>1</v>
      </c>
      <c r="N761" s="214" t="s">
        <v>39</v>
      </c>
      <c r="O761" s="71"/>
      <c r="P761" s="215">
        <f>O761*H761</f>
        <v>0</v>
      </c>
      <c r="Q761" s="215">
        <v>0</v>
      </c>
      <c r="R761" s="215">
        <f>Q761*H761</f>
        <v>0</v>
      </c>
      <c r="S761" s="215">
        <v>0</v>
      </c>
      <c r="T761" s="216">
        <f>S761*H761</f>
        <v>0</v>
      </c>
      <c r="U761" s="34"/>
      <c r="V761" s="34"/>
      <c r="W761" s="34"/>
      <c r="X761" s="34"/>
      <c r="Y761" s="34"/>
      <c r="Z761" s="34"/>
      <c r="AA761" s="34"/>
      <c r="AB761" s="34"/>
      <c r="AC761" s="34"/>
      <c r="AD761" s="34"/>
      <c r="AE761" s="34"/>
      <c r="AR761" s="217" t="s">
        <v>214</v>
      </c>
      <c r="AT761" s="217" t="s">
        <v>204</v>
      </c>
      <c r="AU761" s="217" t="s">
        <v>84</v>
      </c>
      <c r="AY761" s="17" t="s">
        <v>201</v>
      </c>
      <c r="BE761" s="218">
        <f>IF(N761="základní",J761,0)</f>
        <v>0</v>
      </c>
      <c r="BF761" s="218">
        <f>IF(N761="snížená",J761,0)</f>
        <v>0</v>
      </c>
      <c r="BG761" s="218">
        <f>IF(N761="zákl. přenesená",J761,0)</f>
        <v>0</v>
      </c>
      <c r="BH761" s="218">
        <f>IF(N761="sníž. přenesená",J761,0)</f>
        <v>0</v>
      </c>
      <c r="BI761" s="218">
        <f>IF(N761="nulová",J761,0)</f>
        <v>0</v>
      </c>
      <c r="BJ761" s="17" t="s">
        <v>82</v>
      </c>
      <c r="BK761" s="218">
        <f>ROUND(I761*H761,2)</f>
        <v>0</v>
      </c>
      <c r="BL761" s="17" t="s">
        <v>214</v>
      </c>
      <c r="BM761" s="217" t="s">
        <v>4854</v>
      </c>
    </row>
    <row r="762" spans="1:65" s="2" customFormat="1" ht="39" x14ac:dyDescent="0.2">
      <c r="A762" s="34"/>
      <c r="B762" s="35"/>
      <c r="D762" s="219" t="s">
        <v>210</v>
      </c>
      <c r="E762" s="36"/>
      <c r="F762" s="220" t="s">
        <v>4728</v>
      </c>
      <c r="G762" s="36"/>
      <c r="H762" s="36"/>
      <c r="I762" s="118"/>
      <c r="J762" s="36"/>
      <c r="K762" s="36"/>
      <c r="L762" s="39"/>
      <c r="M762" s="221"/>
      <c r="N762" s="222"/>
      <c r="O762" s="71"/>
      <c r="P762" s="71"/>
      <c r="Q762" s="71"/>
      <c r="R762" s="71"/>
      <c r="S762" s="71"/>
      <c r="T762" s="72"/>
      <c r="U762" s="34"/>
      <c r="V762" s="34"/>
      <c r="W762" s="34"/>
      <c r="X762" s="34"/>
      <c r="Y762" s="34"/>
      <c r="Z762" s="34"/>
      <c r="AA762" s="34"/>
      <c r="AB762" s="34"/>
      <c r="AC762" s="34"/>
      <c r="AD762" s="34"/>
      <c r="AE762" s="34"/>
      <c r="AT762" s="17" t="s">
        <v>210</v>
      </c>
      <c r="AU762" s="17" t="s">
        <v>84</v>
      </c>
    </row>
    <row r="763" spans="1:65" s="2" customFormat="1" ht="24" customHeight="1" x14ac:dyDescent="0.2">
      <c r="A763" s="34"/>
      <c r="B763" s="35"/>
      <c r="C763" s="290" t="s">
        <v>1634</v>
      </c>
      <c r="D763" s="205" t="s">
        <v>204</v>
      </c>
      <c r="E763" s="206" t="s">
        <v>4855</v>
      </c>
      <c r="F763" s="207" t="s">
        <v>4726</v>
      </c>
      <c r="G763" s="208" t="s">
        <v>247</v>
      </c>
      <c r="H763" s="209">
        <v>1</v>
      </c>
      <c r="I763" s="210"/>
      <c r="J763" s="211">
        <f>ROUND(I763*H763,2)</f>
        <v>0</v>
      </c>
      <c r="K763" s="212"/>
      <c r="L763" s="39"/>
      <c r="M763" s="213" t="s">
        <v>1</v>
      </c>
      <c r="N763" s="214" t="s">
        <v>39</v>
      </c>
      <c r="O763" s="71"/>
      <c r="P763" s="215">
        <f>O763*H763</f>
        <v>0</v>
      </c>
      <c r="Q763" s="215">
        <v>0</v>
      </c>
      <c r="R763" s="215">
        <f>Q763*H763</f>
        <v>0</v>
      </c>
      <c r="S763" s="215">
        <v>0</v>
      </c>
      <c r="T763" s="216">
        <f>S763*H763</f>
        <v>0</v>
      </c>
      <c r="U763" s="34"/>
      <c r="V763" s="34"/>
      <c r="W763" s="34"/>
      <c r="X763" s="34"/>
      <c r="Y763" s="34"/>
      <c r="Z763" s="34"/>
      <c r="AA763" s="34"/>
      <c r="AB763" s="34"/>
      <c r="AC763" s="34"/>
      <c r="AD763" s="34"/>
      <c r="AE763" s="34"/>
      <c r="AR763" s="217" t="s">
        <v>214</v>
      </c>
      <c r="AT763" s="217" t="s">
        <v>204</v>
      </c>
      <c r="AU763" s="217" t="s">
        <v>84</v>
      </c>
      <c r="AY763" s="17" t="s">
        <v>201</v>
      </c>
      <c r="BE763" s="218">
        <f>IF(N763="základní",J763,0)</f>
        <v>0</v>
      </c>
      <c r="BF763" s="218">
        <f>IF(N763="snížená",J763,0)</f>
        <v>0</v>
      </c>
      <c r="BG763" s="218">
        <f>IF(N763="zákl. přenesená",J763,0)</f>
        <v>0</v>
      </c>
      <c r="BH763" s="218">
        <f>IF(N763="sníž. přenesená",J763,0)</f>
        <v>0</v>
      </c>
      <c r="BI763" s="218">
        <f>IF(N763="nulová",J763,0)</f>
        <v>0</v>
      </c>
      <c r="BJ763" s="17" t="s">
        <v>82</v>
      </c>
      <c r="BK763" s="218">
        <f>ROUND(I763*H763,2)</f>
        <v>0</v>
      </c>
      <c r="BL763" s="17" t="s">
        <v>214</v>
      </c>
      <c r="BM763" s="217" t="s">
        <v>4856</v>
      </c>
    </row>
    <row r="764" spans="1:65" s="2" customFormat="1" ht="39" x14ac:dyDescent="0.2">
      <c r="A764" s="34"/>
      <c r="B764" s="35"/>
      <c r="D764" s="219" t="s">
        <v>210</v>
      </c>
      <c r="E764" s="36"/>
      <c r="F764" s="220" t="s">
        <v>4728</v>
      </c>
      <c r="G764" s="36"/>
      <c r="H764" s="36"/>
      <c r="I764" s="118"/>
      <c r="J764" s="36"/>
      <c r="K764" s="36"/>
      <c r="L764" s="39"/>
      <c r="M764" s="221"/>
      <c r="N764" s="222"/>
      <c r="O764" s="71"/>
      <c r="P764" s="71"/>
      <c r="Q764" s="71"/>
      <c r="R764" s="71"/>
      <c r="S764" s="71"/>
      <c r="T764" s="72"/>
      <c r="U764" s="34"/>
      <c r="V764" s="34"/>
      <c r="W764" s="34"/>
      <c r="X764" s="34"/>
      <c r="Y764" s="34"/>
      <c r="Z764" s="34"/>
      <c r="AA764" s="34"/>
      <c r="AB764" s="34"/>
      <c r="AC764" s="34"/>
      <c r="AD764" s="34"/>
      <c r="AE764" s="34"/>
      <c r="AT764" s="17" t="s">
        <v>210</v>
      </c>
      <c r="AU764" s="17" t="s">
        <v>84</v>
      </c>
    </row>
    <row r="765" spans="1:65" s="2" customFormat="1" ht="24" customHeight="1" x14ac:dyDescent="0.2">
      <c r="A765" s="34"/>
      <c r="B765" s="35"/>
      <c r="C765" s="290" t="s">
        <v>1637</v>
      </c>
      <c r="D765" s="205" t="s">
        <v>204</v>
      </c>
      <c r="E765" s="206" t="s">
        <v>4857</v>
      </c>
      <c r="F765" s="207" t="s">
        <v>4773</v>
      </c>
      <c r="G765" s="208" t="s">
        <v>247</v>
      </c>
      <c r="H765" s="209">
        <v>1</v>
      </c>
      <c r="I765" s="210"/>
      <c r="J765" s="211">
        <f>ROUND(I765*H765,2)</f>
        <v>0</v>
      </c>
      <c r="K765" s="212"/>
      <c r="L765" s="39"/>
      <c r="M765" s="213" t="s">
        <v>1</v>
      </c>
      <c r="N765" s="214" t="s">
        <v>39</v>
      </c>
      <c r="O765" s="71"/>
      <c r="P765" s="215">
        <f>O765*H765</f>
        <v>0</v>
      </c>
      <c r="Q765" s="215">
        <v>0</v>
      </c>
      <c r="R765" s="215">
        <f>Q765*H765</f>
        <v>0</v>
      </c>
      <c r="S765" s="215">
        <v>0</v>
      </c>
      <c r="T765" s="216">
        <f>S765*H765</f>
        <v>0</v>
      </c>
      <c r="U765" s="34"/>
      <c r="V765" s="34"/>
      <c r="W765" s="34"/>
      <c r="X765" s="34"/>
      <c r="Y765" s="34"/>
      <c r="Z765" s="34"/>
      <c r="AA765" s="34"/>
      <c r="AB765" s="34"/>
      <c r="AC765" s="34"/>
      <c r="AD765" s="34"/>
      <c r="AE765" s="34"/>
      <c r="AR765" s="217" t="s">
        <v>214</v>
      </c>
      <c r="AT765" s="217" t="s">
        <v>204</v>
      </c>
      <c r="AU765" s="217" t="s">
        <v>84</v>
      </c>
      <c r="AY765" s="17" t="s">
        <v>201</v>
      </c>
      <c r="BE765" s="218">
        <f>IF(N765="základní",J765,0)</f>
        <v>0</v>
      </c>
      <c r="BF765" s="218">
        <f>IF(N765="snížená",J765,0)</f>
        <v>0</v>
      </c>
      <c r="BG765" s="218">
        <f>IF(N765="zákl. přenesená",J765,0)</f>
        <v>0</v>
      </c>
      <c r="BH765" s="218">
        <f>IF(N765="sníž. přenesená",J765,0)</f>
        <v>0</v>
      </c>
      <c r="BI765" s="218">
        <f>IF(N765="nulová",J765,0)</f>
        <v>0</v>
      </c>
      <c r="BJ765" s="17" t="s">
        <v>82</v>
      </c>
      <c r="BK765" s="218">
        <f>ROUND(I765*H765,2)</f>
        <v>0</v>
      </c>
      <c r="BL765" s="17" t="s">
        <v>214</v>
      </c>
      <c r="BM765" s="217" t="s">
        <v>4858</v>
      </c>
    </row>
    <row r="766" spans="1:65" s="2" customFormat="1" ht="39" x14ac:dyDescent="0.2">
      <c r="A766" s="34"/>
      <c r="B766" s="35"/>
      <c r="D766" s="219" t="s">
        <v>210</v>
      </c>
      <c r="E766" s="36"/>
      <c r="F766" s="220" t="s">
        <v>4728</v>
      </c>
      <c r="G766" s="36"/>
      <c r="H766" s="36"/>
      <c r="I766" s="118"/>
      <c r="J766" s="36"/>
      <c r="K766" s="36"/>
      <c r="L766" s="39"/>
      <c r="M766" s="221"/>
      <c r="N766" s="222"/>
      <c r="O766" s="71"/>
      <c r="P766" s="71"/>
      <c r="Q766" s="71"/>
      <c r="R766" s="71"/>
      <c r="S766" s="71"/>
      <c r="T766" s="72"/>
      <c r="U766" s="34"/>
      <c r="V766" s="34"/>
      <c r="W766" s="34"/>
      <c r="X766" s="34"/>
      <c r="Y766" s="34"/>
      <c r="Z766" s="34"/>
      <c r="AA766" s="34"/>
      <c r="AB766" s="34"/>
      <c r="AC766" s="34"/>
      <c r="AD766" s="34"/>
      <c r="AE766" s="34"/>
      <c r="AT766" s="17" t="s">
        <v>210</v>
      </c>
      <c r="AU766" s="17" t="s">
        <v>84</v>
      </c>
    </row>
    <row r="767" spans="1:65" s="2" customFormat="1" ht="24" customHeight="1" x14ac:dyDescent="0.2">
      <c r="A767" s="34"/>
      <c r="B767" s="35"/>
      <c r="C767" s="290" t="s">
        <v>1641</v>
      </c>
      <c r="D767" s="205" t="s">
        <v>204</v>
      </c>
      <c r="E767" s="206" t="s">
        <v>4859</v>
      </c>
      <c r="F767" s="207" t="s">
        <v>4740</v>
      </c>
      <c r="G767" s="208" t="s">
        <v>247</v>
      </c>
      <c r="H767" s="209">
        <v>1</v>
      </c>
      <c r="I767" s="210"/>
      <c r="J767" s="211">
        <f>ROUND(I767*H767,2)</f>
        <v>0</v>
      </c>
      <c r="K767" s="212"/>
      <c r="L767" s="39"/>
      <c r="M767" s="213" t="s">
        <v>1</v>
      </c>
      <c r="N767" s="214" t="s">
        <v>39</v>
      </c>
      <c r="O767" s="71"/>
      <c r="P767" s="215">
        <f>O767*H767</f>
        <v>0</v>
      </c>
      <c r="Q767" s="215">
        <v>0</v>
      </c>
      <c r="R767" s="215">
        <f>Q767*H767</f>
        <v>0</v>
      </c>
      <c r="S767" s="215">
        <v>0</v>
      </c>
      <c r="T767" s="216">
        <f>S767*H767</f>
        <v>0</v>
      </c>
      <c r="U767" s="34"/>
      <c r="V767" s="34"/>
      <c r="W767" s="34"/>
      <c r="X767" s="34"/>
      <c r="Y767" s="34"/>
      <c r="Z767" s="34"/>
      <c r="AA767" s="34"/>
      <c r="AB767" s="34"/>
      <c r="AC767" s="34"/>
      <c r="AD767" s="34"/>
      <c r="AE767" s="34"/>
      <c r="AR767" s="217" t="s">
        <v>214</v>
      </c>
      <c r="AT767" s="217" t="s">
        <v>204</v>
      </c>
      <c r="AU767" s="217" t="s">
        <v>84</v>
      </c>
      <c r="AY767" s="17" t="s">
        <v>201</v>
      </c>
      <c r="BE767" s="218">
        <f>IF(N767="základní",J767,0)</f>
        <v>0</v>
      </c>
      <c r="BF767" s="218">
        <f>IF(N767="snížená",J767,0)</f>
        <v>0</v>
      </c>
      <c r="BG767" s="218">
        <f>IF(N767="zákl. přenesená",J767,0)</f>
        <v>0</v>
      </c>
      <c r="BH767" s="218">
        <f>IF(N767="sníž. přenesená",J767,0)</f>
        <v>0</v>
      </c>
      <c r="BI767" s="218">
        <f>IF(N767="nulová",J767,0)</f>
        <v>0</v>
      </c>
      <c r="BJ767" s="17" t="s">
        <v>82</v>
      </c>
      <c r="BK767" s="218">
        <f>ROUND(I767*H767,2)</f>
        <v>0</v>
      </c>
      <c r="BL767" s="17" t="s">
        <v>214</v>
      </c>
      <c r="BM767" s="217" t="s">
        <v>4860</v>
      </c>
    </row>
    <row r="768" spans="1:65" s="2" customFormat="1" ht="39" x14ac:dyDescent="0.2">
      <c r="A768" s="34"/>
      <c r="B768" s="35"/>
      <c r="D768" s="219" t="s">
        <v>210</v>
      </c>
      <c r="E768" s="36"/>
      <c r="F768" s="220" t="s">
        <v>4728</v>
      </c>
      <c r="G768" s="36"/>
      <c r="H768" s="36"/>
      <c r="I768" s="118"/>
      <c r="J768" s="36"/>
      <c r="K768" s="36"/>
      <c r="L768" s="39"/>
      <c r="M768" s="221"/>
      <c r="N768" s="222"/>
      <c r="O768" s="71"/>
      <c r="P768" s="71"/>
      <c r="Q768" s="71"/>
      <c r="R768" s="71"/>
      <c r="S768" s="71"/>
      <c r="T768" s="72"/>
      <c r="U768" s="34"/>
      <c r="V768" s="34"/>
      <c r="W768" s="34"/>
      <c r="X768" s="34"/>
      <c r="Y768" s="34"/>
      <c r="Z768" s="34"/>
      <c r="AA768" s="34"/>
      <c r="AB768" s="34"/>
      <c r="AC768" s="34"/>
      <c r="AD768" s="34"/>
      <c r="AE768" s="34"/>
      <c r="AT768" s="17" t="s">
        <v>210</v>
      </c>
      <c r="AU768" s="17" t="s">
        <v>84</v>
      </c>
    </row>
    <row r="769" spans="1:65" s="2" customFormat="1" ht="24" customHeight="1" x14ac:dyDescent="0.2">
      <c r="A769" s="34"/>
      <c r="B769" s="35"/>
      <c r="C769" s="290" t="s">
        <v>1644</v>
      </c>
      <c r="D769" s="205" t="s">
        <v>204</v>
      </c>
      <c r="E769" s="206" t="s">
        <v>4861</v>
      </c>
      <c r="F769" s="207" t="s">
        <v>4792</v>
      </c>
      <c r="G769" s="208" t="s">
        <v>247</v>
      </c>
      <c r="H769" s="209">
        <v>1</v>
      </c>
      <c r="I769" s="210"/>
      <c r="J769" s="211">
        <f>ROUND(I769*H769,2)</f>
        <v>0</v>
      </c>
      <c r="K769" s="212"/>
      <c r="L769" s="39"/>
      <c r="M769" s="213" t="s">
        <v>1</v>
      </c>
      <c r="N769" s="214" t="s">
        <v>39</v>
      </c>
      <c r="O769" s="71"/>
      <c r="P769" s="215">
        <f>O769*H769</f>
        <v>0</v>
      </c>
      <c r="Q769" s="215">
        <v>0</v>
      </c>
      <c r="R769" s="215">
        <f>Q769*H769</f>
        <v>0</v>
      </c>
      <c r="S769" s="215">
        <v>0</v>
      </c>
      <c r="T769" s="216">
        <f>S769*H769</f>
        <v>0</v>
      </c>
      <c r="U769" s="34"/>
      <c r="V769" s="34"/>
      <c r="W769" s="34"/>
      <c r="X769" s="34"/>
      <c r="Y769" s="34"/>
      <c r="Z769" s="34"/>
      <c r="AA769" s="34"/>
      <c r="AB769" s="34"/>
      <c r="AC769" s="34"/>
      <c r="AD769" s="34"/>
      <c r="AE769" s="34"/>
      <c r="AR769" s="217" t="s">
        <v>214</v>
      </c>
      <c r="AT769" s="217" t="s">
        <v>204</v>
      </c>
      <c r="AU769" s="217" t="s">
        <v>84</v>
      </c>
      <c r="AY769" s="17" t="s">
        <v>201</v>
      </c>
      <c r="BE769" s="218">
        <f>IF(N769="základní",J769,0)</f>
        <v>0</v>
      </c>
      <c r="BF769" s="218">
        <f>IF(N769="snížená",J769,0)</f>
        <v>0</v>
      </c>
      <c r="BG769" s="218">
        <f>IF(N769="zákl. přenesená",J769,0)</f>
        <v>0</v>
      </c>
      <c r="BH769" s="218">
        <f>IF(N769="sníž. přenesená",J769,0)</f>
        <v>0</v>
      </c>
      <c r="BI769" s="218">
        <f>IF(N769="nulová",J769,0)</f>
        <v>0</v>
      </c>
      <c r="BJ769" s="17" t="s">
        <v>82</v>
      </c>
      <c r="BK769" s="218">
        <f>ROUND(I769*H769,2)</f>
        <v>0</v>
      </c>
      <c r="BL769" s="17" t="s">
        <v>214</v>
      </c>
      <c r="BM769" s="217" t="s">
        <v>4862</v>
      </c>
    </row>
    <row r="770" spans="1:65" s="2" customFormat="1" ht="39" x14ac:dyDescent="0.2">
      <c r="A770" s="34"/>
      <c r="B770" s="35"/>
      <c r="D770" s="219" t="s">
        <v>210</v>
      </c>
      <c r="E770" s="36"/>
      <c r="F770" s="220" t="s">
        <v>4728</v>
      </c>
      <c r="G770" s="36"/>
      <c r="H770" s="36"/>
      <c r="I770" s="118"/>
      <c r="J770" s="36"/>
      <c r="K770" s="36"/>
      <c r="L770" s="39"/>
      <c r="M770" s="221"/>
      <c r="N770" s="222"/>
      <c r="O770" s="71"/>
      <c r="P770" s="71"/>
      <c r="Q770" s="71"/>
      <c r="R770" s="71"/>
      <c r="S770" s="71"/>
      <c r="T770" s="72"/>
      <c r="U770" s="34"/>
      <c r="V770" s="34"/>
      <c r="W770" s="34"/>
      <c r="X770" s="34"/>
      <c r="Y770" s="34"/>
      <c r="Z770" s="34"/>
      <c r="AA770" s="34"/>
      <c r="AB770" s="34"/>
      <c r="AC770" s="34"/>
      <c r="AD770" s="34"/>
      <c r="AE770" s="34"/>
      <c r="AT770" s="17" t="s">
        <v>210</v>
      </c>
      <c r="AU770" s="17" t="s">
        <v>84</v>
      </c>
    </row>
    <row r="771" spans="1:65" s="2" customFormat="1" ht="24" customHeight="1" x14ac:dyDescent="0.2">
      <c r="A771" s="34"/>
      <c r="B771" s="35"/>
      <c r="C771" s="290" t="s">
        <v>1647</v>
      </c>
      <c r="D771" s="205" t="s">
        <v>204</v>
      </c>
      <c r="E771" s="206" t="s">
        <v>4863</v>
      </c>
      <c r="F771" s="207" t="s">
        <v>4732</v>
      </c>
      <c r="G771" s="208" t="s">
        <v>247</v>
      </c>
      <c r="H771" s="209">
        <v>1</v>
      </c>
      <c r="I771" s="210"/>
      <c r="J771" s="211">
        <f>ROUND(I771*H771,2)</f>
        <v>0</v>
      </c>
      <c r="K771" s="212"/>
      <c r="L771" s="39"/>
      <c r="M771" s="213" t="s">
        <v>1</v>
      </c>
      <c r="N771" s="214" t="s">
        <v>39</v>
      </c>
      <c r="O771" s="71"/>
      <c r="P771" s="215">
        <f>O771*H771</f>
        <v>0</v>
      </c>
      <c r="Q771" s="215">
        <v>0</v>
      </c>
      <c r="R771" s="215">
        <f>Q771*H771</f>
        <v>0</v>
      </c>
      <c r="S771" s="215">
        <v>0</v>
      </c>
      <c r="T771" s="216">
        <f>S771*H771</f>
        <v>0</v>
      </c>
      <c r="U771" s="34"/>
      <c r="V771" s="34"/>
      <c r="W771" s="34"/>
      <c r="X771" s="34"/>
      <c r="Y771" s="34"/>
      <c r="Z771" s="34"/>
      <c r="AA771" s="34"/>
      <c r="AB771" s="34"/>
      <c r="AC771" s="34"/>
      <c r="AD771" s="34"/>
      <c r="AE771" s="34"/>
      <c r="AR771" s="217" t="s">
        <v>214</v>
      </c>
      <c r="AT771" s="217" t="s">
        <v>204</v>
      </c>
      <c r="AU771" s="217" t="s">
        <v>84</v>
      </c>
      <c r="AY771" s="17" t="s">
        <v>201</v>
      </c>
      <c r="BE771" s="218">
        <f>IF(N771="základní",J771,0)</f>
        <v>0</v>
      </c>
      <c r="BF771" s="218">
        <f>IF(N771="snížená",J771,0)</f>
        <v>0</v>
      </c>
      <c r="BG771" s="218">
        <f>IF(N771="zákl. přenesená",J771,0)</f>
        <v>0</v>
      </c>
      <c r="BH771" s="218">
        <f>IF(N771="sníž. přenesená",J771,0)</f>
        <v>0</v>
      </c>
      <c r="BI771" s="218">
        <f>IF(N771="nulová",J771,0)</f>
        <v>0</v>
      </c>
      <c r="BJ771" s="17" t="s">
        <v>82</v>
      </c>
      <c r="BK771" s="218">
        <f>ROUND(I771*H771,2)</f>
        <v>0</v>
      </c>
      <c r="BL771" s="17" t="s">
        <v>214</v>
      </c>
      <c r="BM771" s="217" t="s">
        <v>4864</v>
      </c>
    </row>
    <row r="772" spans="1:65" s="2" customFormat="1" ht="39" x14ac:dyDescent="0.2">
      <c r="A772" s="34"/>
      <c r="B772" s="35"/>
      <c r="D772" s="219" t="s">
        <v>210</v>
      </c>
      <c r="E772" s="36"/>
      <c r="F772" s="220" t="s">
        <v>4728</v>
      </c>
      <c r="G772" s="36"/>
      <c r="H772" s="36"/>
      <c r="I772" s="118"/>
      <c r="J772" s="36"/>
      <c r="K772" s="36"/>
      <c r="L772" s="39"/>
      <c r="M772" s="221"/>
      <c r="N772" s="222"/>
      <c r="O772" s="71"/>
      <c r="P772" s="71"/>
      <c r="Q772" s="71"/>
      <c r="R772" s="71"/>
      <c r="S772" s="71"/>
      <c r="T772" s="72"/>
      <c r="U772" s="34"/>
      <c r="V772" s="34"/>
      <c r="W772" s="34"/>
      <c r="X772" s="34"/>
      <c r="Y772" s="34"/>
      <c r="Z772" s="34"/>
      <c r="AA772" s="34"/>
      <c r="AB772" s="34"/>
      <c r="AC772" s="34"/>
      <c r="AD772" s="34"/>
      <c r="AE772" s="34"/>
      <c r="AT772" s="17" t="s">
        <v>210</v>
      </c>
      <c r="AU772" s="17" t="s">
        <v>84</v>
      </c>
    </row>
    <row r="773" spans="1:65" s="2" customFormat="1" ht="24" customHeight="1" x14ac:dyDescent="0.2">
      <c r="A773" s="34"/>
      <c r="B773" s="35"/>
      <c r="C773" s="290" t="s">
        <v>1650</v>
      </c>
      <c r="D773" s="205" t="s">
        <v>204</v>
      </c>
      <c r="E773" s="206" t="s">
        <v>4865</v>
      </c>
      <c r="F773" s="207" t="s">
        <v>4748</v>
      </c>
      <c r="G773" s="208" t="s">
        <v>247</v>
      </c>
      <c r="H773" s="209">
        <v>1</v>
      </c>
      <c r="I773" s="210"/>
      <c r="J773" s="211">
        <f>ROUND(I773*H773,2)</f>
        <v>0</v>
      </c>
      <c r="K773" s="212"/>
      <c r="L773" s="39"/>
      <c r="M773" s="213" t="s">
        <v>1</v>
      </c>
      <c r="N773" s="214" t="s">
        <v>39</v>
      </c>
      <c r="O773" s="71"/>
      <c r="P773" s="215">
        <f>O773*H773</f>
        <v>0</v>
      </c>
      <c r="Q773" s="215">
        <v>0</v>
      </c>
      <c r="R773" s="215">
        <f>Q773*H773</f>
        <v>0</v>
      </c>
      <c r="S773" s="215">
        <v>0</v>
      </c>
      <c r="T773" s="216">
        <f>S773*H773</f>
        <v>0</v>
      </c>
      <c r="U773" s="34"/>
      <c r="V773" s="34"/>
      <c r="W773" s="34"/>
      <c r="X773" s="34"/>
      <c r="Y773" s="34"/>
      <c r="Z773" s="34"/>
      <c r="AA773" s="34"/>
      <c r="AB773" s="34"/>
      <c r="AC773" s="34"/>
      <c r="AD773" s="34"/>
      <c r="AE773" s="34"/>
      <c r="AR773" s="217" t="s">
        <v>214</v>
      </c>
      <c r="AT773" s="217" t="s">
        <v>204</v>
      </c>
      <c r="AU773" s="217" t="s">
        <v>84</v>
      </c>
      <c r="AY773" s="17" t="s">
        <v>201</v>
      </c>
      <c r="BE773" s="218">
        <f>IF(N773="základní",J773,0)</f>
        <v>0</v>
      </c>
      <c r="BF773" s="218">
        <f>IF(N773="snížená",J773,0)</f>
        <v>0</v>
      </c>
      <c r="BG773" s="218">
        <f>IF(N773="zákl. přenesená",J773,0)</f>
        <v>0</v>
      </c>
      <c r="BH773" s="218">
        <f>IF(N773="sníž. přenesená",J773,0)</f>
        <v>0</v>
      </c>
      <c r="BI773" s="218">
        <f>IF(N773="nulová",J773,0)</f>
        <v>0</v>
      </c>
      <c r="BJ773" s="17" t="s">
        <v>82</v>
      </c>
      <c r="BK773" s="218">
        <f>ROUND(I773*H773,2)</f>
        <v>0</v>
      </c>
      <c r="BL773" s="17" t="s">
        <v>214</v>
      </c>
      <c r="BM773" s="217" t="s">
        <v>4866</v>
      </c>
    </row>
    <row r="774" spans="1:65" s="2" customFormat="1" ht="39" x14ac:dyDescent="0.2">
      <c r="A774" s="34"/>
      <c r="B774" s="35"/>
      <c r="D774" s="219" t="s">
        <v>210</v>
      </c>
      <c r="E774" s="36"/>
      <c r="F774" s="220" t="s">
        <v>4728</v>
      </c>
      <c r="G774" s="36"/>
      <c r="H774" s="36"/>
      <c r="I774" s="118"/>
      <c r="J774" s="36"/>
      <c r="K774" s="36"/>
      <c r="L774" s="39"/>
      <c r="M774" s="221"/>
      <c r="N774" s="222"/>
      <c r="O774" s="71"/>
      <c r="P774" s="71"/>
      <c r="Q774" s="71"/>
      <c r="R774" s="71"/>
      <c r="S774" s="71"/>
      <c r="T774" s="72"/>
      <c r="U774" s="34"/>
      <c r="V774" s="34"/>
      <c r="W774" s="34"/>
      <c r="X774" s="34"/>
      <c r="Y774" s="34"/>
      <c r="Z774" s="34"/>
      <c r="AA774" s="34"/>
      <c r="AB774" s="34"/>
      <c r="AC774" s="34"/>
      <c r="AD774" s="34"/>
      <c r="AE774" s="34"/>
      <c r="AT774" s="17" t="s">
        <v>210</v>
      </c>
      <c r="AU774" s="17" t="s">
        <v>84</v>
      </c>
    </row>
    <row r="775" spans="1:65" s="2" customFormat="1" ht="24" customHeight="1" x14ac:dyDescent="0.2">
      <c r="A775" s="34"/>
      <c r="B775" s="35"/>
      <c r="C775" s="290" t="s">
        <v>1653</v>
      </c>
      <c r="D775" s="205" t="s">
        <v>204</v>
      </c>
      <c r="E775" s="206" t="s">
        <v>4867</v>
      </c>
      <c r="F775" s="207" t="s">
        <v>4789</v>
      </c>
      <c r="G775" s="208" t="s">
        <v>247</v>
      </c>
      <c r="H775" s="209">
        <v>1</v>
      </c>
      <c r="I775" s="210"/>
      <c r="J775" s="211">
        <f>ROUND(I775*H775,2)</f>
        <v>0</v>
      </c>
      <c r="K775" s="212"/>
      <c r="L775" s="39"/>
      <c r="M775" s="213" t="s">
        <v>1</v>
      </c>
      <c r="N775" s="214" t="s">
        <v>39</v>
      </c>
      <c r="O775" s="71"/>
      <c r="P775" s="215">
        <f>O775*H775</f>
        <v>0</v>
      </c>
      <c r="Q775" s="215">
        <v>0</v>
      </c>
      <c r="R775" s="215">
        <f>Q775*H775</f>
        <v>0</v>
      </c>
      <c r="S775" s="215">
        <v>0</v>
      </c>
      <c r="T775" s="216">
        <f>S775*H775</f>
        <v>0</v>
      </c>
      <c r="U775" s="34"/>
      <c r="V775" s="34"/>
      <c r="W775" s="34"/>
      <c r="X775" s="34"/>
      <c r="Y775" s="34"/>
      <c r="Z775" s="34"/>
      <c r="AA775" s="34"/>
      <c r="AB775" s="34"/>
      <c r="AC775" s="34"/>
      <c r="AD775" s="34"/>
      <c r="AE775" s="34"/>
      <c r="AR775" s="217" t="s">
        <v>214</v>
      </c>
      <c r="AT775" s="217" t="s">
        <v>204</v>
      </c>
      <c r="AU775" s="217" t="s">
        <v>84</v>
      </c>
      <c r="AY775" s="17" t="s">
        <v>201</v>
      </c>
      <c r="BE775" s="218">
        <f>IF(N775="základní",J775,0)</f>
        <v>0</v>
      </c>
      <c r="BF775" s="218">
        <f>IF(N775="snížená",J775,0)</f>
        <v>0</v>
      </c>
      <c r="BG775" s="218">
        <f>IF(N775="zákl. přenesená",J775,0)</f>
        <v>0</v>
      </c>
      <c r="BH775" s="218">
        <f>IF(N775="sníž. přenesená",J775,0)</f>
        <v>0</v>
      </c>
      <c r="BI775" s="218">
        <f>IF(N775="nulová",J775,0)</f>
        <v>0</v>
      </c>
      <c r="BJ775" s="17" t="s">
        <v>82</v>
      </c>
      <c r="BK775" s="218">
        <f>ROUND(I775*H775,2)</f>
        <v>0</v>
      </c>
      <c r="BL775" s="17" t="s">
        <v>214</v>
      </c>
      <c r="BM775" s="217" t="s">
        <v>4868</v>
      </c>
    </row>
    <row r="776" spans="1:65" s="2" customFormat="1" ht="39" x14ac:dyDescent="0.2">
      <c r="A776" s="34"/>
      <c r="B776" s="35"/>
      <c r="D776" s="219" t="s">
        <v>210</v>
      </c>
      <c r="E776" s="36"/>
      <c r="F776" s="220" t="s">
        <v>4728</v>
      </c>
      <c r="G776" s="36"/>
      <c r="H776" s="36"/>
      <c r="I776" s="118"/>
      <c r="J776" s="36"/>
      <c r="K776" s="36"/>
      <c r="L776" s="39"/>
      <c r="M776" s="221"/>
      <c r="N776" s="222"/>
      <c r="O776" s="71"/>
      <c r="P776" s="71"/>
      <c r="Q776" s="71"/>
      <c r="R776" s="71"/>
      <c r="S776" s="71"/>
      <c r="T776" s="72"/>
      <c r="U776" s="34"/>
      <c r="V776" s="34"/>
      <c r="W776" s="34"/>
      <c r="X776" s="34"/>
      <c r="Y776" s="34"/>
      <c r="Z776" s="34"/>
      <c r="AA776" s="34"/>
      <c r="AB776" s="34"/>
      <c r="AC776" s="34"/>
      <c r="AD776" s="34"/>
      <c r="AE776" s="34"/>
      <c r="AT776" s="17" t="s">
        <v>210</v>
      </c>
      <c r="AU776" s="17" t="s">
        <v>84</v>
      </c>
    </row>
    <row r="777" spans="1:65" s="2" customFormat="1" ht="24" customHeight="1" x14ac:dyDescent="0.2">
      <c r="A777" s="34"/>
      <c r="B777" s="35"/>
      <c r="C777" s="290" t="s">
        <v>1656</v>
      </c>
      <c r="D777" s="205" t="s">
        <v>204</v>
      </c>
      <c r="E777" s="206" t="s">
        <v>4869</v>
      </c>
      <c r="F777" s="207" t="s">
        <v>4737</v>
      </c>
      <c r="G777" s="208" t="s">
        <v>247</v>
      </c>
      <c r="H777" s="209">
        <v>1</v>
      </c>
      <c r="I777" s="210"/>
      <c r="J777" s="211">
        <f>ROUND(I777*H777,2)</f>
        <v>0</v>
      </c>
      <c r="K777" s="212"/>
      <c r="L777" s="39"/>
      <c r="M777" s="213" t="s">
        <v>1</v>
      </c>
      <c r="N777" s="214" t="s">
        <v>39</v>
      </c>
      <c r="O777" s="71"/>
      <c r="P777" s="215">
        <f>O777*H777</f>
        <v>0</v>
      </c>
      <c r="Q777" s="215">
        <v>0</v>
      </c>
      <c r="R777" s="215">
        <f>Q777*H777</f>
        <v>0</v>
      </c>
      <c r="S777" s="215">
        <v>0</v>
      </c>
      <c r="T777" s="216">
        <f>S777*H777</f>
        <v>0</v>
      </c>
      <c r="U777" s="34"/>
      <c r="V777" s="34"/>
      <c r="W777" s="34"/>
      <c r="X777" s="34"/>
      <c r="Y777" s="34"/>
      <c r="Z777" s="34"/>
      <c r="AA777" s="34"/>
      <c r="AB777" s="34"/>
      <c r="AC777" s="34"/>
      <c r="AD777" s="34"/>
      <c r="AE777" s="34"/>
      <c r="AR777" s="217" t="s">
        <v>214</v>
      </c>
      <c r="AT777" s="217" t="s">
        <v>204</v>
      </c>
      <c r="AU777" s="217" t="s">
        <v>84</v>
      </c>
      <c r="AY777" s="17" t="s">
        <v>201</v>
      </c>
      <c r="BE777" s="218">
        <f>IF(N777="základní",J777,0)</f>
        <v>0</v>
      </c>
      <c r="BF777" s="218">
        <f>IF(N777="snížená",J777,0)</f>
        <v>0</v>
      </c>
      <c r="BG777" s="218">
        <f>IF(N777="zákl. přenesená",J777,0)</f>
        <v>0</v>
      </c>
      <c r="BH777" s="218">
        <f>IF(N777="sníž. přenesená",J777,0)</f>
        <v>0</v>
      </c>
      <c r="BI777" s="218">
        <f>IF(N777="nulová",J777,0)</f>
        <v>0</v>
      </c>
      <c r="BJ777" s="17" t="s">
        <v>82</v>
      </c>
      <c r="BK777" s="218">
        <f>ROUND(I777*H777,2)</f>
        <v>0</v>
      </c>
      <c r="BL777" s="17" t="s">
        <v>214</v>
      </c>
      <c r="BM777" s="217" t="s">
        <v>4870</v>
      </c>
    </row>
    <row r="778" spans="1:65" s="2" customFormat="1" ht="39" x14ac:dyDescent="0.2">
      <c r="A778" s="34"/>
      <c r="B778" s="35"/>
      <c r="D778" s="219" t="s">
        <v>210</v>
      </c>
      <c r="E778" s="36"/>
      <c r="F778" s="220" t="s">
        <v>4728</v>
      </c>
      <c r="G778" s="36"/>
      <c r="H778" s="36"/>
      <c r="I778" s="118"/>
      <c r="J778" s="36"/>
      <c r="K778" s="36"/>
      <c r="L778" s="39"/>
      <c r="M778" s="221"/>
      <c r="N778" s="222"/>
      <c r="O778" s="71"/>
      <c r="P778" s="71"/>
      <c r="Q778" s="71"/>
      <c r="R778" s="71"/>
      <c r="S778" s="71"/>
      <c r="T778" s="72"/>
      <c r="U778" s="34"/>
      <c r="V778" s="34"/>
      <c r="W778" s="34"/>
      <c r="X778" s="34"/>
      <c r="Y778" s="34"/>
      <c r="Z778" s="34"/>
      <c r="AA778" s="34"/>
      <c r="AB778" s="34"/>
      <c r="AC778" s="34"/>
      <c r="AD778" s="34"/>
      <c r="AE778" s="34"/>
      <c r="AT778" s="17" t="s">
        <v>210</v>
      </c>
      <c r="AU778" s="17" t="s">
        <v>84</v>
      </c>
    </row>
    <row r="779" spans="1:65" s="2" customFormat="1" ht="24" customHeight="1" x14ac:dyDescent="0.2">
      <c r="A779" s="34"/>
      <c r="B779" s="35"/>
      <c r="C779" s="290" t="s">
        <v>1659</v>
      </c>
      <c r="D779" s="205" t="s">
        <v>204</v>
      </c>
      <c r="E779" s="206" t="s">
        <v>4871</v>
      </c>
      <c r="F779" s="207" t="s">
        <v>4740</v>
      </c>
      <c r="G779" s="208" t="s">
        <v>247</v>
      </c>
      <c r="H779" s="209">
        <v>1</v>
      </c>
      <c r="I779" s="210"/>
      <c r="J779" s="211">
        <f>ROUND(I779*H779,2)</f>
        <v>0</v>
      </c>
      <c r="K779" s="212"/>
      <c r="L779" s="39"/>
      <c r="M779" s="213" t="s">
        <v>1</v>
      </c>
      <c r="N779" s="214" t="s">
        <v>39</v>
      </c>
      <c r="O779" s="71"/>
      <c r="P779" s="215">
        <f>O779*H779</f>
        <v>0</v>
      </c>
      <c r="Q779" s="215">
        <v>0</v>
      </c>
      <c r="R779" s="215">
        <f>Q779*H779</f>
        <v>0</v>
      </c>
      <c r="S779" s="215">
        <v>0</v>
      </c>
      <c r="T779" s="216">
        <f>S779*H779</f>
        <v>0</v>
      </c>
      <c r="U779" s="34"/>
      <c r="V779" s="34"/>
      <c r="W779" s="34"/>
      <c r="X779" s="34"/>
      <c r="Y779" s="34"/>
      <c r="Z779" s="34"/>
      <c r="AA779" s="34"/>
      <c r="AB779" s="34"/>
      <c r="AC779" s="34"/>
      <c r="AD779" s="34"/>
      <c r="AE779" s="34"/>
      <c r="AR779" s="217" t="s">
        <v>214</v>
      </c>
      <c r="AT779" s="217" t="s">
        <v>204</v>
      </c>
      <c r="AU779" s="217" t="s">
        <v>84</v>
      </c>
      <c r="AY779" s="17" t="s">
        <v>201</v>
      </c>
      <c r="BE779" s="218">
        <f>IF(N779="základní",J779,0)</f>
        <v>0</v>
      </c>
      <c r="BF779" s="218">
        <f>IF(N779="snížená",J779,0)</f>
        <v>0</v>
      </c>
      <c r="BG779" s="218">
        <f>IF(N779="zákl. přenesená",J779,0)</f>
        <v>0</v>
      </c>
      <c r="BH779" s="218">
        <f>IF(N779="sníž. přenesená",J779,0)</f>
        <v>0</v>
      </c>
      <c r="BI779" s="218">
        <f>IF(N779="nulová",J779,0)</f>
        <v>0</v>
      </c>
      <c r="BJ779" s="17" t="s">
        <v>82</v>
      </c>
      <c r="BK779" s="218">
        <f>ROUND(I779*H779,2)</f>
        <v>0</v>
      </c>
      <c r="BL779" s="17" t="s">
        <v>214</v>
      </c>
      <c r="BM779" s="217" t="s">
        <v>4872</v>
      </c>
    </row>
    <row r="780" spans="1:65" s="2" customFormat="1" ht="39" x14ac:dyDescent="0.2">
      <c r="A780" s="34"/>
      <c r="B780" s="35"/>
      <c r="D780" s="219" t="s">
        <v>210</v>
      </c>
      <c r="E780" s="36"/>
      <c r="F780" s="220" t="s">
        <v>4728</v>
      </c>
      <c r="G780" s="36"/>
      <c r="H780" s="36"/>
      <c r="I780" s="118"/>
      <c r="J780" s="36"/>
      <c r="K780" s="36"/>
      <c r="L780" s="39"/>
      <c r="M780" s="221"/>
      <c r="N780" s="222"/>
      <c r="O780" s="71"/>
      <c r="P780" s="71"/>
      <c r="Q780" s="71"/>
      <c r="R780" s="71"/>
      <c r="S780" s="71"/>
      <c r="T780" s="72"/>
      <c r="U780" s="34"/>
      <c r="V780" s="34"/>
      <c r="W780" s="34"/>
      <c r="X780" s="34"/>
      <c r="Y780" s="34"/>
      <c r="Z780" s="34"/>
      <c r="AA780" s="34"/>
      <c r="AB780" s="34"/>
      <c r="AC780" s="34"/>
      <c r="AD780" s="34"/>
      <c r="AE780" s="34"/>
      <c r="AT780" s="17" t="s">
        <v>210</v>
      </c>
      <c r="AU780" s="17" t="s">
        <v>84</v>
      </c>
    </row>
    <row r="781" spans="1:65" s="2" customFormat="1" ht="24" customHeight="1" x14ac:dyDescent="0.2">
      <c r="A781" s="34"/>
      <c r="B781" s="35"/>
      <c r="C781" s="290" t="s">
        <v>1663</v>
      </c>
      <c r="D781" s="205" t="s">
        <v>204</v>
      </c>
      <c r="E781" s="206" t="s">
        <v>4873</v>
      </c>
      <c r="F781" s="207" t="s">
        <v>4732</v>
      </c>
      <c r="G781" s="208" t="s">
        <v>247</v>
      </c>
      <c r="H781" s="209">
        <v>1</v>
      </c>
      <c r="I781" s="210"/>
      <c r="J781" s="211">
        <f>ROUND(I781*H781,2)</f>
        <v>0</v>
      </c>
      <c r="K781" s="212"/>
      <c r="L781" s="39"/>
      <c r="M781" s="213" t="s">
        <v>1</v>
      </c>
      <c r="N781" s="214" t="s">
        <v>39</v>
      </c>
      <c r="O781" s="71"/>
      <c r="P781" s="215">
        <f>O781*H781</f>
        <v>0</v>
      </c>
      <c r="Q781" s="215">
        <v>0</v>
      </c>
      <c r="R781" s="215">
        <f>Q781*H781</f>
        <v>0</v>
      </c>
      <c r="S781" s="215">
        <v>0</v>
      </c>
      <c r="T781" s="216">
        <f>S781*H781</f>
        <v>0</v>
      </c>
      <c r="U781" s="34"/>
      <c r="V781" s="34"/>
      <c r="W781" s="34"/>
      <c r="X781" s="34"/>
      <c r="Y781" s="34"/>
      <c r="Z781" s="34"/>
      <c r="AA781" s="34"/>
      <c r="AB781" s="34"/>
      <c r="AC781" s="34"/>
      <c r="AD781" s="34"/>
      <c r="AE781" s="34"/>
      <c r="AR781" s="217" t="s">
        <v>214</v>
      </c>
      <c r="AT781" s="217" t="s">
        <v>204</v>
      </c>
      <c r="AU781" s="217" t="s">
        <v>84</v>
      </c>
      <c r="AY781" s="17" t="s">
        <v>201</v>
      </c>
      <c r="BE781" s="218">
        <f>IF(N781="základní",J781,0)</f>
        <v>0</v>
      </c>
      <c r="BF781" s="218">
        <f>IF(N781="snížená",J781,0)</f>
        <v>0</v>
      </c>
      <c r="BG781" s="218">
        <f>IF(N781="zákl. přenesená",J781,0)</f>
        <v>0</v>
      </c>
      <c r="BH781" s="218">
        <f>IF(N781="sníž. přenesená",J781,0)</f>
        <v>0</v>
      </c>
      <c r="BI781" s="218">
        <f>IF(N781="nulová",J781,0)</f>
        <v>0</v>
      </c>
      <c r="BJ781" s="17" t="s">
        <v>82</v>
      </c>
      <c r="BK781" s="218">
        <f>ROUND(I781*H781,2)</f>
        <v>0</v>
      </c>
      <c r="BL781" s="17" t="s">
        <v>214</v>
      </c>
      <c r="BM781" s="217" t="s">
        <v>4874</v>
      </c>
    </row>
    <row r="782" spans="1:65" s="2" customFormat="1" ht="39" x14ac:dyDescent="0.2">
      <c r="A782" s="34"/>
      <c r="B782" s="35"/>
      <c r="D782" s="219" t="s">
        <v>210</v>
      </c>
      <c r="E782" s="36"/>
      <c r="F782" s="220" t="s">
        <v>4728</v>
      </c>
      <c r="G782" s="36"/>
      <c r="H782" s="36"/>
      <c r="I782" s="118"/>
      <c r="J782" s="36"/>
      <c r="K782" s="36"/>
      <c r="L782" s="39"/>
      <c r="M782" s="221"/>
      <c r="N782" s="222"/>
      <c r="O782" s="71"/>
      <c r="P782" s="71"/>
      <c r="Q782" s="71"/>
      <c r="R782" s="71"/>
      <c r="S782" s="71"/>
      <c r="T782" s="72"/>
      <c r="U782" s="34"/>
      <c r="V782" s="34"/>
      <c r="W782" s="34"/>
      <c r="X782" s="34"/>
      <c r="Y782" s="34"/>
      <c r="Z782" s="34"/>
      <c r="AA782" s="34"/>
      <c r="AB782" s="34"/>
      <c r="AC782" s="34"/>
      <c r="AD782" s="34"/>
      <c r="AE782" s="34"/>
      <c r="AT782" s="17" t="s">
        <v>210</v>
      </c>
      <c r="AU782" s="17" t="s">
        <v>84</v>
      </c>
    </row>
    <row r="783" spans="1:65" s="2" customFormat="1" ht="24" customHeight="1" x14ac:dyDescent="0.2">
      <c r="A783" s="34"/>
      <c r="B783" s="35"/>
      <c r="C783" s="290" t="s">
        <v>1666</v>
      </c>
      <c r="D783" s="205" t="s">
        <v>204</v>
      </c>
      <c r="E783" s="206" t="s">
        <v>4875</v>
      </c>
      <c r="F783" s="207" t="s">
        <v>4773</v>
      </c>
      <c r="G783" s="208" t="s">
        <v>247</v>
      </c>
      <c r="H783" s="209">
        <v>1</v>
      </c>
      <c r="I783" s="210"/>
      <c r="J783" s="211">
        <f>ROUND(I783*H783,2)</f>
        <v>0</v>
      </c>
      <c r="K783" s="212"/>
      <c r="L783" s="39"/>
      <c r="M783" s="213" t="s">
        <v>1</v>
      </c>
      <c r="N783" s="214" t="s">
        <v>39</v>
      </c>
      <c r="O783" s="71"/>
      <c r="P783" s="215">
        <f>O783*H783</f>
        <v>0</v>
      </c>
      <c r="Q783" s="215">
        <v>0</v>
      </c>
      <c r="R783" s="215">
        <f>Q783*H783</f>
        <v>0</v>
      </c>
      <c r="S783" s="215">
        <v>0</v>
      </c>
      <c r="T783" s="216">
        <f>S783*H783</f>
        <v>0</v>
      </c>
      <c r="U783" s="34"/>
      <c r="V783" s="34"/>
      <c r="W783" s="34"/>
      <c r="X783" s="34"/>
      <c r="Y783" s="34"/>
      <c r="Z783" s="34"/>
      <c r="AA783" s="34"/>
      <c r="AB783" s="34"/>
      <c r="AC783" s="34"/>
      <c r="AD783" s="34"/>
      <c r="AE783" s="34"/>
      <c r="AR783" s="217" t="s">
        <v>214</v>
      </c>
      <c r="AT783" s="217" t="s">
        <v>204</v>
      </c>
      <c r="AU783" s="217" t="s">
        <v>84</v>
      </c>
      <c r="AY783" s="17" t="s">
        <v>201</v>
      </c>
      <c r="BE783" s="218">
        <f>IF(N783="základní",J783,0)</f>
        <v>0</v>
      </c>
      <c r="BF783" s="218">
        <f>IF(N783="snížená",J783,0)</f>
        <v>0</v>
      </c>
      <c r="BG783" s="218">
        <f>IF(N783="zákl. přenesená",J783,0)</f>
        <v>0</v>
      </c>
      <c r="BH783" s="218">
        <f>IF(N783="sníž. přenesená",J783,0)</f>
        <v>0</v>
      </c>
      <c r="BI783" s="218">
        <f>IF(N783="nulová",J783,0)</f>
        <v>0</v>
      </c>
      <c r="BJ783" s="17" t="s">
        <v>82</v>
      </c>
      <c r="BK783" s="218">
        <f>ROUND(I783*H783,2)</f>
        <v>0</v>
      </c>
      <c r="BL783" s="17" t="s">
        <v>214</v>
      </c>
      <c r="BM783" s="217" t="s">
        <v>4876</v>
      </c>
    </row>
    <row r="784" spans="1:65" s="2" customFormat="1" ht="39" x14ac:dyDescent="0.2">
      <c r="A784" s="34"/>
      <c r="B784" s="35"/>
      <c r="D784" s="219" t="s">
        <v>210</v>
      </c>
      <c r="E784" s="36"/>
      <c r="F784" s="220" t="s">
        <v>4728</v>
      </c>
      <c r="G784" s="36"/>
      <c r="H784" s="36"/>
      <c r="I784" s="118"/>
      <c r="J784" s="36"/>
      <c r="K784" s="36"/>
      <c r="L784" s="39"/>
      <c r="M784" s="221"/>
      <c r="N784" s="222"/>
      <c r="O784" s="71"/>
      <c r="P784" s="71"/>
      <c r="Q784" s="71"/>
      <c r="R784" s="71"/>
      <c r="S784" s="71"/>
      <c r="T784" s="72"/>
      <c r="U784" s="34"/>
      <c r="V784" s="34"/>
      <c r="W784" s="34"/>
      <c r="X784" s="34"/>
      <c r="Y784" s="34"/>
      <c r="Z784" s="34"/>
      <c r="AA784" s="34"/>
      <c r="AB784" s="34"/>
      <c r="AC784" s="34"/>
      <c r="AD784" s="34"/>
      <c r="AE784" s="34"/>
      <c r="AT784" s="17" t="s">
        <v>210</v>
      </c>
      <c r="AU784" s="17" t="s">
        <v>84</v>
      </c>
    </row>
    <row r="785" spans="1:65" s="2" customFormat="1" ht="24" customHeight="1" x14ac:dyDescent="0.2">
      <c r="A785" s="34"/>
      <c r="B785" s="35"/>
      <c r="C785" s="290" t="s">
        <v>1669</v>
      </c>
      <c r="D785" s="205" t="s">
        <v>204</v>
      </c>
      <c r="E785" s="206" t="s">
        <v>4877</v>
      </c>
      <c r="F785" s="207" t="s">
        <v>4748</v>
      </c>
      <c r="G785" s="208" t="s">
        <v>247</v>
      </c>
      <c r="H785" s="209">
        <v>1</v>
      </c>
      <c r="I785" s="210"/>
      <c r="J785" s="211">
        <f>ROUND(I785*H785,2)</f>
        <v>0</v>
      </c>
      <c r="K785" s="212"/>
      <c r="L785" s="39"/>
      <c r="M785" s="213" t="s">
        <v>1</v>
      </c>
      <c r="N785" s="214" t="s">
        <v>39</v>
      </c>
      <c r="O785" s="71"/>
      <c r="P785" s="215">
        <f>O785*H785</f>
        <v>0</v>
      </c>
      <c r="Q785" s="215">
        <v>0</v>
      </c>
      <c r="R785" s="215">
        <f>Q785*H785</f>
        <v>0</v>
      </c>
      <c r="S785" s="215">
        <v>0</v>
      </c>
      <c r="T785" s="216">
        <f>S785*H785</f>
        <v>0</v>
      </c>
      <c r="U785" s="34"/>
      <c r="V785" s="34"/>
      <c r="W785" s="34"/>
      <c r="X785" s="34"/>
      <c r="Y785" s="34"/>
      <c r="Z785" s="34"/>
      <c r="AA785" s="34"/>
      <c r="AB785" s="34"/>
      <c r="AC785" s="34"/>
      <c r="AD785" s="34"/>
      <c r="AE785" s="34"/>
      <c r="AR785" s="217" t="s">
        <v>214</v>
      </c>
      <c r="AT785" s="217" t="s">
        <v>204</v>
      </c>
      <c r="AU785" s="217" t="s">
        <v>84</v>
      </c>
      <c r="AY785" s="17" t="s">
        <v>201</v>
      </c>
      <c r="BE785" s="218">
        <f>IF(N785="základní",J785,0)</f>
        <v>0</v>
      </c>
      <c r="BF785" s="218">
        <f>IF(N785="snížená",J785,0)</f>
        <v>0</v>
      </c>
      <c r="BG785" s="218">
        <f>IF(N785="zákl. přenesená",J785,0)</f>
        <v>0</v>
      </c>
      <c r="BH785" s="218">
        <f>IF(N785="sníž. přenesená",J785,0)</f>
        <v>0</v>
      </c>
      <c r="BI785" s="218">
        <f>IF(N785="nulová",J785,0)</f>
        <v>0</v>
      </c>
      <c r="BJ785" s="17" t="s">
        <v>82</v>
      </c>
      <c r="BK785" s="218">
        <f>ROUND(I785*H785,2)</f>
        <v>0</v>
      </c>
      <c r="BL785" s="17" t="s">
        <v>214</v>
      </c>
      <c r="BM785" s="217" t="s">
        <v>4878</v>
      </c>
    </row>
    <row r="786" spans="1:65" s="2" customFormat="1" ht="39" x14ac:dyDescent="0.2">
      <c r="A786" s="34"/>
      <c r="B786" s="35"/>
      <c r="D786" s="219" t="s">
        <v>210</v>
      </c>
      <c r="E786" s="36"/>
      <c r="F786" s="220" t="s">
        <v>4728</v>
      </c>
      <c r="G786" s="36"/>
      <c r="H786" s="36"/>
      <c r="I786" s="118"/>
      <c r="J786" s="36"/>
      <c r="K786" s="36"/>
      <c r="L786" s="39"/>
      <c r="M786" s="221"/>
      <c r="N786" s="222"/>
      <c r="O786" s="71"/>
      <c r="P786" s="71"/>
      <c r="Q786" s="71"/>
      <c r="R786" s="71"/>
      <c r="S786" s="71"/>
      <c r="T786" s="72"/>
      <c r="U786" s="34"/>
      <c r="V786" s="34"/>
      <c r="W786" s="34"/>
      <c r="X786" s="34"/>
      <c r="Y786" s="34"/>
      <c r="Z786" s="34"/>
      <c r="AA786" s="34"/>
      <c r="AB786" s="34"/>
      <c r="AC786" s="34"/>
      <c r="AD786" s="34"/>
      <c r="AE786" s="34"/>
      <c r="AT786" s="17" t="s">
        <v>210</v>
      </c>
      <c r="AU786" s="17" t="s">
        <v>84</v>
      </c>
    </row>
    <row r="787" spans="1:65" s="2" customFormat="1" ht="24" customHeight="1" x14ac:dyDescent="0.2">
      <c r="A787" s="34"/>
      <c r="B787" s="35"/>
      <c r="C787" s="290" t="s">
        <v>1672</v>
      </c>
      <c r="D787" s="205" t="s">
        <v>204</v>
      </c>
      <c r="E787" s="206" t="s">
        <v>4879</v>
      </c>
      <c r="F787" s="207" t="s">
        <v>4748</v>
      </c>
      <c r="G787" s="208" t="s">
        <v>247</v>
      </c>
      <c r="H787" s="209">
        <v>1</v>
      </c>
      <c r="I787" s="210"/>
      <c r="J787" s="211">
        <f>ROUND(I787*H787,2)</f>
        <v>0</v>
      </c>
      <c r="K787" s="212"/>
      <c r="L787" s="39"/>
      <c r="M787" s="213" t="s">
        <v>1</v>
      </c>
      <c r="N787" s="214" t="s">
        <v>39</v>
      </c>
      <c r="O787" s="71"/>
      <c r="P787" s="215">
        <f>O787*H787</f>
        <v>0</v>
      </c>
      <c r="Q787" s="215">
        <v>0</v>
      </c>
      <c r="R787" s="215">
        <f>Q787*H787</f>
        <v>0</v>
      </c>
      <c r="S787" s="215">
        <v>0</v>
      </c>
      <c r="T787" s="216">
        <f>S787*H787</f>
        <v>0</v>
      </c>
      <c r="U787" s="34"/>
      <c r="V787" s="34"/>
      <c r="W787" s="34"/>
      <c r="X787" s="34"/>
      <c r="Y787" s="34"/>
      <c r="Z787" s="34"/>
      <c r="AA787" s="34"/>
      <c r="AB787" s="34"/>
      <c r="AC787" s="34"/>
      <c r="AD787" s="34"/>
      <c r="AE787" s="34"/>
      <c r="AR787" s="217" t="s">
        <v>214</v>
      </c>
      <c r="AT787" s="217" t="s">
        <v>204</v>
      </c>
      <c r="AU787" s="217" t="s">
        <v>84</v>
      </c>
      <c r="AY787" s="17" t="s">
        <v>201</v>
      </c>
      <c r="BE787" s="218">
        <f>IF(N787="základní",J787,0)</f>
        <v>0</v>
      </c>
      <c r="BF787" s="218">
        <f>IF(N787="snížená",J787,0)</f>
        <v>0</v>
      </c>
      <c r="BG787" s="218">
        <f>IF(N787="zákl. přenesená",J787,0)</f>
        <v>0</v>
      </c>
      <c r="BH787" s="218">
        <f>IF(N787="sníž. přenesená",J787,0)</f>
        <v>0</v>
      </c>
      <c r="BI787" s="218">
        <f>IF(N787="nulová",J787,0)</f>
        <v>0</v>
      </c>
      <c r="BJ787" s="17" t="s">
        <v>82</v>
      </c>
      <c r="BK787" s="218">
        <f>ROUND(I787*H787,2)</f>
        <v>0</v>
      </c>
      <c r="BL787" s="17" t="s">
        <v>214</v>
      </c>
      <c r="BM787" s="217" t="s">
        <v>4880</v>
      </c>
    </row>
    <row r="788" spans="1:65" s="2" customFormat="1" ht="39" x14ac:dyDescent="0.2">
      <c r="A788" s="34"/>
      <c r="B788" s="35"/>
      <c r="D788" s="219" t="s">
        <v>210</v>
      </c>
      <c r="E788" s="36"/>
      <c r="F788" s="220" t="s">
        <v>4728</v>
      </c>
      <c r="G788" s="36"/>
      <c r="H788" s="36"/>
      <c r="I788" s="118"/>
      <c r="J788" s="36"/>
      <c r="K788" s="36"/>
      <c r="L788" s="39"/>
      <c r="M788" s="221"/>
      <c r="N788" s="222"/>
      <c r="O788" s="71"/>
      <c r="P788" s="71"/>
      <c r="Q788" s="71"/>
      <c r="R788" s="71"/>
      <c r="S788" s="71"/>
      <c r="T788" s="72"/>
      <c r="U788" s="34"/>
      <c r="V788" s="34"/>
      <c r="W788" s="34"/>
      <c r="X788" s="34"/>
      <c r="Y788" s="34"/>
      <c r="Z788" s="34"/>
      <c r="AA788" s="34"/>
      <c r="AB788" s="34"/>
      <c r="AC788" s="34"/>
      <c r="AD788" s="34"/>
      <c r="AE788" s="34"/>
      <c r="AT788" s="17" t="s">
        <v>210</v>
      </c>
      <c r="AU788" s="17" t="s">
        <v>84</v>
      </c>
    </row>
    <row r="789" spans="1:65" s="2" customFormat="1" ht="24" customHeight="1" x14ac:dyDescent="0.2">
      <c r="A789" s="34"/>
      <c r="B789" s="35"/>
      <c r="C789" s="290" t="s">
        <v>1675</v>
      </c>
      <c r="D789" s="205" t="s">
        <v>204</v>
      </c>
      <c r="E789" s="206" t="s">
        <v>4881</v>
      </c>
      <c r="F789" s="207" t="s">
        <v>4792</v>
      </c>
      <c r="G789" s="208" t="s">
        <v>247</v>
      </c>
      <c r="H789" s="209">
        <v>1</v>
      </c>
      <c r="I789" s="210"/>
      <c r="J789" s="211">
        <f>ROUND(I789*H789,2)</f>
        <v>0</v>
      </c>
      <c r="K789" s="212"/>
      <c r="L789" s="39"/>
      <c r="M789" s="213" t="s">
        <v>1</v>
      </c>
      <c r="N789" s="214" t="s">
        <v>39</v>
      </c>
      <c r="O789" s="71"/>
      <c r="P789" s="215">
        <f>O789*H789</f>
        <v>0</v>
      </c>
      <c r="Q789" s="215">
        <v>0</v>
      </c>
      <c r="R789" s="215">
        <f>Q789*H789</f>
        <v>0</v>
      </c>
      <c r="S789" s="215">
        <v>0</v>
      </c>
      <c r="T789" s="216">
        <f>S789*H789</f>
        <v>0</v>
      </c>
      <c r="U789" s="34"/>
      <c r="V789" s="34"/>
      <c r="W789" s="34"/>
      <c r="X789" s="34"/>
      <c r="Y789" s="34"/>
      <c r="Z789" s="34"/>
      <c r="AA789" s="34"/>
      <c r="AB789" s="34"/>
      <c r="AC789" s="34"/>
      <c r="AD789" s="34"/>
      <c r="AE789" s="34"/>
      <c r="AR789" s="217" t="s">
        <v>214</v>
      </c>
      <c r="AT789" s="217" t="s">
        <v>204</v>
      </c>
      <c r="AU789" s="217" t="s">
        <v>84</v>
      </c>
      <c r="AY789" s="17" t="s">
        <v>201</v>
      </c>
      <c r="BE789" s="218">
        <f>IF(N789="základní",J789,0)</f>
        <v>0</v>
      </c>
      <c r="BF789" s="218">
        <f>IF(N789="snížená",J789,0)</f>
        <v>0</v>
      </c>
      <c r="BG789" s="218">
        <f>IF(N789="zákl. přenesená",J789,0)</f>
        <v>0</v>
      </c>
      <c r="BH789" s="218">
        <f>IF(N789="sníž. přenesená",J789,0)</f>
        <v>0</v>
      </c>
      <c r="BI789" s="218">
        <f>IF(N789="nulová",J789,0)</f>
        <v>0</v>
      </c>
      <c r="BJ789" s="17" t="s">
        <v>82</v>
      </c>
      <c r="BK789" s="218">
        <f>ROUND(I789*H789,2)</f>
        <v>0</v>
      </c>
      <c r="BL789" s="17" t="s">
        <v>214</v>
      </c>
      <c r="BM789" s="217" t="s">
        <v>4882</v>
      </c>
    </row>
    <row r="790" spans="1:65" s="2" customFormat="1" ht="39" x14ac:dyDescent="0.2">
      <c r="A790" s="34"/>
      <c r="B790" s="35"/>
      <c r="D790" s="219" t="s">
        <v>210</v>
      </c>
      <c r="E790" s="36"/>
      <c r="F790" s="220" t="s">
        <v>4728</v>
      </c>
      <c r="G790" s="36"/>
      <c r="H790" s="36"/>
      <c r="I790" s="118"/>
      <c r="J790" s="36"/>
      <c r="K790" s="36"/>
      <c r="L790" s="39"/>
      <c r="M790" s="221"/>
      <c r="N790" s="222"/>
      <c r="O790" s="71"/>
      <c r="P790" s="71"/>
      <c r="Q790" s="71"/>
      <c r="R790" s="71"/>
      <c r="S790" s="71"/>
      <c r="T790" s="72"/>
      <c r="U790" s="34"/>
      <c r="V790" s="34"/>
      <c r="W790" s="34"/>
      <c r="X790" s="34"/>
      <c r="Y790" s="34"/>
      <c r="Z790" s="34"/>
      <c r="AA790" s="34"/>
      <c r="AB790" s="34"/>
      <c r="AC790" s="34"/>
      <c r="AD790" s="34"/>
      <c r="AE790" s="34"/>
      <c r="AT790" s="17" t="s">
        <v>210</v>
      </c>
      <c r="AU790" s="17" t="s">
        <v>84</v>
      </c>
    </row>
    <row r="791" spans="1:65" s="2" customFormat="1" ht="24" customHeight="1" x14ac:dyDescent="0.2">
      <c r="A791" s="34"/>
      <c r="B791" s="35"/>
      <c r="C791" s="290" t="s">
        <v>1678</v>
      </c>
      <c r="D791" s="205" t="s">
        <v>204</v>
      </c>
      <c r="E791" s="206" t="s">
        <v>4883</v>
      </c>
      <c r="F791" s="207" t="s">
        <v>4740</v>
      </c>
      <c r="G791" s="208" t="s">
        <v>247</v>
      </c>
      <c r="H791" s="209">
        <v>1</v>
      </c>
      <c r="I791" s="210"/>
      <c r="J791" s="211">
        <f>ROUND(I791*H791,2)</f>
        <v>0</v>
      </c>
      <c r="K791" s="212"/>
      <c r="L791" s="39"/>
      <c r="M791" s="213" t="s">
        <v>1</v>
      </c>
      <c r="N791" s="214" t="s">
        <v>39</v>
      </c>
      <c r="O791" s="71"/>
      <c r="P791" s="215">
        <f>O791*H791</f>
        <v>0</v>
      </c>
      <c r="Q791" s="215">
        <v>0</v>
      </c>
      <c r="R791" s="215">
        <f>Q791*H791</f>
        <v>0</v>
      </c>
      <c r="S791" s="215">
        <v>0</v>
      </c>
      <c r="T791" s="216">
        <f>S791*H791</f>
        <v>0</v>
      </c>
      <c r="U791" s="34"/>
      <c r="V791" s="34"/>
      <c r="W791" s="34"/>
      <c r="X791" s="34"/>
      <c r="Y791" s="34"/>
      <c r="Z791" s="34"/>
      <c r="AA791" s="34"/>
      <c r="AB791" s="34"/>
      <c r="AC791" s="34"/>
      <c r="AD791" s="34"/>
      <c r="AE791" s="34"/>
      <c r="AR791" s="217" t="s">
        <v>214</v>
      </c>
      <c r="AT791" s="217" t="s">
        <v>204</v>
      </c>
      <c r="AU791" s="217" t="s">
        <v>84</v>
      </c>
      <c r="AY791" s="17" t="s">
        <v>201</v>
      </c>
      <c r="BE791" s="218">
        <f>IF(N791="základní",J791,0)</f>
        <v>0</v>
      </c>
      <c r="BF791" s="218">
        <f>IF(N791="snížená",J791,0)</f>
        <v>0</v>
      </c>
      <c r="BG791" s="218">
        <f>IF(N791="zákl. přenesená",J791,0)</f>
        <v>0</v>
      </c>
      <c r="BH791" s="218">
        <f>IF(N791="sníž. přenesená",J791,0)</f>
        <v>0</v>
      </c>
      <c r="BI791" s="218">
        <f>IF(N791="nulová",J791,0)</f>
        <v>0</v>
      </c>
      <c r="BJ791" s="17" t="s">
        <v>82</v>
      </c>
      <c r="BK791" s="218">
        <f>ROUND(I791*H791,2)</f>
        <v>0</v>
      </c>
      <c r="BL791" s="17" t="s">
        <v>214</v>
      </c>
      <c r="BM791" s="217" t="s">
        <v>4884</v>
      </c>
    </row>
    <row r="792" spans="1:65" s="2" customFormat="1" ht="39" x14ac:dyDescent="0.2">
      <c r="A792" s="34"/>
      <c r="B792" s="35"/>
      <c r="D792" s="219" t="s">
        <v>210</v>
      </c>
      <c r="E792" s="36"/>
      <c r="F792" s="220" t="s">
        <v>4728</v>
      </c>
      <c r="G792" s="36"/>
      <c r="H792" s="36"/>
      <c r="I792" s="118"/>
      <c r="J792" s="36"/>
      <c r="K792" s="36"/>
      <c r="L792" s="39"/>
      <c r="M792" s="221"/>
      <c r="N792" s="222"/>
      <c r="O792" s="71"/>
      <c r="P792" s="71"/>
      <c r="Q792" s="71"/>
      <c r="R792" s="71"/>
      <c r="S792" s="71"/>
      <c r="T792" s="72"/>
      <c r="U792" s="34"/>
      <c r="V792" s="34"/>
      <c r="W792" s="34"/>
      <c r="X792" s="34"/>
      <c r="Y792" s="34"/>
      <c r="Z792" s="34"/>
      <c r="AA792" s="34"/>
      <c r="AB792" s="34"/>
      <c r="AC792" s="34"/>
      <c r="AD792" s="34"/>
      <c r="AE792" s="34"/>
      <c r="AT792" s="17" t="s">
        <v>210</v>
      </c>
      <c r="AU792" s="17" t="s">
        <v>84</v>
      </c>
    </row>
    <row r="793" spans="1:65" s="2" customFormat="1" ht="24" customHeight="1" x14ac:dyDescent="0.2">
      <c r="A793" s="34"/>
      <c r="B793" s="35"/>
      <c r="C793" s="290" t="s">
        <v>1681</v>
      </c>
      <c r="D793" s="205" t="s">
        <v>204</v>
      </c>
      <c r="E793" s="206" t="s">
        <v>4885</v>
      </c>
      <c r="F793" s="207" t="s">
        <v>4886</v>
      </c>
      <c r="G793" s="208" t="s">
        <v>247</v>
      </c>
      <c r="H793" s="209">
        <v>1</v>
      </c>
      <c r="I793" s="210"/>
      <c r="J793" s="211">
        <f>ROUND(I793*H793,2)</f>
        <v>0</v>
      </c>
      <c r="K793" s="212"/>
      <c r="L793" s="39"/>
      <c r="M793" s="213" t="s">
        <v>1</v>
      </c>
      <c r="N793" s="214" t="s">
        <v>39</v>
      </c>
      <c r="O793" s="71"/>
      <c r="P793" s="215">
        <f>O793*H793</f>
        <v>0</v>
      </c>
      <c r="Q793" s="215">
        <v>0</v>
      </c>
      <c r="R793" s="215">
        <f>Q793*H793</f>
        <v>0</v>
      </c>
      <c r="S793" s="215">
        <v>0</v>
      </c>
      <c r="T793" s="216">
        <f>S793*H793</f>
        <v>0</v>
      </c>
      <c r="U793" s="34"/>
      <c r="V793" s="34"/>
      <c r="W793" s="34"/>
      <c r="X793" s="34"/>
      <c r="Y793" s="34"/>
      <c r="Z793" s="34"/>
      <c r="AA793" s="34"/>
      <c r="AB793" s="34"/>
      <c r="AC793" s="34"/>
      <c r="AD793" s="34"/>
      <c r="AE793" s="34"/>
      <c r="AR793" s="217" t="s">
        <v>214</v>
      </c>
      <c r="AT793" s="217" t="s">
        <v>204</v>
      </c>
      <c r="AU793" s="217" t="s">
        <v>84</v>
      </c>
      <c r="AY793" s="17" t="s">
        <v>201</v>
      </c>
      <c r="BE793" s="218">
        <f>IF(N793="základní",J793,0)</f>
        <v>0</v>
      </c>
      <c r="BF793" s="218">
        <f>IF(N793="snížená",J793,0)</f>
        <v>0</v>
      </c>
      <c r="BG793" s="218">
        <f>IF(N793="zákl. přenesená",J793,0)</f>
        <v>0</v>
      </c>
      <c r="BH793" s="218">
        <f>IF(N793="sníž. přenesená",J793,0)</f>
        <v>0</v>
      </c>
      <c r="BI793" s="218">
        <f>IF(N793="nulová",J793,0)</f>
        <v>0</v>
      </c>
      <c r="BJ793" s="17" t="s">
        <v>82</v>
      </c>
      <c r="BK793" s="218">
        <f>ROUND(I793*H793,2)</f>
        <v>0</v>
      </c>
      <c r="BL793" s="17" t="s">
        <v>214</v>
      </c>
      <c r="BM793" s="217" t="s">
        <v>4887</v>
      </c>
    </row>
    <row r="794" spans="1:65" s="2" customFormat="1" ht="39" x14ac:dyDescent="0.2">
      <c r="A794" s="34"/>
      <c r="B794" s="35"/>
      <c r="D794" s="219" t="s">
        <v>210</v>
      </c>
      <c r="E794" s="36"/>
      <c r="F794" s="220" t="s">
        <v>4728</v>
      </c>
      <c r="G794" s="36"/>
      <c r="H794" s="36"/>
      <c r="I794" s="118"/>
      <c r="J794" s="36"/>
      <c r="K794" s="36"/>
      <c r="L794" s="39"/>
      <c r="M794" s="221"/>
      <c r="N794" s="222"/>
      <c r="O794" s="71"/>
      <c r="P794" s="71"/>
      <c r="Q794" s="71"/>
      <c r="R794" s="71"/>
      <c r="S794" s="71"/>
      <c r="T794" s="72"/>
      <c r="U794" s="34"/>
      <c r="V794" s="34"/>
      <c r="W794" s="34"/>
      <c r="X794" s="34"/>
      <c r="Y794" s="34"/>
      <c r="Z794" s="34"/>
      <c r="AA794" s="34"/>
      <c r="AB794" s="34"/>
      <c r="AC794" s="34"/>
      <c r="AD794" s="34"/>
      <c r="AE794" s="34"/>
      <c r="AT794" s="17" t="s">
        <v>210</v>
      </c>
      <c r="AU794" s="17" t="s">
        <v>84</v>
      </c>
    </row>
    <row r="795" spans="1:65" s="2" customFormat="1" ht="24" customHeight="1" x14ac:dyDescent="0.2">
      <c r="A795" s="34"/>
      <c r="B795" s="35"/>
      <c r="C795" s="290" t="s">
        <v>1684</v>
      </c>
      <c r="D795" s="205" t="s">
        <v>204</v>
      </c>
      <c r="E795" s="206" t="s">
        <v>4888</v>
      </c>
      <c r="F795" s="207" t="s">
        <v>4792</v>
      </c>
      <c r="G795" s="208" t="s">
        <v>247</v>
      </c>
      <c r="H795" s="209">
        <v>1</v>
      </c>
      <c r="I795" s="210"/>
      <c r="J795" s="211">
        <f>ROUND(I795*H795,2)</f>
        <v>0</v>
      </c>
      <c r="K795" s="212"/>
      <c r="L795" s="39"/>
      <c r="M795" s="213" t="s">
        <v>1</v>
      </c>
      <c r="N795" s="214" t="s">
        <v>39</v>
      </c>
      <c r="O795" s="71"/>
      <c r="P795" s="215">
        <f>O795*H795</f>
        <v>0</v>
      </c>
      <c r="Q795" s="215">
        <v>0</v>
      </c>
      <c r="R795" s="215">
        <f>Q795*H795</f>
        <v>0</v>
      </c>
      <c r="S795" s="215">
        <v>0</v>
      </c>
      <c r="T795" s="216">
        <f>S795*H795</f>
        <v>0</v>
      </c>
      <c r="U795" s="34"/>
      <c r="V795" s="34"/>
      <c r="W795" s="34"/>
      <c r="X795" s="34"/>
      <c r="Y795" s="34"/>
      <c r="Z795" s="34"/>
      <c r="AA795" s="34"/>
      <c r="AB795" s="34"/>
      <c r="AC795" s="34"/>
      <c r="AD795" s="34"/>
      <c r="AE795" s="34"/>
      <c r="AR795" s="217" t="s">
        <v>214</v>
      </c>
      <c r="AT795" s="217" t="s">
        <v>204</v>
      </c>
      <c r="AU795" s="217" t="s">
        <v>84</v>
      </c>
      <c r="AY795" s="17" t="s">
        <v>201</v>
      </c>
      <c r="BE795" s="218">
        <f>IF(N795="základní",J795,0)</f>
        <v>0</v>
      </c>
      <c r="BF795" s="218">
        <f>IF(N795="snížená",J795,0)</f>
        <v>0</v>
      </c>
      <c r="BG795" s="218">
        <f>IF(N795="zákl. přenesená",J795,0)</f>
        <v>0</v>
      </c>
      <c r="BH795" s="218">
        <f>IF(N795="sníž. přenesená",J795,0)</f>
        <v>0</v>
      </c>
      <c r="BI795" s="218">
        <f>IF(N795="nulová",J795,0)</f>
        <v>0</v>
      </c>
      <c r="BJ795" s="17" t="s">
        <v>82</v>
      </c>
      <c r="BK795" s="218">
        <f>ROUND(I795*H795,2)</f>
        <v>0</v>
      </c>
      <c r="BL795" s="17" t="s">
        <v>214</v>
      </c>
      <c r="BM795" s="217" t="s">
        <v>4889</v>
      </c>
    </row>
    <row r="796" spans="1:65" s="2" customFormat="1" ht="39" x14ac:dyDescent="0.2">
      <c r="A796" s="34"/>
      <c r="B796" s="35"/>
      <c r="D796" s="219" t="s">
        <v>210</v>
      </c>
      <c r="E796" s="36"/>
      <c r="F796" s="220" t="s">
        <v>4728</v>
      </c>
      <c r="G796" s="36"/>
      <c r="H796" s="36"/>
      <c r="I796" s="118"/>
      <c r="J796" s="36"/>
      <c r="K796" s="36"/>
      <c r="L796" s="39"/>
      <c r="M796" s="221"/>
      <c r="N796" s="222"/>
      <c r="O796" s="71"/>
      <c r="P796" s="71"/>
      <c r="Q796" s="71"/>
      <c r="R796" s="71"/>
      <c r="S796" s="71"/>
      <c r="T796" s="72"/>
      <c r="U796" s="34"/>
      <c r="V796" s="34"/>
      <c r="W796" s="34"/>
      <c r="X796" s="34"/>
      <c r="Y796" s="34"/>
      <c r="Z796" s="34"/>
      <c r="AA796" s="34"/>
      <c r="AB796" s="34"/>
      <c r="AC796" s="34"/>
      <c r="AD796" s="34"/>
      <c r="AE796" s="34"/>
      <c r="AT796" s="17" t="s">
        <v>210</v>
      </c>
      <c r="AU796" s="17" t="s">
        <v>84</v>
      </c>
    </row>
    <row r="797" spans="1:65" s="2" customFormat="1" ht="24" customHeight="1" x14ac:dyDescent="0.2">
      <c r="A797" s="34"/>
      <c r="B797" s="35"/>
      <c r="C797" s="290" t="s">
        <v>1687</v>
      </c>
      <c r="D797" s="205" t="s">
        <v>204</v>
      </c>
      <c r="E797" s="206" t="s">
        <v>4890</v>
      </c>
      <c r="F797" s="207" t="s">
        <v>4792</v>
      </c>
      <c r="G797" s="208" t="s">
        <v>247</v>
      </c>
      <c r="H797" s="209">
        <v>1</v>
      </c>
      <c r="I797" s="210"/>
      <c r="J797" s="211">
        <f>ROUND(I797*H797,2)</f>
        <v>0</v>
      </c>
      <c r="K797" s="212"/>
      <c r="L797" s="39"/>
      <c r="M797" s="213" t="s">
        <v>1</v>
      </c>
      <c r="N797" s="214" t="s">
        <v>39</v>
      </c>
      <c r="O797" s="71"/>
      <c r="P797" s="215">
        <f>O797*H797</f>
        <v>0</v>
      </c>
      <c r="Q797" s="215">
        <v>0</v>
      </c>
      <c r="R797" s="215">
        <f>Q797*H797</f>
        <v>0</v>
      </c>
      <c r="S797" s="215">
        <v>0</v>
      </c>
      <c r="T797" s="216">
        <f>S797*H797</f>
        <v>0</v>
      </c>
      <c r="U797" s="34"/>
      <c r="V797" s="34"/>
      <c r="W797" s="34"/>
      <c r="X797" s="34"/>
      <c r="Y797" s="34"/>
      <c r="Z797" s="34"/>
      <c r="AA797" s="34"/>
      <c r="AB797" s="34"/>
      <c r="AC797" s="34"/>
      <c r="AD797" s="34"/>
      <c r="AE797" s="34"/>
      <c r="AR797" s="217" t="s">
        <v>214</v>
      </c>
      <c r="AT797" s="217" t="s">
        <v>204</v>
      </c>
      <c r="AU797" s="217" t="s">
        <v>84</v>
      </c>
      <c r="AY797" s="17" t="s">
        <v>201</v>
      </c>
      <c r="BE797" s="218">
        <f>IF(N797="základní",J797,0)</f>
        <v>0</v>
      </c>
      <c r="BF797" s="218">
        <f>IF(N797="snížená",J797,0)</f>
        <v>0</v>
      </c>
      <c r="BG797" s="218">
        <f>IF(N797="zákl. přenesená",J797,0)</f>
        <v>0</v>
      </c>
      <c r="BH797" s="218">
        <f>IF(N797="sníž. přenesená",J797,0)</f>
        <v>0</v>
      </c>
      <c r="BI797" s="218">
        <f>IF(N797="nulová",J797,0)</f>
        <v>0</v>
      </c>
      <c r="BJ797" s="17" t="s">
        <v>82</v>
      </c>
      <c r="BK797" s="218">
        <f>ROUND(I797*H797,2)</f>
        <v>0</v>
      </c>
      <c r="BL797" s="17" t="s">
        <v>214</v>
      </c>
      <c r="BM797" s="217" t="s">
        <v>4891</v>
      </c>
    </row>
    <row r="798" spans="1:65" s="2" customFormat="1" ht="39" x14ac:dyDescent="0.2">
      <c r="A798" s="34"/>
      <c r="B798" s="35"/>
      <c r="D798" s="219" t="s">
        <v>210</v>
      </c>
      <c r="E798" s="36"/>
      <c r="F798" s="220" t="s">
        <v>4728</v>
      </c>
      <c r="G798" s="36"/>
      <c r="H798" s="36"/>
      <c r="I798" s="118"/>
      <c r="J798" s="36"/>
      <c r="K798" s="36"/>
      <c r="L798" s="39"/>
      <c r="M798" s="221"/>
      <c r="N798" s="222"/>
      <c r="O798" s="71"/>
      <c r="P798" s="71"/>
      <c r="Q798" s="71"/>
      <c r="R798" s="71"/>
      <c r="S798" s="71"/>
      <c r="T798" s="72"/>
      <c r="U798" s="34"/>
      <c r="V798" s="34"/>
      <c r="W798" s="34"/>
      <c r="X798" s="34"/>
      <c r="Y798" s="34"/>
      <c r="Z798" s="34"/>
      <c r="AA798" s="34"/>
      <c r="AB798" s="34"/>
      <c r="AC798" s="34"/>
      <c r="AD798" s="34"/>
      <c r="AE798" s="34"/>
      <c r="AT798" s="17" t="s">
        <v>210</v>
      </c>
      <c r="AU798" s="17" t="s">
        <v>84</v>
      </c>
    </row>
    <row r="799" spans="1:65" s="2" customFormat="1" ht="24" customHeight="1" x14ac:dyDescent="0.2">
      <c r="A799" s="34"/>
      <c r="B799" s="35"/>
      <c r="C799" s="290" t="s">
        <v>1690</v>
      </c>
      <c r="D799" s="205" t="s">
        <v>204</v>
      </c>
      <c r="E799" s="206" t="s">
        <v>4892</v>
      </c>
      <c r="F799" s="207" t="s">
        <v>4792</v>
      </c>
      <c r="G799" s="208" t="s">
        <v>247</v>
      </c>
      <c r="H799" s="209">
        <v>1</v>
      </c>
      <c r="I799" s="210"/>
      <c r="J799" s="211">
        <f>ROUND(I799*H799,2)</f>
        <v>0</v>
      </c>
      <c r="K799" s="212"/>
      <c r="L799" s="39"/>
      <c r="M799" s="213" t="s">
        <v>1</v>
      </c>
      <c r="N799" s="214" t="s">
        <v>39</v>
      </c>
      <c r="O799" s="71"/>
      <c r="P799" s="215">
        <f>O799*H799</f>
        <v>0</v>
      </c>
      <c r="Q799" s="215">
        <v>0</v>
      </c>
      <c r="R799" s="215">
        <f>Q799*H799</f>
        <v>0</v>
      </c>
      <c r="S799" s="215">
        <v>0</v>
      </c>
      <c r="T799" s="216">
        <f>S799*H799</f>
        <v>0</v>
      </c>
      <c r="U799" s="34"/>
      <c r="V799" s="34"/>
      <c r="W799" s="34"/>
      <c r="X799" s="34"/>
      <c r="Y799" s="34"/>
      <c r="Z799" s="34"/>
      <c r="AA799" s="34"/>
      <c r="AB799" s="34"/>
      <c r="AC799" s="34"/>
      <c r="AD799" s="34"/>
      <c r="AE799" s="34"/>
      <c r="AR799" s="217" t="s">
        <v>214</v>
      </c>
      <c r="AT799" s="217" t="s">
        <v>204</v>
      </c>
      <c r="AU799" s="217" t="s">
        <v>84</v>
      </c>
      <c r="AY799" s="17" t="s">
        <v>201</v>
      </c>
      <c r="BE799" s="218">
        <f>IF(N799="základní",J799,0)</f>
        <v>0</v>
      </c>
      <c r="BF799" s="218">
        <f>IF(N799="snížená",J799,0)</f>
        <v>0</v>
      </c>
      <c r="BG799" s="218">
        <f>IF(N799="zákl. přenesená",J799,0)</f>
        <v>0</v>
      </c>
      <c r="BH799" s="218">
        <f>IF(N799="sníž. přenesená",J799,0)</f>
        <v>0</v>
      </c>
      <c r="BI799" s="218">
        <f>IF(N799="nulová",J799,0)</f>
        <v>0</v>
      </c>
      <c r="BJ799" s="17" t="s">
        <v>82</v>
      </c>
      <c r="BK799" s="218">
        <f>ROUND(I799*H799,2)</f>
        <v>0</v>
      </c>
      <c r="BL799" s="17" t="s">
        <v>214</v>
      </c>
      <c r="BM799" s="217" t="s">
        <v>4893</v>
      </c>
    </row>
    <row r="800" spans="1:65" s="2" customFormat="1" ht="39" x14ac:dyDescent="0.2">
      <c r="A800" s="34"/>
      <c r="B800" s="35"/>
      <c r="D800" s="219" t="s">
        <v>210</v>
      </c>
      <c r="E800" s="36"/>
      <c r="F800" s="220" t="s">
        <v>4728</v>
      </c>
      <c r="G800" s="36"/>
      <c r="H800" s="36"/>
      <c r="I800" s="118"/>
      <c r="J800" s="36"/>
      <c r="K800" s="36"/>
      <c r="L800" s="39"/>
      <c r="M800" s="221"/>
      <c r="N800" s="222"/>
      <c r="O800" s="71"/>
      <c r="P800" s="71"/>
      <c r="Q800" s="71"/>
      <c r="R800" s="71"/>
      <c r="S800" s="71"/>
      <c r="T800" s="72"/>
      <c r="U800" s="34"/>
      <c r="V800" s="34"/>
      <c r="W800" s="34"/>
      <c r="X800" s="34"/>
      <c r="Y800" s="34"/>
      <c r="Z800" s="34"/>
      <c r="AA800" s="34"/>
      <c r="AB800" s="34"/>
      <c r="AC800" s="34"/>
      <c r="AD800" s="34"/>
      <c r="AE800" s="34"/>
      <c r="AT800" s="17" t="s">
        <v>210</v>
      </c>
      <c r="AU800" s="17" t="s">
        <v>84</v>
      </c>
    </row>
    <row r="801" spans="1:65" s="2" customFormat="1" ht="24" customHeight="1" x14ac:dyDescent="0.2">
      <c r="A801" s="34"/>
      <c r="B801" s="35"/>
      <c r="C801" s="290" t="s">
        <v>1693</v>
      </c>
      <c r="D801" s="205" t="s">
        <v>204</v>
      </c>
      <c r="E801" s="206" t="s">
        <v>4894</v>
      </c>
      <c r="F801" s="207" t="s">
        <v>4792</v>
      </c>
      <c r="G801" s="208" t="s">
        <v>247</v>
      </c>
      <c r="H801" s="209">
        <v>1</v>
      </c>
      <c r="I801" s="210"/>
      <c r="J801" s="211">
        <f>ROUND(I801*H801,2)</f>
        <v>0</v>
      </c>
      <c r="K801" s="212"/>
      <c r="L801" s="39"/>
      <c r="M801" s="213" t="s">
        <v>1</v>
      </c>
      <c r="N801" s="214" t="s">
        <v>39</v>
      </c>
      <c r="O801" s="71"/>
      <c r="P801" s="215">
        <f>O801*H801</f>
        <v>0</v>
      </c>
      <c r="Q801" s="215">
        <v>0</v>
      </c>
      <c r="R801" s="215">
        <f>Q801*H801</f>
        <v>0</v>
      </c>
      <c r="S801" s="215">
        <v>0</v>
      </c>
      <c r="T801" s="216">
        <f>S801*H801</f>
        <v>0</v>
      </c>
      <c r="U801" s="34"/>
      <c r="V801" s="34"/>
      <c r="W801" s="34"/>
      <c r="X801" s="34"/>
      <c r="Y801" s="34"/>
      <c r="Z801" s="34"/>
      <c r="AA801" s="34"/>
      <c r="AB801" s="34"/>
      <c r="AC801" s="34"/>
      <c r="AD801" s="34"/>
      <c r="AE801" s="34"/>
      <c r="AR801" s="217" t="s">
        <v>214</v>
      </c>
      <c r="AT801" s="217" t="s">
        <v>204</v>
      </c>
      <c r="AU801" s="217" t="s">
        <v>84</v>
      </c>
      <c r="AY801" s="17" t="s">
        <v>201</v>
      </c>
      <c r="BE801" s="218">
        <f>IF(N801="základní",J801,0)</f>
        <v>0</v>
      </c>
      <c r="BF801" s="218">
        <f>IF(N801="snížená",J801,0)</f>
        <v>0</v>
      </c>
      <c r="BG801" s="218">
        <f>IF(N801="zákl. přenesená",J801,0)</f>
        <v>0</v>
      </c>
      <c r="BH801" s="218">
        <f>IF(N801="sníž. přenesená",J801,0)</f>
        <v>0</v>
      </c>
      <c r="BI801" s="218">
        <f>IF(N801="nulová",J801,0)</f>
        <v>0</v>
      </c>
      <c r="BJ801" s="17" t="s">
        <v>82</v>
      </c>
      <c r="BK801" s="218">
        <f>ROUND(I801*H801,2)</f>
        <v>0</v>
      </c>
      <c r="BL801" s="17" t="s">
        <v>214</v>
      </c>
      <c r="BM801" s="217" t="s">
        <v>4895</v>
      </c>
    </row>
    <row r="802" spans="1:65" s="2" customFormat="1" ht="39" x14ac:dyDescent="0.2">
      <c r="A802" s="34"/>
      <c r="B802" s="35"/>
      <c r="D802" s="219" t="s">
        <v>210</v>
      </c>
      <c r="E802" s="36"/>
      <c r="F802" s="220" t="s">
        <v>4728</v>
      </c>
      <c r="G802" s="36"/>
      <c r="H802" s="36"/>
      <c r="I802" s="118"/>
      <c r="J802" s="36"/>
      <c r="K802" s="36"/>
      <c r="L802" s="39"/>
      <c r="M802" s="221"/>
      <c r="N802" s="222"/>
      <c r="O802" s="71"/>
      <c r="P802" s="71"/>
      <c r="Q802" s="71"/>
      <c r="R802" s="71"/>
      <c r="S802" s="71"/>
      <c r="T802" s="72"/>
      <c r="U802" s="34"/>
      <c r="V802" s="34"/>
      <c r="W802" s="34"/>
      <c r="X802" s="34"/>
      <c r="Y802" s="34"/>
      <c r="Z802" s="34"/>
      <c r="AA802" s="34"/>
      <c r="AB802" s="34"/>
      <c r="AC802" s="34"/>
      <c r="AD802" s="34"/>
      <c r="AE802" s="34"/>
      <c r="AT802" s="17" t="s">
        <v>210</v>
      </c>
      <c r="AU802" s="17" t="s">
        <v>84</v>
      </c>
    </row>
    <row r="803" spans="1:65" s="2" customFormat="1" ht="24" customHeight="1" x14ac:dyDescent="0.2">
      <c r="A803" s="34"/>
      <c r="B803" s="35"/>
      <c r="C803" s="290" t="s">
        <v>1696</v>
      </c>
      <c r="D803" s="205" t="s">
        <v>204</v>
      </c>
      <c r="E803" s="206" t="s">
        <v>4896</v>
      </c>
      <c r="F803" s="207" t="s">
        <v>4792</v>
      </c>
      <c r="G803" s="208" t="s">
        <v>247</v>
      </c>
      <c r="H803" s="209">
        <v>1</v>
      </c>
      <c r="I803" s="210"/>
      <c r="J803" s="211">
        <f>ROUND(I803*H803,2)</f>
        <v>0</v>
      </c>
      <c r="K803" s="212"/>
      <c r="L803" s="39"/>
      <c r="M803" s="213" t="s">
        <v>1</v>
      </c>
      <c r="N803" s="214" t="s">
        <v>39</v>
      </c>
      <c r="O803" s="71"/>
      <c r="P803" s="215">
        <f>O803*H803</f>
        <v>0</v>
      </c>
      <c r="Q803" s="215">
        <v>0</v>
      </c>
      <c r="R803" s="215">
        <f>Q803*H803</f>
        <v>0</v>
      </c>
      <c r="S803" s="215">
        <v>0</v>
      </c>
      <c r="T803" s="216">
        <f>S803*H803</f>
        <v>0</v>
      </c>
      <c r="U803" s="34"/>
      <c r="V803" s="34"/>
      <c r="W803" s="34"/>
      <c r="X803" s="34"/>
      <c r="Y803" s="34"/>
      <c r="Z803" s="34"/>
      <c r="AA803" s="34"/>
      <c r="AB803" s="34"/>
      <c r="AC803" s="34"/>
      <c r="AD803" s="34"/>
      <c r="AE803" s="34"/>
      <c r="AR803" s="217" t="s">
        <v>214</v>
      </c>
      <c r="AT803" s="217" t="s">
        <v>204</v>
      </c>
      <c r="AU803" s="217" t="s">
        <v>84</v>
      </c>
      <c r="AY803" s="17" t="s">
        <v>201</v>
      </c>
      <c r="BE803" s="218">
        <f>IF(N803="základní",J803,0)</f>
        <v>0</v>
      </c>
      <c r="BF803" s="218">
        <f>IF(N803="snížená",J803,0)</f>
        <v>0</v>
      </c>
      <c r="BG803" s="218">
        <f>IF(N803="zákl. přenesená",J803,0)</f>
        <v>0</v>
      </c>
      <c r="BH803" s="218">
        <f>IF(N803="sníž. přenesená",J803,0)</f>
        <v>0</v>
      </c>
      <c r="BI803" s="218">
        <f>IF(N803="nulová",J803,0)</f>
        <v>0</v>
      </c>
      <c r="BJ803" s="17" t="s">
        <v>82</v>
      </c>
      <c r="BK803" s="218">
        <f>ROUND(I803*H803,2)</f>
        <v>0</v>
      </c>
      <c r="BL803" s="17" t="s">
        <v>214</v>
      </c>
      <c r="BM803" s="217" t="s">
        <v>4897</v>
      </c>
    </row>
    <row r="804" spans="1:65" s="2" customFormat="1" ht="39" x14ac:dyDescent="0.2">
      <c r="A804" s="34"/>
      <c r="B804" s="35"/>
      <c r="D804" s="219" t="s">
        <v>210</v>
      </c>
      <c r="E804" s="36"/>
      <c r="F804" s="220" t="s">
        <v>4728</v>
      </c>
      <c r="G804" s="36"/>
      <c r="H804" s="36"/>
      <c r="I804" s="118"/>
      <c r="J804" s="36"/>
      <c r="K804" s="36"/>
      <c r="L804" s="39"/>
      <c r="M804" s="221"/>
      <c r="N804" s="222"/>
      <c r="O804" s="71"/>
      <c r="P804" s="71"/>
      <c r="Q804" s="71"/>
      <c r="R804" s="71"/>
      <c r="S804" s="71"/>
      <c r="T804" s="72"/>
      <c r="U804" s="34"/>
      <c r="V804" s="34"/>
      <c r="W804" s="34"/>
      <c r="X804" s="34"/>
      <c r="Y804" s="34"/>
      <c r="Z804" s="34"/>
      <c r="AA804" s="34"/>
      <c r="AB804" s="34"/>
      <c r="AC804" s="34"/>
      <c r="AD804" s="34"/>
      <c r="AE804" s="34"/>
      <c r="AT804" s="17" t="s">
        <v>210</v>
      </c>
      <c r="AU804" s="17" t="s">
        <v>84</v>
      </c>
    </row>
    <row r="805" spans="1:65" s="2" customFormat="1" ht="24" customHeight="1" x14ac:dyDescent="0.2">
      <c r="A805" s="34"/>
      <c r="B805" s="35"/>
      <c r="C805" s="290" t="s">
        <v>1699</v>
      </c>
      <c r="D805" s="205" t="s">
        <v>204</v>
      </c>
      <c r="E805" s="206" t="s">
        <v>4898</v>
      </c>
      <c r="F805" s="207" t="s">
        <v>4792</v>
      </c>
      <c r="G805" s="208" t="s">
        <v>247</v>
      </c>
      <c r="H805" s="209">
        <v>1</v>
      </c>
      <c r="I805" s="210"/>
      <c r="J805" s="211">
        <f>ROUND(I805*H805,2)</f>
        <v>0</v>
      </c>
      <c r="K805" s="212"/>
      <c r="L805" s="39"/>
      <c r="M805" s="213" t="s">
        <v>1</v>
      </c>
      <c r="N805" s="214" t="s">
        <v>39</v>
      </c>
      <c r="O805" s="71"/>
      <c r="P805" s="215">
        <f>O805*H805</f>
        <v>0</v>
      </c>
      <c r="Q805" s="215">
        <v>0</v>
      </c>
      <c r="R805" s="215">
        <f>Q805*H805</f>
        <v>0</v>
      </c>
      <c r="S805" s="215">
        <v>0</v>
      </c>
      <c r="T805" s="216">
        <f>S805*H805</f>
        <v>0</v>
      </c>
      <c r="U805" s="34"/>
      <c r="V805" s="34"/>
      <c r="W805" s="34"/>
      <c r="X805" s="34"/>
      <c r="Y805" s="34"/>
      <c r="Z805" s="34"/>
      <c r="AA805" s="34"/>
      <c r="AB805" s="34"/>
      <c r="AC805" s="34"/>
      <c r="AD805" s="34"/>
      <c r="AE805" s="34"/>
      <c r="AR805" s="217" t="s">
        <v>214</v>
      </c>
      <c r="AT805" s="217" t="s">
        <v>204</v>
      </c>
      <c r="AU805" s="217" t="s">
        <v>84</v>
      </c>
      <c r="AY805" s="17" t="s">
        <v>201</v>
      </c>
      <c r="BE805" s="218">
        <f>IF(N805="základní",J805,0)</f>
        <v>0</v>
      </c>
      <c r="BF805" s="218">
        <f>IF(N805="snížená",J805,0)</f>
        <v>0</v>
      </c>
      <c r="BG805" s="218">
        <f>IF(N805="zákl. přenesená",J805,0)</f>
        <v>0</v>
      </c>
      <c r="BH805" s="218">
        <f>IF(N805="sníž. přenesená",J805,0)</f>
        <v>0</v>
      </c>
      <c r="BI805" s="218">
        <f>IF(N805="nulová",J805,0)</f>
        <v>0</v>
      </c>
      <c r="BJ805" s="17" t="s">
        <v>82</v>
      </c>
      <c r="BK805" s="218">
        <f>ROUND(I805*H805,2)</f>
        <v>0</v>
      </c>
      <c r="BL805" s="17" t="s">
        <v>214</v>
      </c>
      <c r="BM805" s="217" t="s">
        <v>4899</v>
      </c>
    </row>
    <row r="806" spans="1:65" s="2" customFormat="1" ht="39" x14ac:dyDescent="0.2">
      <c r="A806" s="34"/>
      <c r="B806" s="35"/>
      <c r="D806" s="219" t="s">
        <v>210</v>
      </c>
      <c r="E806" s="36"/>
      <c r="F806" s="220" t="s">
        <v>4728</v>
      </c>
      <c r="G806" s="36"/>
      <c r="H806" s="36"/>
      <c r="I806" s="118"/>
      <c r="J806" s="36"/>
      <c r="K806" s="36"/>
      <c r="L806" s="39"/>
      <c r="M806" s="221"/>
      <c r="N806" s="222"/>
      <c r="O806" s="71"/>
      <c r="P806" s="71"/>
      <c r="Q806" s="71"/>
      <c r="R806" s="71"/>
      <c r="S806" s="71"/>
      <c r="T806" s="72"/>
      <c r="U806" s="34"/>
      <c r="V806" s="34"/>
      <c r="W806" s="34"/>
      <c r="X806" s="34"/>
      <c r="Y806" s="34"/>
      <c r="Z806" s="34"/>
      <c r="AA806" s="34"/>
      <c r="AB806" s="34"/>
      <c r="AC806" s="34"/>
      <c r="AD806" s="34"/>
      <c r="AE806" s="34"/>
      <c r="AT806" s="17" t="s">
        <v>210</v>
      </c>
      <c r="AU806" s="17" t="s">
        <v>84</v>
      </c>
    </row>
    <row r="807" spans="1:65" s="2" customFormat="1" ht="24" customHeight="1" x14ac:dyDescent="0.2">
      <c r="A807" s="34"/>
      <c r="B807" s="35"/>
      <c r="C807" s="290" t="s">
        <v>1702</v>
      </c>
      <c r="D807" s="205" t="s">
        <v>204</v>
      </c>
      <c r="E807" s="206" t="s">
        <v>4900</v>
      </c>
      <c r="F807" s="207" t="s">
        <v>4792</v>
      </c>
      <c r="G807" s="208" t="s">
        <v>247</v>
      </c>
      <c r="H807" s="209">
        <v>1</v>
      </c>
      <c r="I807" s="210"/>
      <c r="J807" s="211">
        <f>ROUND(I807*H807,2)</f>
        <v>0</v>
      </c>
      <c r="K807" s="212"/>
      <c r="L807" s="39"/>
      <c r="M807" s="213" t="s">
        <v>1</v>
      </c>
      <c r="N807" s="214" t="s">
        <v>39</v>
      </c>
      <c r="O807" s="71"/>
      <c r="P807" s="215">
        <f>O807*H807</f>
        <v>0</v>
      </c>
      <c r="Q807" s="215">
        <v>0</v>
      </c>
      <c r="R807" s="215">
        <f>Q807*H807</f>
        <v>0</v>
      </c>
      <c r="S807" s="215">
        <v>0</v>
      </c>
      <c r="T807" s="216">
        <f>S807*H807</f>
        <v>0</v>
      </c>
      <c r="U807" s="34"/>
      <c r="V807" s="34"/>
      <c r="W807" s="34"/>
      <c r="X807" s="34"/>
      <c r="Y807" s="34"/>
      <c r="Z807" s="34"/>
      <c r="AA807" s="34"/>
      <c r="AB807" s="34"/>
      <c r="AC807" s="34"/>
      <c r="AD807" s="34"/>
      <c r="AE807" s="34"/>
      <c r="AR807" s="217" t="s">
        <v>214</v>
      </c>
      <c r="AT807" s="217" t="s">
        <v>204</v>
      </c>
      <c r="AU807" s="217" t="s">
        <v>84</v>
      </c>
      <c r="AY807" s="17" t="s">
        <v>201</v>
      </c>
      <c r="BE807" s="218">
        <f>IF(N807="základní",J807,0)</f>
        <v>0</v>
      </c>
      <c r="BF807" s="218">
        <f>IF(N807="snížená",J807,0)</f>
        <v>0</v>
      </c>
      <c r="BG807" s="218">
        <f>IF(N807="zákl. přenesená",J807,0)</f>
        <v>0</v>
      </c>
      <c r="BH807" s="218">
        <f>IF(N807="sníž. přenesená",J807,0)</f>
        <v>0</v>
      </c>
      <c r="BI807" s="218">
        <f>IF(N807="nulová",J807,0)</f>
        <v>0</v>
      </c>
      <c r="BJ807" s="17" t="s">
        <v>82</v>
      </c>
      <c r="BK807" s="218">
        <f>ROUND(I807*H807,2)</f>
        <v>0</v>
      </c>
      <c r="BL807" s="17" t="s">
        <v>214</v>
      </c>
      <c r="BM807" s="217" t="s">
        <v>4901</v>
      </c>
    </row>
    <row r="808" spans="1:65" s="2" customFormat="1" ht="39" x14ac:dyDescent="0.2">
      <c r="A808" s="34"/>
      <c r="B808" s="35"/>
      <c r="D808" s="219" t="s">
        <v>210</v>
      </c>
      <c r="E808" s="36"/>
      <c r="F808" s="220" t="s">
        <v>4728</v>
      </c>
      <c r="G808" s="36"/>
      <c r="H808" s="36"/>
      <c r="I808" s="118"/>
      <c r="J808" s="36"/>
      <c r="K808" s="36"/>
      <c r="L808" s="39"/>
      <c r="M808" s="221"/>
      <c r="N808" s="222"/>
      <c r="O808" s="71"/>
      <c r="P808" s="71"/>
      <c r="Q808" s="71"/>
      <c r="R808" s="71"/>
      <c r="S808" s="71"/>
      <c r="T808" s="72"/>
      <c r="U808" s="34"/>
      <c r="V808" s="34"/>
      <c r="W808" s="34"/>
      <c r="X808" s="34"/>
      <c r="Y808" s="34"/>
      <c r="Z808" s="34"/>
      <c r="AA808" s="34"/>
      <c r="AB808" s="34"/>
      <c r="AC808" s="34"/>
      <c r="AD808" s="34"/>
      <c r="AE808" s="34"/>
      <c r="AT808" s="17" t="s">
        <v>210</v>
      </c>
      <c r="AU808" s="17" t="s">
        <v>84</v>
      </c>
    </row>
    <row r="809" spans="1:65" s="2" customFormat="1" ht="24" customHeight="1" x14ac:dyDescent="0.2">
      <c r="A809" s="34"/>
      <c r="B809" s="35"/>
      <c r="C809" s="290" t="s">
        <v>1705</v>
      </c>
      <c r="D809" s="205" t="s">
        <v>204</v>
      </c>
      <c r="E809" s="206" t="s">
        <v>4902</v>
      </c>
      <c r="F809" s="207" t="s">
        <v>4792</v>
      </c>
      <c r="G809" s="208" t="s">
        <v>247</v>
      </c>
      <c r="H809" s="209">
        <v>1</v>
      </c>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214</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214</v>
      </c>
      <c r="BM809" s="217" t="s">
        <v>4903</v>
      </c>
    </row>
    <row r="810" spans="1:65" s="2" customFormat="1" ht="39" x14ac:dyDescent="0.2">
      <c r="A810" s="34"/>
      <c r="B810" s="35"/>
      <c r="D810" s="219" t="s">
        <v>210</v>
      </c>
      <c r="E810" s="36"/>
      <c r="F810" s="220" t="s">
        <v>4728</v>
      </c>
      <c r="G810" s="36"/>
      <c r="H810" s="36"/>
      <c r="I810" s="118"/>
      <c r="J810" s="36"/>
      <c r="K810" s="36"/>
      <c r="L810" s="39"/>
      <c r="M810" s="221"/>
      <c r="N810" s="222"/>
      <c r="O810" s="71"/>
      <c r="P810" s="71"/>
      <c r="Q810" s="71"/>
      <c r="R810" s="71"/>
      <c r="S810" s="71"/>
      <c r="T810" s="72"/>
      <c r="U810" s="34"/>
      <c r="V810" s="34"/>
      <c r="W810" s="34"/>
      <c r="X810" s="34"/>
      <c r="Y810" s="34"/>
      <c r="Z810" s="34"/>
      <c r="AA810" s="34"/>
      <c r="AB810" s="34"/>
      <c r="AC810" s="34"/>
      <c r="AD810" s="34"/>
      <c r="AE810" s="34"/>
      <c r="AT810" s="17" t="s">
        <v>210</v>
      </c>
      <c r="AU810" s="17" t="s">
        <v>84</v>
      </c>
    </row>
    <row r="811" spans="1:65" s="2" customFormat="1" ht="24" customHeight="1" x14ac:dyDescent="0.2">
      <c r="A811" s="34"/>
      <c r="B811" s="35"/>
      <c r="C811" s="290" t="s">
        <v>1708</v>
      </c>
      <c r="D811" s="205" t="s">
        <v>204</v>
      </c>
      <c r="E811" s="206" t="s">
        <v>4904</v>
      </c>
      <c r="F811" s="207" t="s">
        <v>4792</v>
      </c>
      <c r="G811" s="208" t="s">
        <v>247</v>
      </c>
      <c r="H811" s="209">
        <v>1</v>
      </c>
      <c r="I811" s="210"/>
      <c r="J811" s="211">
        <f>ROUND(I811*H811,2)</f>
        <v>0</v>
      </c>
      <c r="K811" s="212"/>
      <c r="L811" s="39"/>
      <c r="M811" s="213" t="s">
        <v>1</v>
      </c>
      <c r="N811" s="214" t="s">
        <v>39</v>
      </c>
      <c r="O811" s="71"/>
      <c r="P811" s="215">
        <f>O811*H811</f>
        <v>0</v>
      </c>
      <c r="Q811" s="215">
        <v>0</v>
      </c>
      <c r="R811" s="215">
        <f>Q811*H811</f>
        <v>0</v>
      </c>
      <c r="S811" s="215">
        <v>0</v>
      </c>
      <c r="T811" s="216">
        <f>S811*H811</f>
        <v>0</v>
      </c>
      <c r="U811" s="34"/>
      <c r="V811" s="34"/>
      <c r="W811" s="34"/>
      <c r="X811" s="34"/>
      <c r="Y811" s="34"/>
      <c r="Z811" s="34"/>
      <c r="AA811" s="34"/>
      <c r="AB811" s="34"/>
      <c r="AC811" s="34"/>
      <c r="AD811" s="34"/>
      <c r="AE811" s="34"/>
      <c r="AR811" s="217" t="s">
        <v>214</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214</v>
      </c>
      <c r="BM811" s="217" t="s">
        <v>4905</v>
      </c>
    </row>
    <row r="812" spans="1:65" s="2" customFormat="1" ht="39" x14ac:dyDescent="0.2">
      <c r="A812" s="34"/>
      <c r="B812" s="35"/>
      <c r="D812" s="219" t="s">
        <v>210</v>
      </c>
      <c r="E812" s="36"/>
      <c r="F812" s="220" t="s">
        <v>4728</v>
      </c>
      <c r="G812" s="36"/>
      <c r="H812" s="36"/>
      <c r="I812" s="118"/>
      <c r="J812" s="36"/>
      <c r="K812" s="36"/>
      <c r="L812" s="39"/>
      <c r="M812" s="221"/>
      <c r="N812" s="222"/>
      <c r="O812" s="71"/>
      <c r="P812" s="71"/>
      <c r="Q812" s="71"/>
      <c r="R812" s="71"/>
      <c r="S812" s="71"/>
      <c r="T812" s="72"/>
      <c r="U812" s="34"/>
      <c r="V812" s="34"/>
      <c r="W812" s="34"/>
      <c r="X812" s="34"/>
      <c r="Y812" s="34"/>
      <c r="Z812" s="34"/>
      <c r="AA812" s="34"/>
      <c r="AB812" s="34"/>
      <c r="AC812" s="34"/>
      <c r="AD812" s="34"/>
      <c r="AE812" s="34"/>
      <c r="AT812" s="17" t="s">
        <v>210</v>
      </c>
      <c r="AU812" s="17" t="s">
        <v>84</v>
      </c>
    </row>
    <row r="813" spans="1:65" s="2" customFormat="1" ht="24" customHeight="1" x14ac:dyDescent="0.2">
      <c r="A813" s="34"/>
      <c r="B813" s="35"/>
      <c r="C813" s="290" t="s">
        <v>1711</v>
      </c>
      <c r="D813" s="205" t="s">
        <v>204</v>
      </c>
      <c r="E813" s="206" t="s">
        <v>4906</v>
      </c>
      <c r="F813" s="207" t="s">
        <v>4792</v>
      </c>
      <c r="G813" s="208" t="s">
        <v>247</v>
      </c>
      <c r="H813" s="209">
        <v>1</v>
      </c>
      <c r="I813" s="210"/>
      <c r="J813" s="211">
        <f>ROUND(I813*H813,2)</f>
        <v>0</v>
      </c>
      <c r="K813" s="212"/>
      <c r="L813" s="39"/>
      <c r="M813" s="213" t="s">
        <v>1</v>
      </c>
      <c r="N813" s="214" t="s">
        <v>39</v>
      </c>
      <c r="O813" s="71"/>
      <c r="P813" s="215">
        <f>O813*H813</f>
        <v>0</v>
      </c>
      <c r="Q813" s="215">
        <v>0</v>
      </c>
      <c r="R813" s="215">
        <f>Q813*H813</f>
        <v>0</v>
      </c>
      <c r="S813" s="215">
        <v>0</v>
      </c>
      <c r="T813" s="216">
        <f>S813*H813</f>
        <v>0</v>
      </c>
      <c r="U813" s="34"/>
      <c r="V813" s="34"/>
      <c r="W813" s="34"/>
      <c r="X813" s="34"/>
      <c r="Y813" s="34"/>
      <c r="Z813" s="34"/>
      <c r="AA813" s="34"/>
      <c r="AB813" s="34"/>
      <c r="AC813" s="34"/>
      <c r="AD813" s="34"/>
      <c r="AE813" s="34"/>
      <c r="AR813" s="217" t="s">
        <v>214</v>
      </c>
      <c r="AT813" s="217" t="s">
        <v>204</v>
      </c>
      <c r="AU813" s="217" t="s">
        <v>84</v>
      </c>
      <c r="AY813" s="17" t="s">
        <v>201</v>
      </c>
      <c r="BE813" s="218">
        <f>IF(N813="základní",J813,0)</f>
        <v>0</v>
      </c>
      <c r="BF813" s="218">
        <f>IF(N813="snížená",J813,0)</f>
        <v>0</v>
      </c>
      <c r="BG813" s="218">
        <f>IF(N813="zákl. přenesená",J813,0)</f>
        <v>0</v>
      </c>
      <c r="BH813" s="218">
        <f>IF(N813="sníž. přenesená",J813,0)</f>
        <v>0</v>
      </c>
      <c r="BI813" s="218">
        <f>IF(N813="nulová",J813,0)</f>
        <v>0</v>
      </c>
      <c r="BJ813" s="17" t="s">
        <v>82</v>
      </c>
      <c r="BK813" s="218">
        <f>ROUND(I813*H813,2)</f>
        <v>0</v>
      </c>
      <c r="BL813" s="17" t="s">
        <v>214</v>
      </c>
      <c r="BM813" s="217" t="s">
        <v>4907</v>
      </c>
    </row>
    <row r="814" spans="1:65" s="2" customFormat="1" ht="39" x14ac:dyDescent="0.2">
      <c r="A814" s="34"/>
      <c r="B814" s="35"/>
      <c r="D814" s="219" t="s">
        <v>210</v>
      </c>
      <c r="E814" s="36"/>
      <c r="F814" s="220" t="s">
        <v>4728</v>
      </c>
      <c r="G814" s="36"/>
      <c r="H814" s="36"/>
      <c r="I814" s="118"/>
      <c r="J814" s="36"/>
      <c r="K814" s="36"/>
      <c r="L814" s="39"/>
      <c r="M814" s="221"/>
      <c r="N814" s="222"/>
      <c r="O814" s="71"/>
      <c r="P814" s="71"/>
      <c r="Q814" s="71"/>
      <c r="R814" s="71"/>
      <c r="S814" s="71"/>
      <c r="T814" s="72"/>
      <c r="U814" s="34"/>
      <c r="V814" s="34"/>
      <c r="W814" s="34"/>
      <c r="X814" s="34"/>
      <c r="Y814" s="34"/>
      <c r="Z814" s="34"/>
      <c r="AA814" s="34"/>
      <c r="AB814" s="34"/>
      <c r="AC814" s="34"/>
      <c r="AD814" s="34"/>
      <c r="AE814" s="34"/>
      <c r="AT814" s="17" t="s">
        <v>210</v>
      </c>
      <c r="AU814" s="17" t="s">
        <v>84</v>
      </c>
    </row>
    <row r="815" spans="1:65" s="2" customFormat="1" ht="24" customHeight="1" x14ac:dyDescent="0.2">
      <c r="A815" s="34"/>
      <c r="B815" s="35"/>
      <c r="C815" s="290" t="s">
        <v>1714</v>
      </c>
      <c r="D815" s="205" t="s">
        <v>204</v>
      </c>
      <c r="E815" s="206" t="s">
        <v>4908</v>
      </c>
      <c r="F815" s="207" t="s">
        <v>4792</v>
      </c>
      <c r="G815" s="208" t="s">
        <v>247</v>
      </c>
      <c r="H815" s="209">
        <v>1</v>
      </c>
      <c r="I815" s="210"/>
      <c r="J815" s="211">
        <f>ROUND(I815*H815,2)</f>
        <v>0</v>
      </c>
      <c r="K815" s="212"/>
      <c r="L815" s="39"/>
      <c r="M815" s="213" t="s">
        <v>1</v>
      </c>
      <c r="N815" s="214"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214</v>
      </c>
      <c r="AT815" s="217" t="s">
        <v>204</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214</v>
      </c>
      <c r="BM815" s="217" t="s">
        <v>4909</v>
      </c>
    </row>
    <row r="816" spans="1:65" s="2" customFormat="1" ht="39" x14ac:dyDescent="0.2">
      <c r="A816" s="34"/>
      <c r="B816" s="35"/>
      <c r="D816" s="219" t="s">
        <v>210</v>
      </c>
      <c r="E816" s="36"/>
      <c r="F816" s="220" t="s">
        <v>4728</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24" customHeight="1" x14ac:dyDescent="0.2">
      <c r="A817" s="34"/>
      <c r="B817" s="35"/>
      <c r="C817" s="290" t="s">
        <v>1717</v>
      </c>
      <c r="D817" s="205" t="s">
        <v>204</v>
      </c>
      <c r="E817" s="206" t="s">
        <v>4910</v>
      </c>
      <c r="F817" s="207" t="s">
        <v>4792</v>
      </c>
      <c r="G817" s="208" t="s">
        <v>247</v>
      </c>
      <c r="H817" s="209">
        <v>1</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214</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214</v>
      </c>
      <c r="BM817" s="217" t="s">
        <v>4911</v>
      </c>
    </row>
    <row r="818" spans="1:65" s="2" customFormat="1" ht="39" x14ac:dyDescent="0.2">
      <c r="A818" s="34"/>
      <c r="B818" s="35"/>
      <c r="D818" s="219" t="s">
        <v>210</v>
      </c>
      <c r="E818" s="36"/>
      <c r="F818" s="220" t="s">
        <v>4728</v>
      </c>
      <c r="G818" s="36"/>
      <c r="H818" s="36"/>
      <c r="I818" s="118"/>
      <c r="J818" s="36"/>
      <c r="K818" s="36"/>
      <c r="L818" s="39"/>
      <c r="M818" s="221"/>
      <c r="N818" s="222"/>
      <c r="O818" s="71"/>
      <c r="P818" s="71"/>
      <c r="Q818" s="71"/>
      <c r="R818" s="71"/>
      <c r="S818" s="71"/>
      <c r="T818" s="72"/>
      <c r="U818" s="34"/>
      <c r="V818" s="34"/>
      <c r="W818" s="34"/>
      <c r="X818" s="34"/>
      <c r="Y818" s="34"/>
      <c r="Z818" s="34"/>
      <c r="AA818" s="34"/>
      <c r="AB818" s="34"/>
      <c r="AC818" s="34"/>
      <c r="AD818" s="34"/>
      <c r="AE818" s="34"/>
      <c r="AT818" s="17" t="s">
        <v>210</v>
      </c>
      <c r="AU818" s="17" t="s">
        <v>84</v>
      </c>
    </row>
    <row r="819" spans="1:65" s="2" customFormat="1" ht="24" customHeight="1" x14ac:dyDescent="0.2">
      <c r="A819" s="34"/>
      <c r="B819" s="35"/>
      <c r="C819" s="290" t="s">
        <v>1720</v>
      </c>
      <c r="D819" s="205" t="s">
        <v>204</v>
      </c>
      <c r="E819" s="206" t="s">
        <v>4912</v>
      </c>
      <c r="F819" s="207" t="s">
        <v>4792</v>
      </c>
      <c r="G819" s="208" t="s">
        <v>247</v>
      </c>
      <c r="H819" s="209">
        <v>1</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214</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214</v>
      </c>
      <c r="BM819" s="217" t="s">
        <v>4913</v>
      </c>
    </row>
    <row r="820" spans="1:65" s="2" customFormat="1" ht="39" x14ac:dyDescent="0.2">
      <c r="A820" s="34"/>
      <c r="B820" s="35"/>
      <c r="D820" s="219" t="s">
        <v>210</v>
      </c>
      <c r="E820" s="36"/>
      <c r="F820" s="220" t="s">
        <v>4728</v>
      </c>
      <c r="G820" s="36"/>
      <c r="H820" s="36"/>
      <c r="I820" s="118"/>
      <c r="J820" s="36"/>
      <c r="K820" s="36"/>
      <c r="L820" s="39"/>
      <c r="M820" s="221"/>
      <c r="N820" s="222"/>
      <c r="O820" s="71"/>
      <c r="P820" s="71"/>
      <c r="Q820" s="71"/>
      <c r="R820" s="71"/>
      <c r="S820" s="71"/>
      <c r="T820" s="72"/>
      <c r="U820" s="34"/>
      <c r="V820" s="34"/>
      <c r="W820" s="34"/>
      <c r="X820" s="34"/>
      <c r="Y820" s="34"/>
      <c r="Z820" s="34"/>
      <c r="AA820" s="34"/>
      <c r="AB820" s="34"/>
      <c r="AC820" s="34"/>
      <c r="AD820" s="34"/>
      <c r="AE820" s="34"/>
      <c r="AT820" s="17" t="s">
        <v>210</v>
      </c>
      <c r="AU820" s="17" t="s">
        <v>84</v>
      </c>
    </row>
    <row r="821" spans="1:65" s="2" customFormat="1" ht="24" customHeight="1" x14ac:dyDescent="0.2">
      <c r="A821" s="34"/>
      <c r="B821" s="35"/>
      <c r="C821" s="290" t="s">
        <v>1723</v>
      </c>
      <c r="D821" s="205" t="s">
        <v>204</v>
      </c>
      <c r="E821" s="206" t="s">
        <v>4914</v>
      </c>
      <c r="F821" s="207" t="s">
        <v>4792</v>
      </c>
      <c r="G821" s="208" t="s">
        <v>247</v>
      </c>
      <c r="H821" s="209">
        <v>1</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214</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214</v>
      </c>
      <c r="BM821" s="217" t="s">
        <v>4915</v>
      </c>
    </row>
    <row r="822" spans="1:65" s="2" customFormat="1" ht="39" x14ac:dyDescent="0.2">
      <c r="A822" s="34"/>
      <c r="B822" s="35"/>
      <c r="D822" s="219" t="s">
        <v>210</v>
      </c>
      <c r="E822" s="36"/>
      <c r="F822" s="220" t="s">
        <v>4728</v>
      </c>
      <c r="G822" s="36"/>
      <c r="H822" s="36"/>
      <c r="I822" s="118"/>
      <c r="J822" s="36"/>
      <c r="K822" s="36"/>
      <c r="L822" s="39"/>
      <c r="M822" s="221"/>
      <c r="N822" s="222"/>
      <c r="O822" s="71"/>
      <c r="P822" s="71"/>
      <c r="Q822" s="71"/>
      <c r="R822" s="71"/>
      <c r="S822" s="71"/>
      <c r="T822" s="72"/>
      <c r="U822" s="34"/>
      <c r="V822" s="34"/>
      <c r="W822" s="34"/>
      <c r="X822" s="34"/>
      <c r="Y822" s="34"/>
      <c r="Z822" s="34"/>
      <c r="AA822" s="34"/>
      <c r="AB822" s="34"/>
      <c r="AC822" s="34"/>
      <c r="AD822" s="34"/>
      <c r="AE822" s="34"/>
      <c r="AT822" s="17" t="s">
        <v>210</v>
      </c>
      <c r="AU822" s="17" t="s">
        <v>84</v>
      </c>
    </row>
    <row r="823" spans="1:65" s="2" customFormat="1" ht="24" customHeight="1" x14ac:dyDescent="0.2">
      <c r="A823" s="34"/>
      <c r="B823" s="35"/>
      <c r="C823" s="290" t="s">
        <v>1729</v>
      </c>
      <c r="D823" s="205" t="s">
        <v>204</v>
      </c>
      <c r="E823" s="206" t="s">
        <v>4916</v>
      </c>
      <c r="F823" s="207" t="s">
        <v>4792</v>
      </c>
      <c r="G823" s="208" t="s">
        <v>247</v>
      </c>
      <c r="H823" s="209">
        <v>1</v>
      </c>
      <c r="I823" s="210"/>
      <c r="J823" s="211">
        <f>ROUND(I823*H823,2)</f>
        <v>0</v>
      </c>
      <c r="K823" s="212"/>
      <c r="L823" s="39"/>
      <c r="M823" s="213" t="s">
        <v>1</v>
      </c>
      <c r="N823" s="214" t="s">
        <v>39</v>
      </c>
      <c r="O823" s="71"/>
      <c r="P823" s="215">
        <f>O823*H823</f>
        <v>0</v>
      </c>
      <c r="Q823" s="215">
        <v>0</v>
      </c>
      <c r="R823" s="215">
        <f>Q823*H823</f>
        <v>0</v>
      </c>
      <c r="S823" s="215">
        <v>0</v>
      </c>
      <c r="T823" s="216">
        <f>S823*H823</f>
        <v>0</v>
      </c>
      <c r="U823" s="34"/>
      <c r="V823" s="34"/>
      <c r="W823" s="34"/>
      <c r="X823" s="34"/>
      <c r="Y823" s="34"/>
      <c r="Z823" s="34"/>
      <c r="AA823" s="34"/>
      <c r="AB823" s="34"/>
      <c r="AC823" s="34"/>
      <c r="AD823" s="34"/>
      <c r="AE823" s="34"/>
      <c r="AR823" s="217" t="s">
        <v>214</v>
      </c>
      <c r="AT823" s="217" t="s">
        <v>204</v>
      </c>
      <c r="AU823" s="217" t="s">
        <v>84</v>
      </c>
      <c r="AY823" s="17" t="s">
        <v>201</v>
      </c>
      <c r="BE823" s="218">
        <f>IF(N823="základní",J823,0)</f>
        <v>0</v>
      </c>
      <c r="BF823" s="218">
        <f>IF(N823="snížená",J823,0)</f>
        <v>0</v>
      </c>
      <c r="BG823" s="218">
        <f>IF(N823="zákl. přenesená",J823,0)</f>
        <v>0</v>
      </c>
      <c r="BH823" s="218">
        <f>IF(N823="sníž. přenesená",J823,0)</f>
        <v>0</v>
      </c>
      <c r="BI823" s="218">
        <f>IF(N823="nulová",J823,0)</f>
        <v>0</v>
      </c>
      <c r="BJ823" s="17" t="s">
        <v>82</v>
      </c>
      <c r="BK823" s="218">
        <f>ROUND(I823*H823,2)</f>
        <v>0</v>
      </c>
      <c r="BL823" s="17" t="s">
        <v>214</v>
      </c>
      <c r="BM823" s="217" t="s">
        <v>4917</v>
      </c>
    </row>
    <row r="824" spans="1:65" s="2" customFormat="1" ht="39" x14ac:dyDescent="0.2">
      <c r="A824" s="34"/>
      <c r="B824" s="35"/>
      <c r="D824" s="219" t="s">
        <v>210</v>
      </c>
      <c r="E824" s="36"/>
      <c r="F824" s="220" t="s">
        <v>4728</v>
      </c>
      <c r="G824" s="36"/>
      <c r="H824" s="36"/>
      <c r="I824" s="118"/>
      <c r="J824" s="36"/>
      <c r="K824" s="36"/>
      <c r="L824" s="39"/>
      <c r="M824" s="221"/>
      <c r="N824" s="222"/>
      <c r="O824" s="71"/>
      <c r="P824" s="71"/>
      <c r="Q824" s="71"/>
      <c r="R824" s="71"/>
      <c r="S824" s="71"/>
      <c r="T824" s="72"/>
      <c r="U824" s="34"/>
      <c r="V824" s="34"/>
      <c r="W824" s="34"/>
      <c r="X824" s="34"/>
      <c r="Y824" s="34"/>
      <c r="Z824" s="34"/>
      <c r="AA824" s="34"/>
      <c r="AB824" s="34"/>
      <c r="AC824" s="34"/>
      <c r="AD824" s="34"/>
      <c r="AE824" s="34"/>
      <c r="AT824" s="17" t="s">
        <v>210</v>
      </c>
      <c r="AU824" s="17" t="s">
        <v>84</v>
      </c>
    </row>
    <row r="825" spans="1:65" s="2" customFormat="1" ht="36" customHeight="1" x14ac:dyDescent="0.2">
      <c r="A825" s="34"/>
      <c r="B825" s="35"/>
      <c r="C825" s="290" t="s">
        <v>1735</v>
      </c>
      <c r="D825" s="205" t="s">
        <v>204</v>
      </c>
      <c r="E825" s="206" t="s">
        <v>4918</v>
      </c>
      <c r="F825" s="207" t="s">
        <v>4919</v>
      </c>
      <c r="G825" s="208" t="s">
        <v>247</v>
      </c>
      <c r="H825" s="209">
        <v>1</v>
      </c>
      <c r="I825" s="210"/>
      <c r="J825" s="211">
        <f>ROUND(I825*H825,2)</f>
        <v>0</v>
      </c>
      <c r="K825" s="212"/>
      <c r="L825" s="39"/>
      <c r="M825" s="213" t="s">
        <v>1</v>
      </c>
      <c r="N825" s="214" t="s">
        <v>39</v>
      </c>
      <c r="O825" s="71"/>
      <c r="P825" s="215">
        <f>O825*H825</f>
        <v>0</v>
      </c>
      <c r="Q825" s="215">
        <v>0</v>
      </c>
      <c r="R825" s="215">
        <f>Q825*H825</f>
        <v>0</v>
      </c>
      <c r="S825" s="215">
        <v>0</v>
      </c>
      <c r="T825" s="216">
        <f>S825*H825</f>
        <v>0</v>
      </c>
      <c r="U825" s="34"/>
      <c r="V825" s="34"/>
      <c r="W825" s="34"/>
      <c r="X825" s="34"/>
      <c r="Y825" s="34"/>
      <c r="Z825" s="34"/>
      <c r="AA825" s="34"/>
      <c r="AB825" s="34"/>
      <c r="AC825" s="34"/>
      <c r="AD825" s="34"/>
      <c r="AE825" s="34"/>
      <c r="AR825" s="217" t="s">
        <v>214</v>
      </c>
      <c r="AT825" s="217" t="s">
        <v>204</v>
      </c>
      <c r="AU825" s="217" t="s">
        <v>84</v>
      </c>
      <c r="AY825" s="17" t="s">
        <v>201</v>
      </c>
      <c r="BE825" s="218">
        <f>IF(N825="základní",J825,0)</f>
        <v>0</v>
      </c>
      <c r="BF825" s="218">
        <f>IF(N825="snížená",J825,0)</f>
        <v>0</v>
      </c>
      <c r="BG825" s="218">
        <f>IF(N825="zákl. přenesená",J825,0)</f>
        <v>0</v>
      </c>
      <c r="BH825" s="218">
        <f>IF(N825="sníž. přenesená",J825,0)</f>
        <v>0</v>
      </c>
      <c r="BI825" s="218">
        <f>IF(N825="nulová",J825,0)</f>
        <v>0</v>
      </c>
      <c r="BJ825" s="17" t="s">
        <v>82</v>
      </c>
      <c r="BK825" s="218">
        <f>ROUND(I825*H825,2)</f>
        <v>0</v>
      </c>
      <c r="BL825" s="17" t="s">
        <v>214</v>
      </c>
      <c r="BM825" s="217" t="s">
        <v>4920</v>
      </c>
    </row>
    <row r="826" spans="1:65" s="2" customFormat="1" ht="78" x14ac:dyDescent="0.2">
      <c r="A826" s="34"/>
      <c r="B826" s="35"/>
      <c r="D826" s="219" t="s">
        <v>210</v>
      </c>
      <c r="E826" s="36"/>
      <c r="F826" s="220" t="s">
        <v>4921</v>
      </c>
      <c r="G826" s="36"/>
      <c r="H826" s="36"/>
      <c r="I826" s="118"/>
      <c r="J826" s="36"/>
      <c r="K826" s="36"/>
      <c r="L826" s="39"/>
      <c r="M826" s="221"/>
      <c r="N826" s="222"/>
      <c r="O826" s="71"/>
      <c r="P826" s="71"/>
      <c r="Q826" s="71"/>
      <c r="R826" s="71"/>
      <c r="S826" s="71"/>
      <c r="T826" s="72"/>
      <c r="U826" s="34"/>
      <c r="V826" s="34"/>
      <c r="W826" s="34"/>
      <c r="X826" s="34"/>
      <c r="Y826" s="34"/>
      <c r="Z826" s="34"/>
      <c r="AA826" s="34"/>
      <c r="AB826" s="34"/>
      <c r="AC826" s="34"/>
      <c r="AD826" s="34"/>
      <c r="AE826" s="34"/>
      <c r="AT826" s="17" t="s">
        <v>210</v>
      </c>
      <c r="AU826" s="17" t="s">
        <v>84</v>
      </c>
    </row>
    <row r="827" spans="1:65" s="2" customFormat="1" ht="24" customHeight="1" x14ac:dyDescent="0.2">
      <c r="A827" s="34"/>
      <c r="B827" s="35"/>
      <c r="C827" s="290" t="s">
        <v>1740</v>
      </c>
      <c r="D827" s="205" t="s">
        <v>204</v>
      </c>
      <c r="E827" s="206" t="s">
        <v>4922</v>
      </c>
      <c r="F827" s="207" t="s">
        <v>4923</v>
      </c>
      <c r="G827" s="208" t="s">
        <v>247</v>
      </c>
      <c r="H827" s="209">
        <v>1</v>
      </c>
      <c r="I827" s="210"/>
      <c r="J827" s="211">
        <f>ROUND(I827*H827,2)</f>
        <v>0</v>
      </c>
      <c r="K827" s="212"/>
      <c r="L827" s="39"/>
      <c r="M827" s="213" t="s">
        <v>1</v>
      </c>
      <c r="N827" s="214" t="s">
        <v>39</v>
      </c>
      <c r="O827" s="71"/>
      <c r="P827" s="215">
        <f>O827*H827</f>
        <v>0</v>
      </c>
      <c r="Q827" s="215">
        <v>0</v>
      </c>
      <c r="R827" s="215">
        <f>Q827*H827</f>
        <v>0</v>
      </c>
      <c r="S827" s="215">
        <v>0</v>
      </c>
      <c r="T827" s="216">
        <f>S827*H827</f>
        <v>0</v>
      </c>
      <c r="U827" s="34"/>
      <c r="V827" s="34"/>
      <c r="W827" s="34"/>
      <c r="X827" s="34"/>
      <c r="Y827" s="34"/>
      <c r="Z827" s="34"/>
      <c r="AA827" s="34"/>
      <c r="AB827" s="34"/>
      <c r="AC827" s="34"/>
      <c r="AD827" s="34"/>
      <c r="AE827" s="34"/>
      <c r="AR827" s="217" t="s">
        <v>214</v>
      </c>
      <c r="AT827" s="217" t="s">
        <v>204</v>
      </c>
      <c r="AU827" s="217" t="s">
        <v>84</v>
      </c>
      <c r="AY827" s="17" t="s">
        <v>201</v>
      </c>
      <c r="BE827" s="218">
        <f>IF(N827="základní",J827,0)</f>
        <v>0</v>
      </c>
      <c r="BF827" s="218">
        <f>IF(N827="snížená",J827,0)</f>
        <v>0</v>
      </c>
      <c r="BG827" s="218">
        <f>IF(N827="zákl. přenesená",J827,0)</f>
        <v>0</v>
      </c>
      <c r="BH827" s="218">
        <f>IF(N827="sníž. přenesená",J827,0)</f>
        <v>0</v>
      </c>
      <c r="BI827" s="218">
        <f>IF(N827="nulová",J827,0)</f>
        <v>0</v>
      </c>
      <c r="BJ827" s="17" t="s">
        <v>82</v>
      </c>
      <c r="BK827" s="218">
        <f>ROUND(I827*H827,2)</f>
        <v>0</v>
      </c>
      <c r="BL827" s="17" t="s">
        <v>214</v>
      </c>
      <c r="BM827" s="217" t="s">
        <v>4924</v>
      </c>
    </row>
    <row r="828" spans="1:65" s="2" customFormat="1" ht="48.75" x14ac:dyDescent="0.2">
      <c r="A828" s="34"/>
      <c r="B828" s="35"/>
      <c r="D828" s="219" t="s">
        <v>210</v>
      </c>
      <c r="E828" s="36"/>
      <c r="F828" s="220" t="s">
        <v>4925</v>
      </c>
      <c r="G828" s="36"/>
      <c r="H828" s="36"/>
      <c r="I828" s="118"/>
      <c r="J828" s="36"/>
      <c r="K828" s="36"/>
      <c r="L828" s="39"/>
      <c r="M828" s="221"/>
      <c r="N828" s="222"/>
      <c r="O828" s="71"/>
      <c r="P828" s="71"/>
      <c r="Q828" s="71"/>
      <c r="R828" s="71"/>
      <c r="S828" s="71"/>
      <c r="T828" s="72"/>
      <c r="U828" s="34"/>
      <c r="V828" s="34"/>
      <c r="W828" s="34"/>
      <c r="X828" s="34"/>
      <c r="Y828" s="34"/>
      <c r="Z828" s="34"/>
      <c r="AA828" s="34"/>
      <c r="AB828" s="34"/>
      <c r="AC828" s="34"/>
      <c r="AD828" s="34"/>
      <c r="AE828" s="34"/>
      <c r="AT828" s="17" t="s">
        <v>210</v>
      </c>
      <c r="AU828" s="17" t="s">
        <v>84</v>
      </c>
    </row>
    <row r="829" spans="1:65" s="2" customFormat="1" ht="24" customHeight="1" x14ac:dyDescent="0.2">
      <c r="A829" s="34"/>
      <c r="B829" s="35"/>
      <c r="C829" s="290" t="s">
        <v>1744</v>
      </c>
      <c r="D829" s="205" t="s">
        <v>204</v>
      </c>
      <c r="E829" s="206" t="s">
        <v>4926</v>
      </c>
      <c r="F829" s="207" t="s">
        <v>4927</v>
      </c>
      <c r="G829" s="208" t="s">
        <v>247</v>
      </c>
      <c r="H829" s="209">
        <v>1</v>
      </c>
      <c r="I829" s="210"/>
      <c r="J829" s="211">
        <f>ROUND(I829*H829,2)</f>
        <v>0</v>
      </c>
      <c r="K829" s="212"/>
      <c r="L829" s="39"/>
      <c r="M829" s="213" t="s">
        <v>1</v>
      </c>
      <c r="N829" s="214" t="s">
        <v>39</v>
      </c>
      <c r="O829" s="71"/>
      <c r="P829" s="215">
        <f>O829*H829</f>
        <v>0</v>
      </c>
      <c r="Q829" s="215">
        <v>0</v>
      </c>
      <c r="R829" s="215">
        <f>Q829*H829</f>
        <v>0</v>
      </c>
      <c r="S829" s="215">
        <v>0</v>
      </c>
      <c r="T829" s="216">
        <f>S829*H829</f>
        <v>0</v>
      </c>
      <c r="U829" s="34"/>
      <c r="V829" s="34"/>
      <c r="W829" s="34"/>
      <c r="X829" s="34"/>
      <c r="Y829" s="34"/>
      <c r="Z829" s="34"/>
      <c r="AA829" s="34"/>
      <c r="AB829" s="34"/>
      <c r="AC829" s="34"/>
      <c r="AD829" s="34"/>
      <c r="AE829" s="34"/>
      <c r="AR829" s="217" t="s">
        <v>214</v>
      </c>
      <c r="AT829" s="217" t="s">
        <v>204</v>
      </c>
      <c r="AU829" s="217" t="s">
        <v>84</v>
      </c>
      <c r="AY829" s="17" t="s">
        <v>201</v>
      </c>
      <c r="BE829" s="218">
        <f>IF(N829="základní",J829,0)</f>
        <v>0</v>
      </c>
      <c r="BF829" s="218">
        <f>IF(N829="snížená",J829,0)</f>
        <v>0</v>
      </c>
      <c r="BG829" s="218">
        <f>IF(N829="zákl. přenesená",J829,0)</f>
        <v>0</v>
      </c>
      <c r="BH829" s="218">
        <f>IF(N829="sníž. přenesená",J829,0)</f>
        <v>0</v>
      </c>
      <c r="BI829" s="218">
        <f>IF(N829="nulová",J829,0)</f>
        <v>0</v>
      </c>
      <c r="BJ829" s="17" t="s">
        <v>82</v>
      </c>
      <c r="BK829" s="218">
        <f>ROUND(I829*H829,2)</f>
        <v>0</v>
      </c>
      <c r="BL829" s="17" t="s">
        <v>214</v>
      </c>
      <c r="BM829" s="217" t="s">
        <v>4928</v>
      </c>
    </row>
    <row r="830" spans="1:65" s="2" customFormat="1" ht="24" customHeight="1" x14ac:dyDescent="0.2">
      <c r="A830" s="34"/>
      <c r="B830" s="35"/>
      <c r="C830" s="290" t="s">
        <v>1749</v>
      </c>
      <c r="D830" s="205" t="s">
        <v>204</v>
      </c>
      <c r="E830" s="206" t="s">
        <v>1724</v>
      </c>
      <c r="F830" s="207" t="s">
        <v>1725</v>
      </c>
      <c r="G830" s="208" t="s">
        <v>1039</v>
      </c>
      <c r="H830" s="273"/>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1726</v>
      </c>
    </row>
    <row r="831" spans="1:65" s="12" customFormat="1" ht="22.9" customHeight="1" x14ac:dyDescent="0.2">
      <c r="B831" s="189"/>
      <c r="C831" s="294"/>
      <c r="D831" s="191" t="s">
        <v>73</v>
      </c>
      <c r="E831" s="203" t="s">
        <v>1727</v>
      </c>
      <c r="F831" s="203" t="s">
        <v>1728</v>
      </c>
      <c r="G831" s="190"/>
      <c r="H831" s="190"/>
      <c r="I831" s="193"/>
      <c r="J831" s="204">
        <f>BK831</f>
        <v>0</v>
      </c>
      <c r="K831" s="190"/>
      <c r="L831" s="195"/>
      <c r="M831" s="196"/>
      <c r="N831" s="197"/>
      <c r="O831" s="197"/>
      <c r="P831" s="198">
        <f>SUM(P832:P900)</f>
        <v>0</v>
      </c>
      <c r="Q831" s="197"/>
      <c r="R831" s="198">
        <f>SUM(R832:R900)</f>
        <v>2.5157500000000002E-3</v>
      </c>
      <c r="S831" s="197"/>
      <c r="T831" s="199">
        <f>SUM(T832:T900)</f>
        <v>0</v>
      </c>
      <c r="AR831" s="200" t="s">
        <v>84</v>
      </c>
      <c r="AT831" s="201" t="s">
        <v>73</v>
      </c>
      <c r="AU831" s="201" t="s">
        <v>82</v>
      </c>
      <c r="AY831" s="200" t="s">
        <v>201</v>
      </c>
      <c r="BK831" s="202">
        <f>SUM(BK832:BK900)</f>
        <v>0</v>
      </c>
    </row>
    <row r="832" spans="1:65" s="2" customFormat="1" ht="16.5" customHeight="1" x14ac:dyDescent="0.2">
      <c r="A832" s="34"/>
      <c r="B832" s="35"/>
      <c r="C832" s="290" t="s">
        <v>1752</v>
      </c>
      <c r="D832" s="205" t="s">
        <v>204</v>
      </c>
      <c r="E832" s="206" t="s">
        <v>4929</v>
      </c>
      <c r="F832" s="207" t="s">
        <v>4930</v>
      </c>
      <c r="G832" s="208" t="s">
        <v>309</v>
      </c>
      <c r="H832" s="209">
        <v>50.314999999999998</v>
      </c>
      <c r="I832" s="210"/>
      <c r="J832" s="211">
        <f>ROUND(I832*H832,2)</f>
        <v>0</v>
      </c>
      <c r="K832" s="212"/>
      <c r="L832" s="39"/>
      <c r="M832" s="213" t="s">
        <v>1</v>
      </c>
      <c r="N832" s="214" t="s">
        <v>39</v>
      </c>
      <c r="O832" s="71"/>
      <c r="P832" s="215">
        <f>O832*H832</f>
        <v>0</v>
      </c>
      <c r="Q832" s="215">
        <v>5.0000000000000002E-5</v>
      </c>
      <c r="R832" s="215">
        <f>Q832*H832</f>
        <v>2.5157500000000002E-3</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4931</v>
      </c>
    </row>
    <row r="833" spans="1:65" s="13" customFormat="1" x14ac:dyDescent="0.2">
      <c r="B833" s="227"/>
      <c r="C833" s="292"/>
      <c r="D833" s="219" t="s">
        <v>294</v>
      </c>
      <c r="E833" s="229" t="s">
        <v>1</v>
      </c>
      <c r="F833" s="230" t="s">
        <v>4932</v>
      </c>
      <c r="G833" s="228"/>
      <c r="H833" s="231">
        <v>28.13</v>
      </c>
      <c r="I833" s="232"/>
      <c r="J833" s="228"/>
      <c r="K833" s="228"/>
      <c r="L833" s="233"/>
      <c r="M833" s="234"/>
      <c r="N833" s="235"/>
      <c r="O833" s="235"/>
      <c r="P833" s="235"/>
      <c r="Q833" s="235"/>
      <c r="R833" s="235"/>
      <c r="S833" s="235"/>
      <c r="T833" s="236"/>
      <c r="AT833" s="237" t="s">
        <v>294</v>
      </c>
      <c r="AU833" s="237" t="s">
        <v>84</v>
      </c>
      <c r="AV833" s="13" t="s">
        <v>84</v>
      </c>
      <c r="AW833" s="13" t="s">
        <v>30</v>
      </c>
      <c r="AX833" s="13" t="s">
        <v>74</v>
      </c>
      <c r="AY833" s="237" t="s">
        <v>201</v>
      </c>
    </row>
    <row r="834" spans="1:65" s="13" customFormat="1" x14ac:dyDescent="0.2">
      <c r="B834" s="227"/>
      <c r="C834" s="292"/>
      <c r="D834" s="219" t="s">
        <v>294</v>
      </c>
      <c r="E834" s="229" t="s">
        <v>1</v>
      </c>
      <c r="F834" s="230" t="s">
        <v>4933</v>
      </c>
      <c r="G834" s="228"/>
      <c r="H834" s="231">
        <v>22.184999999999999</v>
      </c>
      <c r="I834" s="232"/>
      <c r="J834" s="228"/>
      <c r="K834" s="228"/>
      <c r="L834" s="233"/>
      <c r="M834" s="234"/>
      <c r="N834" s="235"/>
      <c r="O834" s="235"/>
      <c r="P834" s="235"/>
      <c r="Q834" s="235"/>
      <c r="R834" s="235"/>
      <c r="S834" s="235"/>
      <c r="T834" s="236"/>
      <c r="AT834" s="237" t="s">
        <v>294</v>
      </c>
      <c r="AU834" s="237" t="s">
        <v>84</v>
      </c>
      <c r="AV834" s="13" t="s">
        <v>84</v>
      </c>
      <c r="AW834" s="13" t="s">
        <v>30</v>
      </c>
      <c r="AX834" s="13" t="s">
        <v>74</v>
      </c>
      <c r="AY834" s="237" t="s">
        <v>201</v>
      </c>
    </row>
    <row r="835" spans="1:65" s="14" customFormat="1" x14ac:dyDescent="0.2">
      <c r="B835" s="238"/>
      <c r="C835" s="293"/>
      <c r="D835" s="219" t="s">
        <v>294</v>
      </c>
      <c r="E835" s="240" t="s">
        <v>1</v>
      </c>
      <c r="F835" s="241" t="s">
        <v>297</v>
      </c>
      <c r="G835" s="239"/>
      <c r="H835" s="242">
        <v>50.314999999999998</v>
      </c>
      <c r="I835" s="243"/>
      <c r="J835" s="239"/>
      <c r="K835" s="239"/>
      <c r="L835" s="244"/>
      <c r="M835" s="245"/>
      <c r="N835" s="246"/>
      <c r="O835" s="246"/>
      <c r="P835" s="246"/>
      <c r="Q835" s="246"/>
      <c r="R835" s="246"/>
      <c r="S835" s="246"/>
      <c r="T835" s="247"/>
      <c r="AT835" s="248" t="s">
        <v>294</v>
      </c>
      <c r="AU835" s="248" t="s">
        <v>84</v>
      </c>
      <c r="AV835" s="14" t="s">
        <v>214</v>
      </c>
      <c r="AW835" s="14" t="s">
        <v>30</v>
      </c>
      <c r="AX835" s="14" t="s">
        <v>82</v>
      </c>
      <c r="AY835" s="248" t="s">
        <v>201</v>
      </c>
    </row>
    <row r="836" spans="1:65" s="2" customFormat="1" ht="36" customHeight="1" x14ac:dyDescent="0.2">
      <c r="A836" s="34"/>
      <c r="B836" s="35"/>
      <c r="C836" s="291" t="s">
        <v>1757</v>
      </c>
      <c r="D836" s="262" t="s">
        <v>442</v>
      </c>
      <c r="E836" s="263" t="s">
        <v>4934</v>
      </c>
      <c r="F836" s="264" t="s">
        <v>4935</v>
      </c>
      <c r="G836" s="265" t="s">
        <v>309</v>
      </c>
      <c r="H836" s="266">
        <v>50.314999999999998</v>
      </c>
      <c r="I836" s="267"/>
      <c r="J836" s="268">
        <f>ROUND(I836*H836,2)</f>
        <v>0</v>
      </c>
      <c r="K836" s="269"/>
      <c r="L836" s="270"/>
      <c r="M836" s="271" t="s">
        <v>1</v>
      </c>
      <c r="N836" s="272"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573</v>
      </c>
      <c r="AT836" s="217" t="s">
        <v>442</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4936</v>
      </c>
    </row>
    <row r="837" spans="1:65" s="2" customFormat="1" ht="68.25" x14ac:dyDescent="0.2">
      <c r="A837" s="34"/>
      <c r="B837" s="35"/>
      <c r="D837" s="219" t="s">
        <v>210</v>
      </c>
      <c r="E837" s="36"/>
      <c r="F837" s="220" t="s">
        <v>4937</v>
      </c>
      <c r="G837" s="36"/>
      <c r="H837" s="36"/>
      <c r="I837" s="118"/>
      <c r="J837" s="36"/>
      <c r="K837" s="36"/>
      <c r="L837" s="39"/>
      <c r="M837" s="221"/>
      <c r="N837" s="222"/>
      <c r="O837" s="71"/>
      <c r="P837" s="71"/>
      <c r="Q837" s="71"/>
      <c r="R837" s="71"/>
      <c r="S837" s="71"/>
      <c r="T837" s="72"/>
      <c r="U837" s="34"/>
      <c r="V837" s="34"/>
      <c r="W837" s="34"/>
      <c r="X837" s="34"/>
      <c r="Y837" s="34"/>
      <c r="Z837" s="34"/>
      <c r="AA837" s="34"/>
      <c r="AB837" s="34"/>
      <c r="AC837" s="34"/>
      <c r="AD837" s="34"/>
      <c r="AE837" s="34"/>
      <c r="AT837" s="17" t="s">
        <v>210</v>
      </c>
      <c r="AU837" s="17" t="s">
        <v>84</v>
      </c>
    </row>
    <row r="838" spans="1:65" s="2" customFormat="1" ht="16.5" customHeight="1" x14ac:dyDescent="0.2">
      <c r="A838" s="34"/>
      <c r="B838" s="35"/>
      <c r="C838" s="290" t="s">
        <v>1761</v>
      </c>
      <c r="D838" s="205" t="s">
        <v>204</v>
      </c>
      <c r="E838" s="206" t="s">
        <v>4938</v>
      </c>
      <c r="F838" s="207" t="s">
        <v>4939</v>
      </c>
      <c r="G838" s="208" t="s">
        <v>4940</v>
      </c>
      <c r="H838" s="209">
        <v>1730.809</v>
      </c>
      <c r="I838" s="210"/>
      <c r="J838" s="211">
        <f>ROUND(I838*H838,2)</f>
        <v>0</v>
      </c>
      <c r="K838" s="212"/>
      <c r="L838" s="39"/>
      <c r="M838" s="213" t="s">
        <v>1</v>
      </c>
      <c r="N838" s="214" t="s">
        <v>39</v>
      </c>
      <c r="O838" s="71"/>
      <c r="P838" s="215">
        <f>O838*H838</f>
        <v>0</v>
      </c>
      <c r="Q838" s="215">
        <v>0</v>
      </c>
      <c r="R838" s="215">
        <f>Q838*H838</f>
        <v>0</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4941</v>
      </c>
    </row>
    <row r="839" spans="1:65" s="13" customFormat="1" x14ac:dyDescent="0.2">
      <c r="B839" s="227"/>
      <c r="C839" s="292"/>
      <c r="D839" s="219" t="s">
        <v>294</v>
      </c>
      <c r="E839" s="229" t="s">
        <v>1</v>
      </c>
      <c r="F839" s="230" t="s">
        <v>4942</v>
      </c>
      <c r="G839" s="228"/>
      <c r="H839" s="231">
        <v>1730.809</v>
      </c>
      <c r="I839" s="232"/>
      <c r="J839" s="228"/>
      <c r="K839" s="228"/>
      <c r="L839" s="233"/>
      <c r="M839" s="234"/>
      <c r="N839" s="235"/>
      <c r="O839" s="235"/>
      <c r="P839" s="235"/>
      <c r="Q839" s="235"/>
      <c r="R839" s="235"/>
      <c r="S839" s="235"/>
      <c r="T839" s="236"/>
      <c r="AT839" s="237" t="s">
        <v>294</v>
      </c>
      <c r="AU839" s="237" t="s">
        <v>84</v>
      </c>
      <c r="AV839" s="13" t="s">
        <v>84</v>
      </c>
      <c r="AW839" s="13" t="s">
        <v>30</v>
      </c>
      <c r="AX839" s="13" t="s">
        <v>82</v>
      </c>
      <c r="AY839" s="237" t="s">
        <v>201</v>
      </c>
    </row>
    <row r="840" spans="1:65" s="2" customFormat="1" ht="16.5" customHeight="1" x14ac:dyDescent="0.2">
      <c r="A840" s="34"/>
      <c r="B840" s="35"/>
      <c r="C840" s="311" t="s">
        <v>1764</v>
      </c>
      <c r="D840" s="284" t="s">
        <v>204</v>
      </c>
      <c r="E840" s="285" t="s">
        <v>4943</v>
      </c>
      <c r="F840" s="286" t="s">
        <v>4944</v>
      </c>
      <c r="G840" s="287" t="s">
        <v>309</v>
      </c>
      <c r="H840" s="288">
        <v>0</v>
      </c>
      <c r="I840" s="210"/>
      <c r="J840" s="211">
        <f>ROUND(I840*H840,2)</f>
        <v>0</v>
      </c>
      <c r="K840" s="212"/>
      <c r="L840" s="39"/>
      <c r="M840" s="213" t="s">
        <v>1</v>
      </c>
      <c r="N840" s="214" t="s">
        <v>39</v>
      </c>
      <c r="O840" s="71"/>
      <c r="P840" s="215">
        <f>O840*H840</f>
        <v>0</v>
      </c>
      <c r="Q840" s="215">
        <v>0</v>
      </c>
      <c r="R840" s="215">
        <f>Q840*H840</f>
        <v>0</v>
      </c>
      <c r="S840" s="215">
        <v>0</v>
      </c>
      <c r="T840" s="216">
        <f>S840*H840</f>
        <v>0</v>
      </c>
      <c r="U840" s="34"/>
      <c r="V840" s="34"/>
      <c r="W840" s="34"/>
      <c r="X840" s="34"/>
      <c r="Y840" s="34"/>
      <c r="Z840" s="34"/>
      <c r="AA840" s="34"/>
      <c r="AB840" s="34"/>
      <c r="AC840" s="34"/>
      <c r="AD840" s="34"/>
      <c r="AE840" s="34"/>
      <c r="AR840" s="217" t="s">
        <v>365</v>
      </c>
      <c r="AT840" s="217" t="s">
        <v>204</v>
      </c>
      <c r="AU840" s="217" t="s">
        <v>84</v>
      </c>
      <c r="AY840" s="17" t="s">
        <v>201</v>
      </c>
      <c r="BE840" s="218">
        <f>IF(N840="základní",J840,0)</f>
        <v>0</v>
      </c>
      <c r="BF840" s="218">
        <f>IF(N840="snížená",J840,0)</f>
        <v>0</v>
      </c>
      <c r="BG840" s="218">
        <f>IF(N840="zákl. přenesená",J840,0)</f>
        <v>0</v>
      </c>
      <c r="BH840" s="218">
        <f>IF(N840="sníž. přenesená",J840,0)</f>
        <v>0</v>
      </c>
      <c r="BI840" s="218">
        <f>IF(N840="nulová",J840,0)</f>
        <v>0</v>
      </c>
      <c r="BJ840" s="17" t="s">
        <v>82</v>
      </c>
      <c r="BK840" s="218">
        <f>ROUND(I840*H840,2)</f>
        <v>0</v>
      </c>
      <c r="BL840" s="17" t="s">
        <v>365</v>
      </c>
      <c r="BM840" s="217" t="s">
        <v>4945</v>
      </c>
    </row>
    <row r="841" spans="1:65" s="13" customFormat="1" x14ac:dyDescent="0.2">
      <c r="B841" s="227"/>
      <c r="C841" s="322"/>
      <c r="D841" s="313" t="s">
        <v>294</v>
      </c>
      <c r="E841" s="323" t="s">
        <v>1</v>
      </c>
      <c r="F841" s="324" t="s">
        <v>4946</v>
      </c>
      <c r="G841" s="325"/>
      <c r="H841" s="326"/>
      <c r="I841" s="232"/>
      <c r="J841" s="228"/>
      <c r="K841" s="228"/>
      <c r="L841" s="233"/>
      <c r="M841" s="234"/>
      <c r="N841" s="235"/>
      <c r="O841" s="235"/>
      <c r="P841" s="235"/>
      <c r="Q841" s="235"/>
      <c r="R841" s="235"/>
      <c r="S841" s="235"/>
      <c r="T841" s="236"/>
      <c r="AT841" s="237" t="s">
        <v>294</v>
      </c>
      <c r="AU841" s="237" t="s">
        <v>84</v>
      </c>
      <c r="AV841" s="13" t="s">
        <v>84</v>
      </c>
      <c r="AW841" s="13" t="s">
        <v>30</v>
      </c>
      <c r="AX841" s="13" t="s">
        <v>82</v>
      </c>
      <c r="AY841" s="237" t="s">
        <v>201</v>
      </c>
    </row>
    <row r="842" spans="1:65" s="2" customFormat="1" ht="16.5" customHeight="1" x14ac:dyDescent="0.2">
      <c r="A842" s="34"/>
      <c r="B842" s="35"/>
      <c r="C842" s="290" t="s">
        <v>1769</v>
      </c>
      <c r="D842" s="205" t="s">
        <v>204</v>
      </c>
      <c r="E842" s="206" t="s">
        <v>1776</v>
      </c>
      <c r="F842" s="207" t="s">
        <v>1777</v>
      </c>
      <c r="G842" s="208" t="s">
        <v>309</v>
      </c>
      <c r="H842" s="209">
        <v>104</v>
      </c>
      <c r="I842" s="210"/>
      <c r="J842" s="211">
        <f>ROUND(I842*H842,2)</f>
        <v>0</v>
      </c>
      <c r="K842" s="212"/>
      <c r="L842" s="39"/>
      <c r="M842" s="213" t="s">
        <v>1</v>
      </c>
      <c r="N842" s="214"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365</v>
      </c>
      <c r="AT842" s="217" t="s">
        <v>204</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365</v>
      </c>
      <c r="BM842" s="217" t="s">
        <v>4947</v>
      </c>
    </row>
    <row r="843" spans="1:65" s="13" customFormat="1" x14ac:dyDescent="0.2">
      <c r="B843" s="227"/>
      <c r="C843" s="292"/>
      <c r="D843" s="219" t="s">
        <v>294</v>
      </c>
      <c r="E843" s="229" t="s">
        <v>1</v>
      </c>
      <c r="F843" s="230" t="s">
        <v>4948</v>
      </c>
      <c r="G843" s="228"/>
      <c r="H843" s="231">
        <v>104</v>
      </c>
      <c r="I843" s="232"/>
      <c r="J843" s="228"/>
      <c r="K843" s="228"/>
      <c r="L843" s="233"/>
      <c r="M843" s="234"/>
      <c r="N843" s="235"/>
      <c r="O843" s="235"/>
      <c r="P843" s="235"/>
      <c r="Q843" s="235"/>
      <c r="R843" s="235"/>
      <c r="S843" s="235"/>
      <c r="T843" s="236"/>
      <c r="AT843" s="237" t="s">
        <v>294</v>
      </c>
      <c r="AU843" s="237" t="s">
        <v>84</v>
      </c>
      <c r="AV843" s="13" t="s">
        <v>84</v>
      </c>
      <c r="AW843" s="13" t="s">
        <v>30</v>
      </c>
      <c r="AX843" s="13" t="s">
        <v>82</v>
      </c>
      <c r="AY843" s="237" t="s">
        <v>201</v>
      </c>
    </row>
    <row r="844" spans="1:65" s="2" customFormat="1" ht="36" customHeight="1" x14ac:dyDescent="0.2">
      <c r="A844" s="34"/>
      <c r="B844" s="35"/>
      <c r="C844" s="333" t="s">
        <v>1775</v>
      </c>
      <c r="D844" s="334" t="s">
        <v>204</v>
      </c>
      <c r="E844" s="335" t="s">
        <v>1745</v>
      </c>
      <c r="F844" s="336" t="s">
        <v>1746</v>
      </c>
      <c r="G844" s="337" t="s">
        <v>247</v>
      </c>
      <c r="H844" s="338">
        <v>0</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365</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365</v>
      </c>
      <c r="BM844" s="217" t="s">
        <v>1747</v>
      </c>
    </row>
    <row r="845" spans="1:65" s="2" customFormat="1" ht="29.25" x14ac:dyDescent="0.2">
      <c r="A845" s="34"/>
      <c r="B845" s="35"/>
      <c r="C845" s="339"/>
      <c r="D845" s="340" t="s">
        <v>210</v>
      </c>
      <c r="E845" s="341"/>
      <c r="F845" s="342" t="s">
        <v>1748</v>
      </c>
      <c r="G845" s="341"/>
      <c r="H845" s="341"/>
      <c r="I845" s="118"/>
      <c r="J845" s="36"/>
      <c r="K845" s="36"/>
      <c r="L845" s="39"/>
      <c r="M845" s="221"/>
      <c r="N845" s="222"/>
      <c r="O845" s="71"/>
      <c r="P845" s="71"/>
      <c r="Q845" s="71"/>
      <c r="R845" s="71"/>
      <c r="S845" s="71"/>
      <c r="T845" s="72"/>
      <c r="U845" s="34"/>
      <c r="V845" s="34"/>
      <c r="W845" s="34"/>
      <c r="X845" s="34"/>
      <c r="Y845" s="34"/>
      <c r="Z845" s="34"/>
      <c r="AA845" s="34"/>
      <c r="AB845" s="34"/>
      <c r="AC845" s="34"/>
      <c r="AD845" s="34"/>
      <c r="AE845" s="34"/>
      <c r="AT845" s="17" t="s">
        <v>210</v>
      </c>
      <c r="AU845" s="17" t="s">
        <v>84</v>
      </c>
    </row>
    <row r="846" spans="1:65" s="2" customFormat="1" ht="36" customHeight="1" x14ac:dyDescent="0.2">
      <c r="A846" s="34"/>
      <c r="B846" s="35"/>
      <c r="C846" s="333" t="s">
        <v>1780</v>
      </c>
      <c r="D846" s="334" t="s">
        <v>204</v>
      </c>
      <c r="E846" s="335" t="s">
        <v>1750</v>
      </c>
      <c r="F846" s="336" t="s">
        <v>1746</v>
      </c>
      <c r="G846" s="337" t="s">
        <v>247</v>
      </c>
      <c r="H846" s="338">
        <v>0</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365</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365</v>
      </c>
      <c r="BM846" s="217" t="s">
        <v>1751</v>
      </c>
    </row>
    <row r="847" spans="1:65" s="2" customFormat="1" ht="29.25" x14ac:dyDescent="0.2">
      <c r="A847" s="34"/>
      <c r="B847" s="35"/>
      <c r="C847" s="339"/>
      <c r="D847" s="340" t="s">
        <v>210</v>
      </c>
      <c r="E847" s="341"/>
      <c r="F847" s="342" t="s">
        <v>1748</v>
      </c>
      <c r="G847" s="341"/>
      <c r="H847" s="341"/>
      <c r="I847" s="118"/>
      <c r="J847" s="36"/>
      <c r="K847" s="36"/>
      <c r="L847" s="39"/>
      <c r="M847" s="221"/>
      <c r="N847" s="222"/>
      <c r="O847" s="71"/>
      <c r="P847" s="71"/>
      <c r="Q847" s="71"/>
      <c r="R847" s="71"/>
      <c r="S847" s="71"/>
      <c r="T847" s="72"/>
      <c r="U847" s="34"/>
      <c r="V847" s="34"/>
      <c r="W847" s="34"/>
      <c r="X847" s="34"/>
      <c r="Y847" s="34"/>
      <c r="Z847" s="34"/>
      <c r="AA847" s="34"/>
      <c r="AB847" s="34"/>
      <c r="AC847" s="34"/>
      <c r="AD847" s="34"/>
      <c r="AE847" s="34"/>
      <c r="AT847" s="17" t="s">
        <v>210</v>
      </c>
      <c r="AU847" s="17" t="s">
        <v>84</v>
      </c>
    </row>
    <row r="848" spans="1:65" s="2" customFormat="1" ht="48" customHeight="1" x14ac:dyDescent="0.2">
      <c r="A848" s="34"/>
      <c r="B848" s="35"/>
      <c r="C848" s="290" t="s">
        <v>1784</v>
      </c>
      <c r="D848" s="205" t="s">
        <v>204</v>
      </c>
      <c r="E848" s="206" t="s">
        <v>4949</v>
      </c>
      <c r="F848" s="207" t="s">
        <v>1754</v>
      </c>
      <c r="G848" s="208" t="s">
        <v>247</v>
      </c>
      <c r="H848" s="209">
        <v>1</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365</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365</v>
      </c>
      <c r="BM848" s="217" t="s">
        <v>1755</v>
      </c>
    </row>
    <row r="849" spans="1:65" s="2" customFormat="1" ht="29.25" x14ac:dyDescent="0.2">
      <c r="A849" s="34"/>
      <c r="B849" s="35"/>
      <c r="D849" s="219" t="s">
        <v>210</v>
      </c>
      <c r="E849" s="36"/>
      <c r="F849" s="220" t="s">
        <v>4950</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24" customHeight="1" x14ac:dyDescent="0.2">
      <c r="A850" s="34"/>
      <c r="B850" s="35"/>
      <c r="C850" s="290" t="s">
        <v>1789</v>
      </c>
      <c r="D850" s="205" t="s">
        <v>204</v>
      </c>
      <c r="E850" s="206" t="s">
        <v>4951</v>
      </c>
      <c r="F850" s="207" t="s">
        <v>4952</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214</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214</v>
      </c>
      <c r="BM850" s="217" t="s">
        <v>4953</v>
      </c>
    </row>
    <row r="851" spans="1:65" s="2" customFormat="1" ht="146.25" x14ac:dyDescent="0.2">
      <c r="A851" s="34"/>
      <c r="B851" s="35"/>
      <c r="D851" s="219" t="s">
        <v>210</v>
      </c>
      <c r="E851" s="36"/>
      <c r="F851" s="220" t="s">
        <v>4954</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24" customHeight="1" x14ac:dyDescent="0.2">
      <c r="A852" s="34"/>
      <c r="B852" s="35"/>
      <c r="C852" s="290" t="s">
        <v>1794</v>
      </c>
      <c r="D852" s="205" t="s">
        <v>204</v>
      </c>
      <c r="E852" s="206" t="s">
        <v>4955</v>
      </c>
      <c r="F852" s="207" t="s">
        <v>4956</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214</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214</v>
      </c>
      <c r="BM852" s="217" t="s">
        <v>4957</v>
      </c>
    </row>
    <row r="853" spans="1:65" s="2" customFormat="1" ht="146.25" x14ac:dyDescent="0.2">
      <c r="A853" s="34"/>
      <c r="B853" s="35"/>
      <c r="D853" s="219" t="s">
        <v>210</v>
      </c>
      <c r="E853" s="36"/>
      <c r="F853" s="220" t="s">
        <v>4954</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24" customHeight="1" x14ac:dyDescent="0.2">
      <c r="A854" s="34"/>
      <c r="B854" s="35"/>
      <c r="C854" s="290" t="s">
        <v>1798</v>
      </c>
      <c r="D854" s="205" t="s">
        <v>204</v>
      </c>
      <c r="E854" s="206" t="s">
        <v>4958</v>
      </c>
      <c r="F854" s="207" t="s">
        <v>4959</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214</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214</v>
      </c>
      <c r="BM854" s="217" t="s">
        <v>4960</v>
      </c>
    </row>
    <row r="855" spans="1:65" s="2" customFormat="1" ht="48.75" x14ac:dyDescent="0.2">
      <c r="A855" s="34"/>
      <c r="B855" s="35"/>
      <c r="D855" s="219" t="s">
        <v>210</v>
      </c>
      <c r="E855" s="36"/>
      <c r="F855" s="220" t="s">
        <v>4961</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24" customHeight="1" x14ac:dyDescent="0.2">
      <c r="A856" s="34"/>
      <c r="B856" s="35"/>
      <c r="C856" s="290" t="s">
        <v>1802</v>
      </c>
      <c r="D856" s="205" t="s">
        <v>204</v>
      </c>
      <c r="E856" s="206" t="s">
        <v>4962</v>
      </c>
      <c r="F856" s="207" t="s">
        <v>4959</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214</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214</v>
      </c>
      <c r="BM856" s="217" t="s">
        <v>4963</v>
      </c>
    </row>
    <row r="857" spans="1:65" s="2" customFormat="1" ht="48.75" x14ac:dyDescent="0.2">
      <c r="A857" s="34"/>
      <c r="B857" s="35"/>
      <c r="D857" s="219" t="s">
        <v>210</v>
      </c>
      <c r="E857" s="36"/>
      <c r="F857" s="220" t="s">
        <v>4961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36" customHeight="1" x14ac:dyDescent="0.2">
      <c r="A858" s="34"/>
      <c r="B858" s="35"/>
      <c r="C858" s="290" t="s">
        <v>1807</v>
      </c>
      <c r="D858" s="205" t="s">
        <v>204</v>
      </c>
      <c r="E858" s="206" t="s">
        <v>4964</v>
      </c>
      <c r="F858" s="207" t="s">
        <v>4965</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214</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214</v>
      </c>
      <c r="BM858" s="217" t="s">
        <v>4966</v>
      </c>
    </row>
    <row r="859" spans="1:65" s="2" customFormat="1" ht="87.75" x14ac:dyDescent="0.2">
      <c r="A859" s="34"/>
      <c r="B859" s="35"/>
      <c r="D859" s="219" t="s">
        <v>210</v>
      </c>
      <c r="E859" s="36"/>
      <c r="F859" s="220" t="s">
        <v>4967</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36" customHeight="1" x14ac:dyDescent="0.2">
      <c r="A860" s="34"/>
      <c r="B860" s="35"/>
      <c r="C860" s="290" t="s">
        <v>1810</v>
      </c>
      <c r="D860" s="205" t="s">
        <v>204</v>
      </c>
      <c r="E860" s="206" t="s">
        <v>4968</v>
      </c>
      <c r="F860" s="207" t="s">
        <v>4969</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214</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214</v>
      </c>
      <c r="BM860" s="217" t="s">
        <v>4970</v>
      </c>
    </row>
    <row r="861" spans="1:65" s="2" customFormat="1" ht="87.75" x14ac:dyDescent="0.2">
      <c r="A861" s="34"/>
      <c r="B861" s="35"/>
      <c r="D861" s="219" t="s">
        <v>210</v>
      </c>
      <c r="E861" s="36"/>
      <c r="F861" s="220" t="s">
        <v>4967</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36" customHeight="1" x14ac:dyDescent="0.2">
      <c r="A862" s="34"/>
      <c r="B862" s="35"/>
      <c r="C862" s="290" t="s">
        <v>1813</v>
      </c>
      <c r="D862" s="205" t="s">
        <v>204</v>
      </c>
      <c r="E862" s="206" t="s">
        <v>4971</v>
      </c>
      <c r="F862" s="207" t="s">
        <v>4972</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214</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214</v>
      </c>
      <c r="BM862" s="217" t="s">
        <v>4973</v>
      </c>
    </row>
    <row r="863" spans="1:65" s="2" customFormat="1" ht="87.75" x14ac:dyDescent="0.2">
      <c r="A863" s="34"/>
      <c r="B863" s="35"/>
      <c r="D863" s="219" t="s">
        <v>210</v>
      </c>
      <c r="E863" s="36"/>
      <c r="F863" s="220" t="s">
        <v>4967</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36" customHeight="1" x14ac:dyDescent="0.2">
      <c r="A864" s="34"/>
      <c r="B864" s="35"/>
      <c r="C864" s="290" t="s">
        <v>1818</v>
      </c>
      <c r="D864" s="205" t="s">
        <v>204</v>
      </c>
      <c r="E864" s="206" t="s">
        <v>4974</v>
      </c>
      <c r="F864" s="207" t="s">
        <v>4972</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214</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214</v>
      </c>
      <c r="BM864" s="217" t="s">
        <v>4975</v>
      </c>
    </row>
    <row r="865" spans="1:65" s="2" customFormat="1" ht="87.75" x14ac:dyDescent="0.2">
      <c r="A865" s="34"/>
      <c r="B865" s="35"/>
      <c r="D865" s="219" t="s">
        <v>210</v>
      </c>
      <c r="E865" s="36"/>
      <c r="F865" s="220" t="s">
        <v>4967</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1823</v>
      </c>
      <c r="D866" s="205" t="s">
        <v>204</v>
      </c>
      <c r="E866" s="206" t="s">
        <v>4976</v>
      </c>
      <c r="F866" s="207" t="s">
        <v>4977</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214</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214</v>
      </c>
      <c r="BM866" s="217" t="s">
        <v>4978</v>
      </c>
    </row>
    <row r="867" spans="1:65" s="2" customFormat="1" ht="87.75" x14ac:dyDescent="0.2">
      <c r="A867" s="34"/>
      <c r="B867" s="35"/>
      <c r="D867" s="219" t="s">
        <v>210</v>
      </c>
      <c r="E867" s="36"/>
      <c r="F867" s="220" t="s">
        <v>4979</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24" customHeight="1" x14ac:dyDescent="0.2">
      <c r="A868" s="34"/>
      <c r="B868" s="35"/>
      <c r="C868" s="290" t="s">
        <v>1827</v>
      </c>
      <c r="D868" s="205" t="s">
        <v>204</v>
      </c>
      <c r="E868" s="206" t="s">
        <v>4980</v>
      </c>
      <c r="F868" s="207" t="s">
        <v>4981</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214</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214</v>
      </c>
      <c r="BM868" s="217" t="s">
        <v>4982</v>
      </c>
    </row>
    <row r="869" spans="1:65" s="2" customFormat="1" ht="87.75" x14ac:dyDescent="0.2">
      <c r="A869" s="34"/>
      <c r="B869" s="35"/>
      <c r="D869" s="219" t="s">
        <v>210</v>
      </c>
      <c r="E869" s="36"/>
      <c r="F869" s="220" t="s">
        <v>4979</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24" customHeight="1" x14ac:dyDescent="0.2">
      <c r="A870" s="34"/>
      <c r="B870" s="35"/>
      <c r="C870" s="290" t="s">
        <v>1830</v>
      </c>
      <c r="D870" s="205" t="s">
        <v>204</v>
      </c>
      <c r="E870" s="206" t="s">
        <v>4983</v>
      </c>
      <c r="F870" s="207" t="s">
        <v>4984</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214</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214</v>
      </c>
      <c r="BM870" s="217" t="s">
        <v>4985</v>
      </c>
    </row>
    <row r="871" spans="1:65" s="2" customFormat="1" ht="87.75" x14ac:dyDescent="0.2">
      <c r="A871" s="34"/>
      <c r="B871" s="35"/>
      <c r="D871" s="219" t="s">
        <v>210</v>
      </c>
      <c r="E871" s="36"/>
      <c r="F871" s="220" t="s">
        <v>4979</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24" customHeight="1" x14ac:dyDescent="0.2">
      <c r="A872" s="34"/>
      <c r="B872" s="35"/>
      <c r="C872" s="290" t="s">
        <v>1833</v>
      </c>
      <c r="D872" s="205" t="s">
        <v>204</v>
      </c>
      <c r="E872" s="206" t="s">
        <v>4986</v>
      </c>
      <c r="F872" s="207" t="s">
        <v>4987</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214</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214</v>
      </c>
      <c r="BM872" s="217" t="s">
        <v>4988</v>
      </c>
    </row>
    <row r="873" spans="1:65" s="2" customFormat="1" ht="39" x14ac:dyDescent="0.2">
      <c r="A873" s="34"/>
      <c r="B873" s="35"/>
      <c r="D873" s="219" t="s">
        <v>210</v>
      </c>
      <c r="E873" s="36"/>
      <c r="F873" s="220" t="s">
        <v>4989</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1837</v>
      </c>
      <c r="D874" s="205" t="s">
        <v>204</v>
      </c>
      <c r="E874" s="206" t="s">
        <v>1923</v>
      </c>
      <c r="F874" s="289" t="s">
        <v>5872</v>
      </c>
      <c r="G874" s="208" t="s">
        <v>325</v>
      </c>
      <c r="H874" s="209">
        <v>3.2530000000000001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4990</v>
      </c>
    </row>
    <row r="875" spans="1:65" s="2" customFormat="1" ht="16.5" customHeight="1" x14ac:dyDescent="0.2">
      <c r="A875" s="34"/>
      <c r="B875" s="35"/>
      <c r="C875" s="290" t="s">
        <v>1840</v>
      </c>
      <c r="D875" s="205" t="s">
        <v>204</v>
      </c>
      <c r="E875" s="206" t="s">
        <v>1893</v>
      </c>
      <c r="F875" s="207" t="s">
        <v>1894</v>
      </c>
      <c r="G875" s="208" t="s">
        <v>247</v>
      </c>
      <c r="H875" s="209">
        <v>26</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1895</v>
      </c>
    </row>
    <row r="876" spans="1:65" s="2" customFormat="1" ht="39" x14ac:dyDescent="0.2">
      <c r="A876" s="34"/>
      <c r="B876" s="35"/>
      <c r="D876" s="219" t="s">
        <v>210</v>
      </c>
      <c r="E876" s="36"/>
      <c r="F876" s="220" t="s">
        <v>4991</v>
      </c>
      <c r="G876" s="36"/>
      <c r="H876" s="36"/>
      <c r="I876" s="118"/>
      <c r="J876" s="36"/>
      <c r="K876" s="36"/>
      <c r="L876" s="39"/>
      <c r="M876" s="221"/>
      <c r="N876" s="222"/>
      <c r="O876" s="71"/>
      <c r="P876" s="71"/>
      <c r="Q876" s="71"/>
      <c r="R876" s="71"/>
      <c r="S876" s="71"/>
      <c r="T876" s="72"/>
      <c r="U876" s="34"/>
      <c r="V876" s="34"/>
      <c r="W876" s="34"/>
      <c r="X876" s="34"/>
      <c r="Y876" s="34"/>
      <c r="Z876" s="34"/>
      <c r="AA876" s="34"/>
      <c r="AB876" s="34"/>
      <c r="AC876" s="34"/>
      <c r="AD876" s="34"/>
      <c r="AE876" s="34"/>
      <c r="AT876" s="17" t="s">
        <v>210</v>
      </c>
      <c r="AU876" s="17" t="s">
        <v>84</v>
      </c>
    </row>
    <row r="877" spans="1:65" s="2" customFormat="1" ht="16.5" customHeight="1" x14ac:dyDescent="0.2">
      <c r="A877" s="34"/>
      <c r="B877" s="35"/>
      <c r="C877" s="290" t="s">
        <v>1844</v>
      </c>
      <c r="D877" s="205" t="s">
        <v>204</v>
      </c>
      <c r="E877" s="206" t="s">
        <v>4992</v>
      </c>
      <c r="F877" s="207" t="s">
        <v>4993</v>
      </c>
      <c r="G877" s="208" t="s">
        <v>247</v>
      </c>
      <c r="H877" s="209">
        <v>1</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4994</v>
      </c>
    </row>
    <row r="878" spans="1:65" s="2" customFormat="1" ht="48.75" x14ac:dyDescent="0.2">
      <c r="A878" s="34"/>
      <c r="B878" s="35"/>
      <c r="D878" s="219" t="s">
        <v>210</v>
      </c>
      <c r="E878" s="36"/>
      <c r="F878" s="220" t="s">
        <v>4995</v>
      </c>
      <c r="G878" s="36"/>
      <c r="H878" s="36"/>
      <c r="I878" s="118"/>
      <c r="J878" s="36"/>
      <c r="K878" s="36"/>
      <c r="L878" s="39"/>
      <c r="M878" s="221"/>
      <c r="N878" s="222"/>
      <c r="O878" s="71"/>
      <c r="P878" s="71"/>
      <c r="Q878" s="71"/>
      <c r="R878" s="71"/>
      <c r="S878" s="71"/>
      <c r="T878" s="72"/>
      <c r="U878" s="34"/>
      <c r="V878" s="34"/>
      <c r="W878" s="34"/>
      <c r="X878" s="34"/>
      <c r="Y878" s="34"/>
      <c r="Z878" s="34"/>
      <c r="AA878" s="34"/>
      <c r="AB878" s="34"/>
      <c r="AC878" s="34"/>
      <c r="AD878" s="34"/>
      <c r="AE878" s="34"/>
      <c r="AT878" s="17" t="s">
        <v>210</v>
      </c>
      <c r="AU878" s="17" t="s">
        <v>84</v>
      </c>
    </row>
    <row r="879" spans="1:65" s="2" customFormat="1" ht="24" customHeight="1" x14ac:dyDescent="0.2">
      <c r="A879" s="34"/>
      <c r="B879" s="35"/>
      <c r="C879" s="290" t="s">
        <v>1848</v>
      </c>
      <c r="D879" s="205" t="s">
        <v>204</v>
      </c>
      <c r="E879" s="206" t="s">
        <v>1414</v>
      </c>
      <c r="F879" s="207" t="s">
        <v>4996</v>
      </c>
      <c r="G879" s="208" t="s">
        <v>325</v>
      </c>
      <c r="H879" s="209">
        <v>46.77</v>
      </c>
      <c r="I879" s="210"/>
      <c r="J879" s="211">
        <f>ROUND(I879*H879,2)</f>
        <v>0</v>
      </c>
      <c r="K879" s="212"/>
      <c r="L879" s="39"/>
      <c r="M879" s="213" t="s">
        <v>1</v>
      </c>
      <c r="N879" s="214" t="s">
        <v>39</v>
      </c>
      <c r="O879" s="71"/>
      <c r="P879" s="215">
        <f>O879*H879</f>
        <v>0</v>
      </c>
      <c r="Q879" s="215">
        <v>0</v>
      </c>
      <c r="R879" s="215">
        <f>Q879*H879</f>
        <v>0</v>
      </c>
      <c r="S879" s="215">
        <v>0</v>
      </c>
      <c r="T879" s="216">
        <f>S879*H879</f>
        <v>0</v>
      </c>
      <c r="U879" s="34"/>
      <c r="V879" s="34"/>
      <c r="W879" s="34"/>
      <c r="X879" s="34"/>
      <c r="Y879" s="34"/>
      <c r="Z879" s="34"/>
      <c r="AA879" s="34"/>
      <c r="AB879" s="34"/>
      <c r="AC879" s="34"/>
      <c r="AD879" s="34"/>
      <c r="AE879" s="34"/>
      <c r="AR879" s="217" t="s">
        <v>365</v>
      </c>
      <c r="AT879" s="217" t="s">
        <v>204</v>
      </c>
      <c r="AU879" s="217" t="s">
        <v>84</v>
      </c>
      <c r="AY879" s="17" t="s">
        <v>201</v>
      </c>
      <c r="BE879" s="218">
        <f>IF(N879="základní",J879,0)</f>
        <v>0</v>
      </c>
      <c r="BF879" s="218">
        <f>IF(N879="snížená",J879,0)</f>
        <v>0</v>
      </c>
      <c r="BG879" s="218">
        <f>IF(N879="zákl. přenesená",J879,0)</f>
        <v>0</v>
      </c>
      <c r="BH879" s="218">
        <f>IF(N879="sníž. přenesená",J879,0)</f>
        <v>0</v>
      </c>
      <c r="BI879" s="218">
        <f>IF(N879="nulová",J879,0)</f>
        <v>0</v>
      </c>
      <c r="BJ879" s="17" t="s">
        <v>82</v>
      </c>
      <c r="BK879" s="218">
        <f>ROUND(I879*H879,2)</f>
        <v>0</v>
      </c>
      <c r="BL879" s="17" t="s">
        <v>365</v>
      </c>
      <c r="BM879" s="217" t="s">
        <v>4997</v>
      </c>
    </row>
    <row r="880" spans="1:65" s="2" customFormat="1" ht="48.75" x14ac:dyDescent="0.2">
      <c r="A880" s="34"/>
      <c r="B880" s="35"/>
      <c r="D880" s="219" t="s">
        <v>210</v>
      </c>
      <c r="E880" s="36"/>
      <c r="F880" s="220" t="s">
        <v>4998</v>
      </c>
      <c r="G880" s="36"/>
      <c r="H880" s="36"/>
      <c r="I880" s="118"/>
      <c r="J880" s="36"/>
      <c r="K880" s="36"/>
      <c r="L880" s="39"/>
      <c r="M880" s="221"/>
      <c r="N880" s="222"/>
      <c r="O880" s="71"/>
      <c r="P880" s="71"/>
      <c r="Q880" s="71"/>
      <c r="R880" s="71"/>
      <c r="S880" s="71"/>
      <c r="T880" s="72"/>
      <c r="U880" s="34"/>
      <c r="V880" s="34"/>
      <c r="W880" s="34"/>
      <c r="X880" s="34"/>
      <c r="Y880" s="34"/>
      <c r="Z880" s="34"/>
      <c r="AA880" s="34"/>
      <c r="AB880" s="34"/>
      <c r="AC880" s="34"/>
      <c r="AD880" s="34"/>
      <c r="AE880" s="34"/>
      <c r="AT880" s="17" t="s">
        <v>210</v>
      </c>
      <c r="AU880" s="17" t="s">
        <v>84</v>
      </c>
    </row>
    <row r="881" spans="1:65" s="2" customFormat="1" ht="24" customHeight="1" x14ac:dyDescent="0.2">
      <c r="A881" s="34"/>
      <c r="B881" s="35"/>
      <c r="C881" s="290" t="s">
        <v>1852</v>
      </c>
      <c r="D881" s="205" t="s">
        <v>204</v>
      </c>
      <c r="E881" s="206" t="s">
        <v>1931</v>
      </c>
      <c r="F881" s="207" t="s">
        <v>4999</v>
      </c>
      <c r="G881" s="208" t="s">
        <v>325</v>
      </c>
      <c r="H881" s="209">
        <v>14</v>
      </c>
      <c r="I881" s="210"/>
      <c r="J881" s="211">
        <f>ROUND(I881*H881,2)</f>
        <v>0</v>
      </c>
      <c r="K881" s="212"/>
      <c r="L881" s="39"/>
      <c r="M881" s="213" t="s">
        <v>1</v>
      </c>
      <c r="N881" s="214" t="s">
        <v>39</v>
      </c>
      <c r="O881" s="71"/>
      <c r="P881" s="215">
        <f>O881*H881</f>
        <v>0</v>
      </c>
      <c r="Q881" s="215">
        <v>0</v>
      </c>
      <c r="R881" s="215">
        <f>Q881*H881</f>
        <v>0</v>
      </c>
      <c r="S881" s="215">
        <v>0</v>
      </c>
      <c r="T881" s="216">
        <f>S881*H881</f>
        <v>0</v>
      </c>
      <c r="U881" s="34"/>
      <c r="V881" s="34"/>
      <c r="W881" s="34"/>
      <c r="X881" s="34"/>
      <c r="Y881" s="34"/>
      <c r="Z881" s="34"/>
      <c r="AA881" s="34"/>
      <c r="AB881" s="34"/>
      <c r="AC881" s="34"/>
      <c r="AD881" s="34"/>
      <c r="AE881" s="34"/>
      <c r="AR881" s="217" t="s">
        <v>365</v>
      </c>
      <c r="AT881" s="217" t="s">
        <v>204</v>
      </c>
      <c r="AU881" s="217" t="s">
        <v>84</v>
      </c>
      <c r="AY881" s="17" t="s">
        <v>201</v>
      </c>
      <c r="BE881" s="218">
        <f>IF(N881="základní",J881,0)</f>
        <v>0</v>
      </c>
      <c r="BF881" s="218">
        <f>IF(N881="snížená",J881,0)</f>
        <v>0</v>
      </c>
      <c r="BG881" s="218">
        <f>IF(N881="zákl. přenesená",J881,0)</f>
        <v>0</v>
      </c>
      <c r="BH881" s="218">
        <f>IF(N881="sníž. přenesená",J881,0)</f>
        <v>0</v>
      </c>
      <c r="BI881" s="218">
        <f>IF(N881="nulová",J881,0)</f>
        <v>0</v>
      </c>
      <c r="BJ881" s="17" t="s">
        <v>82</v>
      </c>
      <c r="BK881" s="218">
        <f>ROUND(I881*H881,2)</f>
        <v>0</v>
      </c>
      <c r="BL881" s="17" t="s">
        <v>365</v>
      </c>
      <c r="BM881" s="217" t="s">
        <v>5000</v>
      </c>
    </row>
    <row r="882" spans="1:65" s="2" customFormat="1" ht="58.5" x14ac:dyDescent="0.2">
      <c r="A882" s="34"/>
      <c r="B882" s="35"/>
      <c r="D882" s="219" t="s">
        <v>210</v>
      </c>
      <c r="E882" s="36"/>
      <c r="F882" s="220" t="s">
        <v>5001</v>
      </c>
      <c r="G882" s="36"/>
      <c r="H882" s="36"/>
      <c r="I882" s="118"/>
      <c r="J882" s="36"/>
      <c r="K882" s="36"/>
      <c r="L882" s="39"/>
      <c r="M882" s="221"/>
      <c r="N882" s="222"/>
      <c r="O882" s="71"/>
      <c r="P882" s="71"/>
      <c r="Q882" s="71"/>
      <c r="R882" s="71"/>
      <c r="S882" s="71"/>
      <c r="T882" s="72"/>
      <c r="U882" s="34"/>
      <c r="V882" s="34"/>
      <c r="W882" s="34"/>
      <c r="X882" s="34"/>
      <c r="Y882" s="34"/>
      <c r="Z882" s="34"/>
      <c r="AA882" s="34"/>
      <c r="AB882" s="34"/>
      <c r="AC882" s="34"/>
      <c r="AD882" s="34"/>
      <c r="AE882" s="34"/>
      <c r="AT882" s="17" t="s">
        <v>210</v>
      </c>
      <c r="AU882" s="17" t="s">
        <v>84</v>
      </c>
    </row>
    <row r="883" spans="1:65" s="2" customFormat="1" ht="36" customHeight="1" x14ac:dyDescent="0.2">
      <c r="A883" s="34"/>
      <c r="B883" s="35"/>
      <c r="C883" s="290" t="s">
        <v>1856</v>
      </c>
      <c r="D883" s="205" t="s">
        <v>204</v>
      </c>
      <c r="E883" s="206" t="s">
        <v>1934</v>
      </c>
      <c r="F883" s="207" t="s">
        <v>5002</v>
      </c>
      <c r="G883" s="208" t="s">
        <v>325</v>
      </c>
      <c r="H883" s="209">
        <v>112.324</v>
      </c>
      <c r="I883" s="210"/>
      <c r="J883" s="211">
        <f>ROUND(I883*H883,2)</f>
        <v>0</v>
      </c>
      <c r="K883" s="212"/>
      <c r="L883" s="39"/>
      <c r="M883" s="213" t="s">
        <v>1</v>
      </c>
      <c r="N883" s="214" t="s">
        <v>39</v>
      </c>
      <c r="O883" s="71"/>
      <c r="P883" s="215">
        <f>O883*H883</f>
        <v>0</v>
      </c>
      <c r="Q883" s="215">
        <v>0</v>
      </c>
      <c r="R883" s="215">
        <f>Q883*H883</f>
        <v>0</v>
      </c>
      <c r="S883" s="215">
        <v>0</v>
      </c>
      <c r="T883" s="216">
        <f>S883*H883</f>
        <v>0</v>
      </c>
      <c r="U883" s="34"/>
      <c r="V883" s="34"/>
      <c r="W883" s="34"/>
      <c r="X883" s="34"/>
      <c r="Y883" s="34"/>
      <c r="Z883" s="34"/>
      <c r="AA883" s="34"/>
      <c r="AB883" s="34"/>
      <c r="AC883" s="34"/>
      <c r="AD883" s="34"/>
      <c r="AE883" s="34"/>
      <c r="AR883" s="217" t="s">
        <v>365</v>
      </c>
      <c r="AT883" s="217" t="s">
        <v>204</v>
      </c>
      <c r="AU883" s="217" t="s">
        <v>84</v>
      </c>
      <c r="AY883" s="17" t="s">
        <v>201</v>
      </c>
      <c r="BE883" s="218">
        <f>IF(N883="základní",J883,0)</f>
        <v>0</v>
      </c>
      <c r="BF883" s="218">
        <f>IF(N883="snížená",J883,0)</f>
        <v>0</v>
      </c>
      <c r="BG883" s="218">
        <f>IF(N883="zákl. přenesená",J883,0)</f>
        <v>0</v>
      </c>
      <c r="BH883" s="218">
        <f>IF(N883="sníž. přenesená",J883,0)</f>
        <v>0</v>
      </c>
      <c r="BI883" s="218">
        <f>IF(N883="nulová",J883,0)</f>
        <v>0</v>
      </c>
      <c r="BJ883" s="17" t="s">
        <v>82</v>
      </c>
      <c r="BK883" s="218">
        <f>ROUND(I883*H883,2)</f>
        <v>0</v>
      </c>
      <c r="BL883" s="17" t="s">
        <v>365</v>
      </c>
      <c r="BM883" s="217" t="s">
        <v>1936</v>
      </c>
    </row>
    <row r="884" spans="1:65" s="2" customFormat="1" ht="78" x14ac:dyDescent="0.2">
      <c r="A884" s="34"/>
      <c r="B884" s="35"/>
      <c r="D884" s="219" t="s">
        <v>210</v>
      </c>
      <c r="E884" s="36"/>
      <c r="F884" s="220" t="s">
        <v>5003</v>
      </c>
      <c r="G884" s="36"/>
      <c r="H884" s="36"/>
      <c r="I884" s="118"/>
      <c r="J884" s="36"/>
      <c r="K884" s="36"/>
      <c r="L884" s="39"/>
      <c r="M884" s="221"/>
      <c r="N884" s="222"/>
      <c r="O884" s="71"/>
      <c r="P884" s="71"/>
      <c r="Q884" s="71"/>
      <c r="R884" s="71"/>
      <c r="S884" s="71"/>
      <c r="T884" s="72"/>
      <c r="U884" s="34"/>
      <c r="V884" s="34"/>
      <c r="W884" s="34"/>
      <c r="X884" s="34"/>
      <c r="Y884" s="34"/>
      <c r="Z884" s="34"/>
      <c r="AA884" s="34"/>
      <c r="AB884" s="34"/>
      <c r="AC884" s="34"/>
      <c r="AD884" s="34"/>
      <c r="AE884" s="34"/>
      <c r="AT884" s="17" t="s">
        <v>210</v>
      </c>
      <c r="AU884" s="17" t="s">
        <v>84</v>
      </c>
    </row>
    <row r="885" spans="1:65" s="2" customFormat="1" ht="48" customHeight="1" x14ac:dyDescent="0.2">
      <c r="A885" s="34"/>
      <c r="B885" s="35"/>
      <c r="C885" s="290" t="s">
        <v>1859</v>
      </c>
      <c r="D885" s="205" t="s">
        <v>204</v>
      </c>
      <c r="E885" s="206" t="s">
        <v>1949</v>
      </c>
      <c r="F885" s="207" t="s">
        <v>1950</v>
      </c>
      <c r="G885" s="208" t="s">
        <v>247</v>
      </c>
      <c r="H885" s="283">
        <v>1</v>
      </c>
      <c r="I885" s="210"/>
      <c r="J885" s="211">
        <f>ROUND(I885*H885,2)</f>
        <v>0</v>
      </c>
      <c r="K885" s="212"/>
      <c r="L885" s="39"/>
      <c r="M885" s="213" t="s">
        <v>1</v>
      </c>
      <c r="N885" s="214" t="s">
        <v>39</v>
      </c>
      <c r="O885" s="71"/>
      <c r="P885" s="215">
        <f>O885*H885</f>
        <v>0</v>
      </c>
      <c r="Q885" s="215">
        <v>0</v>
      </c>
      <c r="R885" s="215">
        <f>Q885*H885</f>
        <v>0</v>
      </c>
      <c r="S885" s="215">
        <v>0</v>
      </c>
      <c r="T885" s="216">
        <f>S885*H885</f>
        <v>0</v>
      </c>
      <c r="U885" s="34"/>
      <c r="V885" s="34"/>
      <c r="W885" s="34"/>
      <c r="X885" s="34"/>
      <c r="Y885" s="34"/>
      <c r="Z885" s="34"/>
      <c r="AA885" s="34"/>
      <c r="AB885" s="34"/>
      <c r="AC885" s="34"/>
      <c r="AD885" s="34"/>
      <c r="AE885" s="34"/>
      <c r="AR885" s="217" t="s">
        <v>365</v>
      </c>
      <c r="AT885" s="217" t="s">
        <v>204</v>
      </c>
      <c r="AU885" s="217" t="s">
        <v>84</v>
      </c>
      <c r="AY885" s="17" t="s">
        <v>201</v>
      </c>
      <c r="BE885" s="218">
        <f>IF(N885="základní",J885,0)</f>
        <v>0</v>
      </c>
      <c r="BF885" s="218">
        <f>IF(N885="snížená",J885,0)</f>
        <v>0</v>
      </c>
      <c r="BG885" s="218">
        <f>IF(N885="zákl. přenesená",J885,0)</f>
        <v>0</v>
      </c>
      <c r="BH885" s="218">
        <f>IF(N885="sníž. přenesená",J885,0)</f>
        <v>0</v>
      </c>
      <c r="BI885" s="218">
        <f>IF(N885="nulová",J885,0)</f>
        <v>0</v>
      </c>
      <c r="BJ885" s="17" t="s">
        <v>82</v>
      </c>
      <c r="BK885" s="218">
        <f>ROUND(I885*H885,2)</f>
        <v>0</v>
      </c>
      <c r="BL885" s="17" t="s">
        <v>365</v>
      </c>
      <c r="BM885" s="217" t="s">
        <v>5004</v>
      </c>
    </row>
    <row r="886" spans="1:65" s="2" customFormat="1" ht="36" customHeight="1" x14ac:dyDescent="0.2">
      <c r="A886" s="34"/>
      <c r="B886" s="35"/>
      <c r="C886" s="290" t="s">
        <v>1862</v>
      </c>
      <c r="D886" s="205" t="s">
        <v>204</v>
      </c>
      <c r="E886" s="206" t="s">
        <v>5005</v>
      </c>
      <c r="F886" s="207" t="s">
        <v>5006</v>
      </c>
      <c r="G886" s="208" t="s">
        <v>309</v>
      </c>
      <c r="H886" s="209">
        <v>4.72</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5007</v>
      </c>
    </row>
    <row r="887" spans="1:65" s="13" customFormat="1" x14ac:dyDescent="0.2">
      <c r="B887" s="227"/>
      <c r="C887" s="292"/>
      <c r="D887" s="219" t="s">
        <v>294</v>
      </c>
      <c r="E887" s="229" t="s">
        <v>1</v>
      </c>
      <c r="F887" s="230" t="s">
        <v>5008</v>
      </c>
      <c r="G887" s="228"/>
      <c r="H887" s="231">
        <v>4.72</v>
      </c>
      <c r="I887" s="232"/>
      <c r="J887" s="228"/>
      <c r="K887" s="228"/>
      <c r="L887" s="233"/>
      <c r="M887" s="234"/>
      <c r="N887" s="235"/>
      <c r="O887" s="235"/>
      <c r="P887" s="235"/>
      <c r="Q887" s="235"/>
      <c r="R887" s="235"/>
      <c r="S887" s="235"/>
      <c r="T887" s="236"/>
      <c r="AT887" s="237" t="s">
        <v>294</v>
      </c>
      <c r="AU887" s="237" t="s">
        <v>84</v>
      </c>
      <c r="AV887" s="13" t="s">
        <v>84</v>
      </c>
      <c r="AW887" s="13" t="s">
        <v>30</v>
      </c>
      <c r="AX887" s="13" t="s">
        <v>82</v>
      </c>
      <c r="AY887" s="237" t="s">
        <v>201</v>
      </c>
    </row>
    <row r="888" spans="1:65" s="2" customFormat="1" ht="36" customHeight="1" x14ac:dyDescent="0.2">
      <c r="A888" s="34"/>
      <c r="B888" s="35"/>
      <c r="C888" s="290" t="s">
        <v>1867</v>
      </c>
      <c r="D888" s="205" t="s">
        <v>204</v>
      </c>
      <c r="E888" s="206" t="s">
        <v>5009</v>
      </c>
      <c r="F888" s="207" t="s">
        <v>5006</v>
      </c>
      <c r="G888" s="208" t="s">
        <v>309</v>
      </c>
      <c r="H888" s="209">
        <v>6.1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5010</v>
      </c>
    </row>
    <row r="889" spans="1:65" s="13" customFormat="1" x14ac:dyDescent="0.2">
      <c r="B889" s="227"/>
      <c r="C889" s="292"/>
      <c r="D889" s="219" t="s">
        <v>294</v>
      </c>
      <c r="E889" s="229" t="s">
        <v>1</v>
      </c>
      <c r="F889" s="230" t="s">
        <v>5011</v>
      </c>
      <c r="G889" s="228"/>
      <c r="H889" s="231">
        <v>6.1</v>
      </c>
      <c r="I889" s="232"/>
      <c r="J889" s="228"/>
      <c r="K889" s="228"/>
      <c r="L889" s="233"/>
      <c r="M889" s="234"/>
      <c r="N889" s="235"/>
      <c r="O889" s="235"/>
      <c r="P889" s="235"/>
      <c r="Q889" s="235"/>
      <c r="R889" s="235"/>
      <c r="S889" s="235"/>
      <c r="T889" s="236"/>
      <c r="AT889" s="237" t="s">
        <v>294</v>
      </c>
      <c r="AU889" s="237" t="s">
        <v>84</v>
      </c>
      <c r="AV889" s="13" t="s">
        <v>84</v>
      </c>
      <c r="AW889" s="13" t="s">
        <v>30</v>
      </c>
      <c r="AX889" s="13" t="s">
        <v>82</v>
      </c>
      <c r="AY889" s="237" t="s">
        <v>201</v>
      </c>
    </row>
    <row r="890" spans="1:65" s="2" customFormat="1" ht="16.5" customHeight="1" x14ac:dyDescent="0.2">
      <c r="A890" s="34"/>
      <c r="B890" s="35"/>
      <c r="C890" s="290" t="s">
        <v>1870</v>
      </c>
      <c r="D890" s="205" t="s">
        <v>204</v>
      </c>
      <c r="E890" s="206" t="s">
        <v>1953</v>
      </c>
      <c r="F890" s="207" t="s">
        <v>5012</v>
      </c>
      <c r="G890" s="208" t="s">
        <v>247</v>
      </c>
      <c r="H890" s="209">
        <v>17</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1955</v>
      </c>
    </row>
    <row r="891" spans="1:65" s="2" customFormat="1" ht="39" x14ac:dyDescent="0.2">
      <c r="A891" s="34"/>
      <c r="B891" s="35"/>
      <c r="D891" s="219" t="s">
        <v>210</v>
      </c>
      <c r="E891" s="36"/>
      <c r="F891" s="220" t="s">
        <v>5013</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1873</v>
      </c>
      <c r="D892" s="205" t="s">
        <v>204</v>
      </c>
      <c r="E892" s="206" t="s">
        <v>1961</v>
      </c>
      <c r="F892" s="207" t="s">
        <v>1962</v>
      </c>
      <c r="G892" s="208" t="s">
        <v>247</v>
      </c>
      <c r="H892" s="209">
        <v>11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1963</v>
      </c>
    </row>
    <row r="893" spans="1:65" s="2" customFormat="1" ht="16.5" customHeight="1" x14ac:dyDescent="0.2">
      <c r="A893" s="34"/>
      <c r="B893" s="35"/>
      <c r="C893" s="290" t="s">
        <v>1877</v>
      </c>
      <c r="D893" s="205" t="s">
        <v>204</v>
      </c>
      <c r="E893" s="206" t="s">
        <v>1969</v>
      </c>
      <c r="F893" s="207" t="s">
        <v>1970</v>
      </c>
      <c r="G893" s="208" t="s">
        <v>247</v>
      </c>
      <c r="H893" s="209">
        <v>3</v>
      </c>
      <c r="I893" s="210"/>
      <c r="J893" s="211">
        <f>ROUND(I893*H893,2)</f>
        <v>0</v>
      </c>
      <c r="K893" s="212"/>
      <c r="L893" s="39"/>
      <c r="M893" s="213" t="s">
        <v>1</v>
      </c>
      <c r="N893" s="214" t="s">
        <v>39</v>
      </c>
      <c r="O893" s="71"/>
      <c r="P893" s="215">
        <f>O893*H893</f>
        <v>0</v>
      </c>
      <c r="Q893" s="215">
        <v>0</v>
      </c>
      <c r="R893" s="215">
        <f>Q893*H893</f>
        <v>0</v>
      </c>
      <c r="S893" s="215">
        <v>0</v>
      </c>
      <c r="T893" s="216">
        <f>S893*H893</f>
        <v>0</v>
      </c>
      <c r="U893" s="34"/>
      <c r="V893" s="34"/>
      <c r="W893" s="34"/>
      <c r="X893" s="34"/>
      <c r="Y893" s="34"/>
      <c r="Z893" s="34"/>
      <c r="AA893" s="34"/>
      <c r="AB893" s="34"/>
      <c r="AC893" s="34"/>
      <c r="AD893" s="34"/>
      <c r="AE893" s="34"/>
      <c r="AR893" s="217" t="s">
        <v>365</v>
      </c>
      <c r="AT893" s="217" t="s">
        <v>204</v>
      </c>
      <c r="AU893" s="217" t="s">
        <v>84</v>
      </c>
      <c r="AY893" s="17" t="s">
        <v>201</v>
      </c>
      <c r="BE893" s="218">
        <f>IF(N893="základní",J893,0)</f>
        <v>0</v>
      </c>
      <c r="BF893" s="218">
        <f>IF(N893="snížená",J893,0)</f>
        <v>0</v>
      </c>
      <c r="BG893" s="218">
        <f>IF(N893="zákl. přenesená",J893,0)</f>
        <v>0</v>
      </c>
      <c r="BH893" s="218">
        <f>IF(N893="sníž. přenesená",J893,0)</f>
        <v>0</v>
      </c>
      <c r="BI893" s="218">
        <f>IF(N893="nulová",J893,0)</f>
        <v>0</v>
      </c>
      <c r="BJ893" s="17" t="s">
        <v>82</v>
      </c>
      <c r="BK893" s="218">
        <f>ROUND(I893*H893,2)</f>
        <v>0</v>
      </c>
      <c r="BL893" s="17" t="s">
        <v>365</v>
      </c>
      <c r="BM893" s="217" t="s">
        <v>1971</v>
      </c>
    </row>
    <row r="894" spans="1:65" s="2" customFormat="1" ht="24" customHeight="1" x14ac:dyDescent="0.2">
      <c r="A894" s="34"/>
      <c r="B894" s="35"/>
      <c r="C894" s="290" t="s">
        <v>1880</v>
      </c>
      <c r="D894" s="205" t="s">
        <v>204</v>
      </c>
      <c r="E894" s="206" t="s">
        <v>5014</v>
      </c>
      <c r="F894" s="207" t="s">
        <v>5015</v>
      </c>
      <c r="G894" s="208" t="s">
        <v>207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5016</v>
      </c>
    </row>
    <row r="895" spans="1:65" s="2" customFormat="1" ht="29.25" x14ac:dyDescent="0.2">
      <c r="A895" s="34"/>
      <c r="B895" s="35"/>
      <c r="D895" s="219" t="s">
        <v>210</v>
      </c>
      <c r="E895" s="36"/>
      <c r="F895" s="220" t="s">
        <v>5017</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1883</v>
      </c>
      <c r="D896" s="205" t="s">
        <v>204</v>
      </c>
      <c r="E896" s="206" t="s">
        <v>5018</v>
      </c>
      <c r="F896" s="207" t="s">
        <v>5019</v>
      </c>
      <c r="G896" s="208" t="s">
        <v>325</v>
      </c>
      <c r="H896" s="209">
        <v>1.885</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5020</v>
      </c>
    </row>
    <row r="897" spans="1:65" s="2" customFormat="1" ht="24" customHeight="1" x14ac:dyDescent="0.2">
      <c r="A897" s="34"/>
      <c r="B897" s="35"/>
      <c r="C897" s="290" t="s">
        <v>1888</v>
      </c>
      <c r="D897" s="205" t="s">
        <v>204</v>
      </c>
      <c r="E897" s="206" t="s">
        <v>5021</v>
      </c>
      <c r="F897" s="207" t="s">
        <v>5022</v>
      </c>
      <c r="G897" s="208" t="s">
        <v>325</v>
      </c>
      <c r="H897" s="209">
        <v>18.8</v>
      </c>
      <c r="I897" s="210"/>
      <c r="J897" s="211">
        <f>ROUND(I897*H897,2)</f>
        <v>0</v>
      </c>
      <c r="K897" s="212"/>
      <c r="L897" s="39"/>
      <c r="M897" s="213" t="s">
        <v>1</v>
      </c>
      <c r="N897" s="214" t="s">
        <v>39</v>
      </c>
      <c r="O897" s="71"/>
      <c r="P897" s="215">
        <f>O897*H897</f>
        <v>0</v>
      </c>
      <c r="Q897" s="215">
        <v>0</v>
      </c>
      <c r="R897" s="215">
        <f>Q897*H897</f>
        <v>0</v>
      </c>
      <c r="S897" s="215">
        <v>0</v>
      </c>
      <c r="T897" s="216">
        <f>S897*H897</f>
        <v>0</v>
      </c>
      <c r="U897" s="34"/>
      <c r="V897" s="34"/>
      <c r="W897" s="34"/>
      <c r="X897" s="34"/>
      <c r="Y897" s="34"/>
      <c r="Z897" s="34"/>
      <c r="AA897" s="34"/>
      <c r="AB897" s="34"/>
      <c r="AC897" s="34"/>
      <c r="AD897" s="34"/>
      <c r="AE897" s="34"/>
      <c r="AR897" s="217" t="s">
        <v>365</v>
      </c>
      <c r="AT897" s="217" t="s">
        <v>204</v>
      </c>
      <c r="AU897" s="217" t="s">
        <v>84</v>
      </c>
      <c r="AY897" s="17" t="s">
        <v>201</v>
      </c>
      <c r="BE897" s="218">
        <f>IF(N897="základní",J897,0)</f>
        <v>0</v>
      </c>
      <c r="BF897" s="218">
        <f>IF(N897="snížená",J897,0)</f>
        <v>0</v>
      </c>
      <c r="BG897" s="218">
        <f>IF(N897="zákl. přenesená",J897,0)</f>
        <v>0</v>
      </c>
      <c r="BH897" s="218">
        <f>IF(N897="sníž. přenesená",J897,0)</f>
        <v>0</v>
      </c>
      <c r="BI897" s="218">
        <f>IF(N897="nulová",J897,0)</f>
        <v>0</v>
      </c>
      <c r="BJ897" s="17" t="s">
        <v>82</v>
      </c>
      <c r="BK897" s="218">
        <f>ROUND(I897*H897,2)</f>
        <v>0</v>
      </c>
      <c r="BL897" s="17" t="s">
        <v>365</v>
      </c>
      <c r="BM897" s="217" t="s">
        <v>5023</v>
      </c>
    </row>
    <row r="898" spans="1:65" s="2" customFormat="1" ht="24" customHeight="1" x14ac:dyDescent="0.2">
      <c r="A898" s="34"/>
      <c r="B898" s="35"/>
      <c r="C898" s="290" t="s">
        <v>1892</v>
      </c>
      <c r="D898" s="205" t="s">
        <v>204</v>
      </c>
      <c r="E898" s="206" t="s">
        <v>5024</v>
      </c>
      <c r="F898" s="207" t="s">
        <v>5025</v>
      </c>
      <c r="G898" s="208" t="s">
        <v>325</v>
      </c>
      <c r="H898" s="209">
        <v>5</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5026</v>
      </c>
    </row>
    <row r="899" spans="1:65" s="2" customFormat="1" ht="24" customHeight="1" x14ac:dyDescent="0.2">
      <c r="A899" s="34"/>
      <c r="B899" s="35"/>
      <c r="C899" s="290" t="s">
        <v>1897</v>
      </c>
      <c r="D899" s="205" t="s">
        <v>204</v>
      </c>
      <c r="E899" s="206" t="s">
        <v>5027</v>
      </c>
      <c r="F899" s="207" t="s">
        <v>5028</v>
      </c>
      <c r="G899" s="208" t="s">
        <v>325</v>
      </c>
      <c r="H899" s="209">
        <v>11.1</v>
      </c>
      <c r="I899" s="210"/>
      <c r="J899" s="211">
        <f>ROUND(I899*H899,2)</f>
        <v>0</v>
      </c>
      <c r="K899" s="212"/>
      <c r="L899" s="39"/>
      <c r="M899" s="213" t="s">
        <v>1</v>
      </c>
      <c r="N899" s="214" t="s">
        <v>39</v>
      </c>
      <c r="O899" s="71"/>
      <c r="P899" s="215">
        <f>O899*H899</f>
        <v>0</v>
      </c>
      <c r="Q899" s="215">
        <v>0</v>
      </c>
      <c r="R899" s="215">
        <f>Q899*H899</f>
        <v>0</v>
      </c>
      <c r="S899" s="215">
        <v>0</v>
      </c>
      <c r="T899" s="216">
        <f>S899*H899</f>
        <v>0</v>
      </c>
      <c r="U899" s="34"/>
      <c r="V899" s="34"/>
      <c r="W899" s="34"/>
      <c r="X899" s="34"/>
      <c r="Y899" s="34"/>
      <c r="Z899" s="34"/>
      <c r="AA899" s="34"/>
      <c r="AB899" s="34"/>
      <c r="AC899" s="34"/>
      <c r="AD899" s="34"/>
      <c r="AE899" s="34"/>
      <c r="AR899" s="217" t="s">
        <v>365</v>
      </c>
      <c r="AT899" s="217" t="s">
        <v>204</v>
      </c>
      <c r="AU899" s="217" t="s">
        <v>84</v>
      </c>
      <c r="AY899" s="17" t="s">
        <v>201</v>
      </c>
      <c r="BE899" s="218">
        <f>IF(N899="základní",J899,0)</f>
        <v>0</v>
      </c>
      <c r="BF899" s="218">
        <f>IF(N899="snížená",J899,0)</f>
        <v>0</v>
      </c>
      <c r="BG899" s="218">
        <f>IF(N899="zákl. přenesená",J899,0)</f>
        <v>0</v>
      </c>
      <c r="BH899" s="218">
        <f>IF(N899="sníž. přenesená",J899,0)</f>
        <v>0</v>
      </c>
      <c r="BI899" s="218">
        <f>IF(N899="nulová",J899,0)</f>
        <v>0</v>
      </c>
      <c r="BJ899" s="17" t="s">
        <v>82</v>
      </c>
      <c r="BK899" s="218">
        <f>ROUND(I899*H899,2)</f>
        <v>0</v>
      </c>
      <c r="BL899" s="17" t="s">
        <v>365</v>
      </c>
      <c r="BM899" s="217" t="s">
        <v>5029</v>
      </c>
    </row>
    <row r="900" spans="1:65" s="2" customFormat="1" ht="24" customHeight="1" x14ac:dyDescent="0.2">
      <c r="A900" s="34"/>
      <c r="B900" s="35"/>
      <c r="C900" s="290" t="s">
        <v>1902</v>
      </c>
      <c r="D900" s="205" t="s">
        <v>204</v>
      </c>
      <c r="E900" s="206" t="s">
        <v>1973</v>
      </c>
      <c r="F900" s="207" t="s">
        <v>1974</v>
      </c>
      <c r="G900" s="208" t="s">
        <v>1039</v>
      </c>
      <c r="H900" s="273"/>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1975</v>
      </c>
    </row>
    <row r="901" spans="1:65" s="12" customFormat="1" ht="22.9" customHeight="1" x14ac:dyDescent="0.2">
      <c r="B901" s="189"/>
      <c r="C901" s="294"/>
      <c r="D901" s="191" t="s">
        <v>73</v>
      </c>
      <c r="E901" s="203" t="s">
        <v>1976</v>
      </c>
      <c r="F901" s="203" t="s">
        <v>1977</v>
      </c>
      <c r="G901" s="190"/>
      <c r="H901" s="190"/>
      <c r="I901" s="193"/>
      <c r="J901" s="204">
        <f>BK901</f>
        <v>0</v>
      </c>
      <c r="K901" s="190"/>
      <c r="L901" s="195"/>
      <c r="M901" s="196"/>
      <c r="N901" s="197"/>
      <c r="O901" s="197"/>
      <c r="P901" s="198">
        <f>SUM(P902:P935)</f>
        <v>0</v>
      </c>
      <c r="Q901" s="197"/>
      <c r="R901" s="198">
        <f>SUM(R902:R935)</f>
        <v>4.7419754599999999</v>
      </c>
      <c r="S901" s="197"/>
      <c r="T901" s="199">
        <f>SUM(T902:T935)</f>
        <v>0</v>
      </c>
      <c r="AR901" s="200" t="s">
        <v>84</v>
      </c>
      <c r="AT901" s="201" t="s">
        <v>73</v>
      </c>
      <c r="AU901" s="201" t="s">
        <v>82</v>
      </c>
      <c r="AY901" s="200" t="s">
        <v>201</v>
      </c>
      <c r="BK901" s="202">
        <f>SUM(BK902:BK935)</f>
        <v>0</v>
      </c>
    </row>
    <row r="902" spans="1:65" s="2" customFormat="1" ht="24" customHeight="1" x14ac:dyDescent="0.2">
      <c r="A902" s="34"/>
      <c r="B902" s="35"/>
      <c r="C902" s="290" t="s">
        <v>1906</v>
      </c>
      <c r="D902" s="205" t="s">
        <v>204</v>
      </c>
      <c r="E902" s="206" t="s">
        <v>2007</v>
      </c>
      <c r="F902" s="207" t="s">
        <v>2008</v>
      </c>
      <c r="G902" s="208" t="s">
        <v>325</v>
      </c>
      <c r="H902" s="209">
        <v>21.33</v>
      </c>
      <c r="I902" s="210"/>
      <c r="J902" s="211">
        <f>ROUND(I902*H902,2)</f>
        <v>0</v>
      </c>
      <c r="K902" s="212"/>
      <c r="L902" s="39"/>
      <c r="M902" s="213" t="s">
        <v>1</v>
      </c>
      <c r="N902" s="214" t="s">
        <v>39</v>
      </c>
      <c r="O902" s="71"/>
      <c r="P902" s="215">
        <f>O902*H902</f>
        <v>0</v>
      </c>
      <c r="Q902" s="215">
        <v>4.2999999999999999E-4</v>
      </c>
      <c r="R902" s="215">
        <f>Q902*H902</f>
        <v>9.1718999999999985E-3</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5030</v>
      </c>
    </row>
    <row r="903" spans="1:65" s="15" customFormat="1" x14ac:dyDescent="0.2">
      <c r="B903" s="249"/>
      <c r="C903" s="295"/>
      <c r="D903" s="219" t="s">
        <v>294</v>
      </c>
      <c r="E903" s="251" t="s">
        <v>1</v>
      </c>
      <c r="F903" s="252" t="s">
        <v>2012</v>
      </c>
      <c r="G903" s="250"/>
      <c r="H903" s="251" t="s">
        <v>1</v>
      </c>
      <c r="I903" s="253"/>
      <c r="J903" s="250"/>
      <c r="K903" s="250"/>
      <c r="L903" s="254"/>
      <c r="M903" s="255"/>
      <c r="N903" s="256"/>
      <c r="O903" s="256"/>
      <c r="P903" s="256"/>
      <c r="Q903" s="256"/>
      <c r="R903" s="256"/>
      <c r="S903" s="256"/>
      <c r="T903" s="257"/>
      <c r="AT903" s="258" t="s">
        <v>294</v>
      </c>
      <c r="AU903" s="258" t="s">
        <v>84</v>
      </c>
      <c r="AV903" s="15" t="s">
        <v>82</v>
      </c>
      <c r="AW903" s="15" t="s">
        <v>30</v>
      </c>
      <c r="AX903" s="15" t="s">
        <v>74</v>
      </c>
      <c r="AY903" s="258" t="s">
        <v>201</v>
      </c>
    </row>
    <row r="904" spans="1:65" s="13" customFormat="1" x14ac:dyDescent="0.2">
      <c r="B904" s="227"/>
      <c r="C904" s="292"/>
      <c r="D904" s="219" t="s">
        <v>294</v>
      </c>
      <c r="E904" s="229" t="s">
        <v>1</v>
      </c>
      <c r="F904" s="230" t="s">
        <v>5031</v>
      </c>
      <c r="G904" s="228"/>
      <c r="H904" s="231">
        <v>8.5</v>
      </c>
      <c r="I904" s="232"/>
      <c r="J904" s="228"/>
      <c r="K904" s="228"/>
      <c r="L904" s="233"/>
      <c r="M904" s="234"/>
      <c r="N904" s="235"/>
      <c r="O904" s="235"/>
      <c r="P904" s="235"/>
      <c r="Q904" s="235"/>
      <c r="R904" s="235"/>
      <c r="S904" s="235"/>
      <c r="T904" s="236"/>
      <c r="AT904" s="237" t="s">
        <v>294</v>
      </c>
      <c r="AU904" s="237" t="s">
        <v>84</v>
      </c>
      <c r="AV904" s="13" t="s">
        <v>84</v>
      </c>
      <c r="AW904" s="13" t="s">
        <v>30</v>
      </c>
      <c r="AX904" s="13" t="s">
        <v>74</v>
      </c>
      <c r="AY904" s="237" t="s">
        <v>201</v>
      </c>
    </row>
    <row r="905" spans="1:65" s="13" customFormat="1" x14ac:dyDescent="0.2">
      <c r="B905" s="227"/>
      <c r="C905" s="292"/>
      <c r="D905" s="219" t="s">
        <v>294</v>
      </c>
      <c r="E905" s="229" t="s">
        <v>1</v>
      </c>
      <c r="F905" s="230" t="s">
        <v>5032</v>
      </c>
      <c r="G905" s="228"/>
      <c r="H905" s="231">
        <v>4.59</v>
      </c>
      <c r="I905" s="232"/>
      <c r="J905" s="228"/>
      <c r="K905" s="228"/>
      <c r="L905" s="233"/>
      <c r="M905" s="234"/>
      <c r="N905" s="235"/>
      <c r="O905" s="235"/>
      <c r="P905" s="235"/>
      <c r="Q905" s="235"/>
      <c r="R905" s="235"/>
      <c r="S905" s="235"/>
      <c r="T905" s="236"/>
      <c r="AT905" s="237" t="s">
        <v>294</v>
      </c>
      <c r="AU905" s="237" t="s">
        <v>84</v>
      </c>
      <c r="AV905" s="13" t="s">
        <v>84</v>
      </c>
      <c r="AW905" s="13" t="s">
        <v>30</v>
      </c>
      <c r="AX905" s="13" t="s">
        <v>74</v>
      </c>
      <c r="AY905" s="237" t="s">
        <v>201</v>
      </c>
    </row>
    <row r="906" spans="1:65" s="13" customFormat="1" x14ac:dyDescent="0.2">
      <c r="B906" s="227"/>
      <c r="C906" s="292"/>
      <c r="D906" s="219" t="s">
        <v>294</v>
      </c>
      <c r="E906" s="229" t="s">
        <v>1</v>
      </c>
      <c r="F906" s="230" t="s">
        <v>5033</v>
      </c>
      <c r="G906" s="228"/>
      <c r="H906" s="231">
        <v>1.57</v>
      </c>
      <c r="I906" s="232"/>
      <c r="J906" s="228"/>
      <c r="K906" s="228"/>
      <c r="L906" s="233"/>
      <c r="M906" s="234"/>
      <c r="N906" s="235"/>
      <c r="O906" s="235"/>
      <c r="P906" s="235"/>
      <c r="Q906" s="235"/>
      <c r="R906" s="235"/>
      <c r="S906" s="235"/>
      <c r="T906" s="236"/>
      <c r="AT906" s="237" t="s">
        <v>294</v>
      </c>
      <c r="AU906" s="237" t="s">
        <v>84</v>
      </c>
      <c r="AV906" s="13" t="s">
        <v>84</v>
      </c>
      <c r="AW906" s="13" t="s">
        <v>30</v>
      </c>
      <c r="AX906" s="13" t="s">
        <v>74</v>
      </c>
      <c r="AY906" s="237" t="s">
        <v>201</v>
      </c>
    </row>
    <row r="907" spans="1:65" s="13" customFormat="1" x14ac:dyDescent="0.2">
      <c r="B907" s="227"/>
      <c r="C907" s="292"/>
      <c r="D907" s="219" t="s">
        <v>294</v>
      </c>
      <c r="E907" s="229" t="s">
        <v>1</v>
      </c>
      <c r="F907" s="230" t="s">
        <v>5034</v>
      </c>
      <c r="G907" s="228"/>
      <c r="H907" s="231">
        <v>1.85</v>
      </c>
      <c r="I907" s="232"/>
      <c r="J907" s="228"/>
      <c r="K907" s="228"/>
      <c r="L907" s="233"/>
      <c r="M907" s="234"/>
      <c r="N907" s="235"/>
      <c r="O907" s="235"/>
      <c r="P907" s="235"/>
      <c r="Q907" s="235"/>
      <c r="R907" s="235"/>
      <c r="S907" s="235"/>
      <c r="T907" s="236"/>
      <c r="AT907" s="237" t="s">
        <v>294</v>
      </c>
      <c r="AU907" s="237" t="s">
        <v>84</v>
      </c>
      <c r="AV907" s="13" t="s">
        <v>84</v>
      </c>
      <c r="AW907" s="13" t="s">
        <v>30</v>
      </c>
      <c r="AX907" s="13" t="s">
        <v>74</v>
      </c>
      <c r="AY907" s="237" t="s">
        <v>201</v>
      </c>
    </row>
    <row r="908" spans="1:65" s="15" customFormat="1" x14ac:dyDescent="0.2">
      <c r="B908" s="249"/>
      <c r="C908" s="295"/>
      <c r="D908" s="219" t="s">
        <v>294</v>
      </c>
      <c r="E908" s="251" t="s">
        <v>1</v>
      </c>
      <c r="F908" s="252" t="s">
        <v>2015</v>
      </c>
      <c r="G908" s="250"/>
      <c r="H908" s="251" t="s">
        <v>1</v>
      </c>
      <c r="I908" s="253"/>
      <c r="J908" s="250"/>
      <c r="K908" s="250"/>
      <c r="L908" s="254"/>
      <c r="M908" s="255"/>
      <c r="N908" s="256"/>
      <c r="O908" s="256"/>
      <c r="P908" s="256"/>
      <c r="Q908" s="256"/>
      <c r="R908" s="256"/>
      <c r="S908" s="256"/>
      <c r="T908" s="257"/>
      <c r="AT908" s="258" t="s">
        <v>294</v>
      </c>
      <c r="AU908" s="258" t="s">
        <v>84</v>
      </c>
      <c r="AV908" s="15" t="s">
        <v>82</v>
      </c>
      <c r="AW908" s="15" t="s">
        <v>30</v>
      </c>
      <c r="AX908" s="15" t="s">
        <v>74</v>
      </c>
      <c r="AY908" s="258" t="s">
        <v>201</v>
      </c>
    </row>
    <row r="909" spans="1:65" s="13" customFormat="1" x14ac:dyDescent="0.2">
      <c r="B909" s="227"/>
      <c r="C909" s="292"/>
      <c r="D909" s="219" t="s">
        <v>294</v>
      </c>
      <c r="E909" s="229" t="s">
        <v>1</v>
      </c>
      <c r="F909" s="230" t="s">
        <v>5035</v>
      </c>
      <c r="G909" s="228"/>
      <c r="H909" s="231">
        <v>3.1</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5" customFormat="1" x14ac:dyDescent="0.2">
      <c r="B910" s="249"/>
      <c r="C910" s="295"/>
      <c r="D910" s="219" t="s">
        <v>294</v>
      </c>
      <c r="E910" s="251" t="s">
        <v>1</v>
      </c>
      <c r="F910" s="252" t="s">
        <v>2019</v>
      </c>
      <c r="G910" s="250"/>
      <c r="H910" s="251" t="s">
        <v>1</v>
      </c>
      <c r="I910" s="253"/>
      <c r="J910" s="250"/>
      <c r="K910" s="250"/>
      <c r="L910" s="254"/>
      <c r="M910" s="255"/>
      <c r="N910" s="256"/>
      <c r="O910" s="256"/>
      <c r="P910" s="256"/>
      <c r="Q910" s="256"/>
      <c r="R910" s="256"/>
      <c r="S910" s="256"/>
      <c r="T910" s="257"/>
      <c r="AT910" s="258" t="s">
        <v>294</v>
      </c>
      <c r="AU910" s="258" t="s">
        <v>84</v>
      </c>
      <c r="AV910" s="15" t="s">
        <v>82</v>
      </c>
      <c r="AW910" s="15" t="s">
        <v>30</v>
      </c>
      <c r="AX910" s="15" t="s">
        <v>74</v>
      </c>
      <c r="AY910" s="258" t="s">
        <v>201</v>
      </c>
    </row>
    <row r="911" spans="1:65" s="13" customFormat="1" x14ac:dyDescent="0.2">
      <c r="B911" s="227"/>
      <c r="C911" s="292"/>
      <c r="D911" s="219" t="s">
        <v>294</v>
      </c>
      <c r="E911" s="229" t="s">
        <v>1</v>
      </c>
      <c r="F911" s="230" t="s">
        <v>5036</v>
      </c>
      <c r="G911" s="228"/>
      <c r="H911" s="231">
        <v>1.72</v>
      </c>
      <c r="I911" s="232"/>
      <c r="J911" s="228"/>
      <c r="K911" s="228"/>
      <c r="L911" s="233"/>
      <c r="M911" s="234"/>
      <c r="N911" s="235"/>
      <c r="O911" s="235"/>
      <c r="P911" s="235"/>
      <c r="Q911" s="235"/>
      <c r="R911" s="235"/>
      <c r="S911" s="235"/>
      <c r="T911" s="236"/>
      <c r="AT911" s="237" t="s">
        <v>294</v>
      </c>
      <c r="AU911" s="237" t="s">
        <v>84</v>
      </c>
      <c r="AV911" s="13" t="s">
        <v>84</v>
      </c>
      <c r="AW911" s="13" t="s">
        <v>30</v>
      </c>
      <c r="AX911" s="13" t="s">
        <v>74</v>
      </c>
      <c r="AY911" s="237" t="s">
        <v>201</v>
      </c>
    </row>
    <row r="912" spans="1:65" s="14" customFormat="1" x14ac:dyDescent="0.2">
      <c r="B912" s="238"/>
      <c r="C912" s="293"/>
      <c r="D912" s="219" t="s">
        <v>294</v>
      </c>
      <c r="E912" s="240" t="s">
        <v>1</v>
      </c>
      <c r="F912" s="241" t="s">
        <v>297</v>
      </c>
      <c r="G912" s="239"/>
      <c r="H912" s="242">
        <v>21.33</v>
      </c>
      <c r="I912" s="243"/>
      <c r="J912" s="239"/>
      <c r="K912" s="239"/>
      <c r="L912" s="244"/>
      <c r="M912" s="245"/>
      <c r="N912" s="246"/>
      <c r="O912" s="246"/>
      <c r="P912" s="246"/>
      <c r="Q912" s="246"/>
      <c r="R912" s="246"/>
      <c r="S912" s="246"/>
      <c r="T912" s="247"/>
      <c r="AT912" s="248" t="s">
        <v>294</v>
      </c>
      <c r="AU912" s="248" t="s">
        <v>84</v>
      </c>
      <c r="AV912" s="14" t="s">
        <v>214</v>
      </c>
      <c r="AW912" s="14" t="s">
        <v>30</v>
      </c>
      <c r="AX912" s="14" t="s">
        <v>82</v>
      </c>
      <c r="AY912" s="248" t="s">
        <v>201</v>
      </c>
    </row>
    <row r="913" spans="1:65" s="2" customFormat="1" ht="16.5" customHeight="1" x14ac:dyDescent="0.2">
      <c r="A913" s="34"/>
      <c r="B913" s="35"/>
      <c r="C913" s="291" t="s">
        <v>1910</v>
      </c>
      <c r="D913" s="262" t="s">
        <v>442</v>
      </c>
      <c r="E913" s="263" t="s">
        <v>2030</v>
      </c>
      <c r="F913" s="264" t="s">
        <v>2031</v>
      </c>
      <c r="G913" s="265" t="s">
        <v>325</v>
      </c>
      <c r="H913" s="266">
        <v>23.463000000000001</v>
      </c>
      <c r="I913" s="267"/>
      <c r="J913" s="268">
        <f>ROUND(I913*H913,2)</f>
        <v>0</v>
      </c>
      <c r="K913" s="269"/>
      <c r="L913" s="270"/>
      <c r="M913" s="271" t="s">
        <v>1</v>
      </c>
      <c r="N913" s="272" t="s">
        <v>39</v>
      </c>
      <c r="O913" s="71"/>
      <c r="P913" s="215">
        <f>O913*H913</f>
        <v>0</v>
      </c>
      <c r="Q913" s="215">
        <v>0</v>
      </c>
      <c r="R913" s="215">
        <f>Q913*H913</f>
        <v>0</v>
      </c>
      <c r="S913" s="215">
        <v>0</v>
      </c>
      <c r="T913" s="216">
        <f>S913*H913</f>
        <v>0</v>
      </c>
      <c r="U913" s="34"/>
      <c r="V913" s="34"/>
      <c r="W913" s="34"/>
      <c r="X913" s="34"/>
      <c r="Y913" s="34"/>
      <c r="Z913" s="34"/>
      <c r="AA913" s="34"/>
      <c r="AB913" s="34"/>
      <c r="AC913" s="34"/>
      <c r="AD913" s="34"/>
      <c r="AE913" s="34"/>
      <c r="AR913" s="217" t="s">
        <v>573</v>
      </c>
      <c r="AT913" s="217" t="s">
        <v>442</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5037</v>
      </c>
    </row>
    <row r="914" spans="1:65" s="13" customFormat="1" x14ac:dyDescent="0.2">
      <c r="B914" s="227"/>
      <c r="C914" s="292"/>
      <c r="D914" s="219" t="s">
        <v>294</v>
      </c>
      <c r="E914" s="228"/>
      <c r="F914" s="230" t="s">
        <v>5038</v>
      </c>
      <c r="G914" s="228"/>
      <c r="H914" s="231">
        <v>23.463000000000001</v>
      </c>
      <c r="I914" s="232"/>
      <c r="J914" s="228"/>
      <c r="K914" s="228"/>
      <c r="L914" s="233"/>
      <c r="M914" s="234"/>
      <c r="N914" s="235"/>
      <c r="O914" s="235"/>
      <c r="P914" s="235"/>
      <c r="Q914" s="235"/>
      <c r="R914" s="235"/>
      <c r="S914" s="235"/>
      <c r="T914" s="236"/>
      <c r="AT914" s="237" t="s">
        <v>294</v>
      </c>
      <c r="AU914" s="237" t="s">
        <v>84</v>
      </c>
      <c r="AV914" s="13" t="s">
        <v>84</v>
      </c>
      <c r="AW914" s="13" t="s">
        <v>4</v>
      </c>
      <c r="AX914" s="13" t="s">
        <v>82</v>
      </c>
      <c r="AY914" s="237" t="s">
        <v>201</v>
      </c>
    </row>
    <row r="915" spans="1:65" s="2" customFormat="1" ht="24" customHeight="1" x14ac:dyDescent="0.2">
      <c r="A915" s="34"/>
      <c r="B915" s="35"/>
      <c r="C915" s="290" t="s">
        <v>1914</v>
      </c>
      <c r="D915" s="205" t="s">
        <v>204</v>
      </c>
      <c r="E915" s="206" t="s">
        <v>2037</v>
      </c>
      <c r="F915" s="207" t="s">
        <v>2038</v>
      </c>
      <c r="G915" s="208" t="s">
        <v>309</v>
      </c>
      <c r="H915" s="209">
        <v>70.44</v>
      </c>
      <c r="I915" s="210"/>
      <c r="J915" s="211">
        <f>ROUND(I915*H915,2)</f>
        <v>0</v>
      </c>
      <c r="K915" s="212"/>
      <c r="L915" s="39"/>
      <c r="M915" s="213" t="s">
        <v>1</v>
      </c>
      <c r="N915" s="214" t="s">
        <v>39</v>
      </c>
      <c r="O915" s="71"/>
      <c r="P915" s="215">
        <f>O915*H915</f>
        <v>0</v>
      </c>
      <c r="Q915" s="215">
        <v>3.6600000000000001E-3</v>
      </c>
      <c r="R915" s="215">
        <f>Q915*H915</f>
        <v>0.2578104</v>
      </c>
      <c r="S915" s="215">
        <v>0</v>
      </c>
      <c r="T915" s="216">
        <f>S915*H915</f>
        <v>0</v>
      </c>
      <c r="U915" s="34"/>
      <c r="V915" s="34"/>
      <c r="W915" s="34"/>
      <c r="X915" s="34"/>
      <c r="Y915" s="34"/>
      <c r="Z915" s="34"/>
      <c r="AA915" s="34"/>
      <c r="AB915" s="34"/>
      <c r="AC915" s="34"/>
      <c r="AD915" s="34"/>
      <c r="AE915" s="34"/>
      <c r="AR915" s="217" t="s">
        <v>365</v>
      </c>
      <c r="AT915" s="217" t="s">
        <v>204</v>
      </c>
      <c r="AU915" s="217" t="s">
        <v>84</v>
      </c>
      <c r="AY915" s="17" t="s">
        <v>201</v>
      </c>
      <c r="BE915" s="218">
        <f>IF(N915="základní",J915,0)</f>
        <v>0</v>
      </c>
      <c r="BF915" s="218">
        <f>IF(N915="snížená",J915,0)</f>
        <v>0</v>
      </c>
      <c r="BG915" s="218">
        <f>IF(N915="zákl. přenesená",J915,0)</f>
        <v>0</v>
      </c>
      <c r="BH915" s="218">
        <f>IF(N915="sníž. přenesená",J915,0)</f>
        <v>0</v>
      </c>
      <c r="BI915" s="218">
        <f>IF(N915="nulová",J915,0)</f>
        <v>0</v>
      </c>
      <c r="BJ915" s="17" t="s">
        <v>82</v>
      </c>
      <c r="BK915" s="218">
        <f>ROUND(I915*H915,2)</f>
        <v>0</v>
      </c>
      <c r="BL915" s="17" t="s">
        <v>365</v>
      </c>
      <c r="BM915" s="217" t="s">
        <v>2039</v>
      </c>
    </row>
    <row r="916" spans="1:65" s="13" customFormat="1" x14ac:dyDescent="0.2">
      <c r="B916" s="227"/>
      <c r="C916" s="292"/>
      <c r="D916" s="219" t="s">
        <v>294</v>
      </c>
      <c r="E916" s="229" t="s">
        <v>1</v>
      </c>
      <c r="F916" s="230" t="s">
        <v>4532</v>
      </c>
      <c r="G916" s="228"/>
      <c r="H916" s="231">
        <v>32.380000000000003</v>
      </c>
      <c r="I916" s="232"/>
      <c r="J916" s="228"/>
      <c r="K916" s="228"/>
      <c r="L916" s="233"/>
      <c r="M916" s="234"/>
      <c r="N916" s="235"/>
      <c r="O916" s="235"/>
      <c r="P916" s="235"/>
      <c r="Q916" s="235"/>
      <c r="R916" s="235"/>
      <c r="S916" s="235"/>
      <c r="T916" s="236"/>
      <c r="AT916" s="237" t="s">
        <v>294</v>
      </c>
      <c r="AU916" s="237" t="s">
        <v>84</v>
      </c>
      <c r="AV916" s="13" t="s">
        <v>84</v>
      </c>
      <c r="AW916" s="13" t="s">
        <v>30</v>
      </c>
      <c r="AX916" s="13" t="s">
        <v>74</v>
      </c>
      <c r="AY916" s="237" t="s">
        <v>201</v>
      </c>
    </row>
    <row r="917" spans="1:65" s="13" customFormat="1" x14ac:dyDescent="0.2">
      <c r="B917" s="227"/>
      <c r="C917" s="292"/>
      <c r="D917" s="219" t="s">
        <v>294</v>
      </c>
      <c r="E917" s="229" t="s">
        <v>1</v>
      </c>
      <c r="F917" s="230" t="s">
        <v>4535</v>
      </c>
      <c r="G917" s="228"/>
      <c r="H917" s="231">
        <v>38.06</v>
      </c>
      <c r="I917" s="232"/>
      <c r="J917" s="228"/>
      <c r="K917" s="228"/>
      <c r="L917" s="233"/>
      <c r="M917" s="234"/>
      <c r="N917" s="235"/>
      <c r="O917" s="235"/>
      <c r="P917" s="235"/>
      <c r="Q917" s="235"/>
      <c r="R917" s="235"/>
      <c r="S917" s="235"/>
      <c r="T917" s="236"/>
      <c r="AT917" s="237" t="s">
        <v>294</v>
      </c>
      <c r="AU917" s="237" t="s">
        <v>84</v>
      </c>
      <c r="AV917" s="13" t="s">
        <v>84</v>
      </c>
      <c r="AW917" s="13" t="s">
        <v>30</v>
      </c>
      <c r="AX917" s="13" t="s">
        <v>74</v>
      </c>
      <c r="AY917" s="237" t="s">
        <v>201</v>
      </c>
    </row>
    <row r="918" spans="1:65" s="14" customFormat="1" x14ac:dyDescent="0.2">
      <c r="B918" s="238"/>
      <c r="C918" s="293"/>
      <c r="D918" s="219" t="s">
        <v>294</v>
      </c>
      <c r="E918" s="240" t="s">
        <v>1</v>
      </c>
      <c r="F918" s="241" t="s">
        <v>297</v>
      </c>
      <c r="G918" s="239"/>
      <c r="H918" s="242">
        <v>70.44</v>
      </c>
      <c r="I918" s="243"/>
      <c r="J918" s="239"/>
      <c r="K918" s="239"/>
      <c r="L918" s="244"/>
      <c r="M918" s="245"/>
      <c r="N918" s="246"/>
      <c r="O918" s="246"/>
      <c r="P918" s="246"/>
      <c r="Q918" s="246"/>
      <c r="R918" s="246"/>
      <c r="S918" s="246"/>
      <c r="T918" s="247"/>
      <c r="AT918" s="248" t="s">
        <v>294</v>
      </c>
      <c r="AU918" s="248" t="s">
        <v>84</v>
      </c>
      <c r="AV918" s="14" t="s">
        <v>214</v>
      </c>
      <c r="AW918" s="14" t="s">
        <v>30</v>
      </c>
      <c r="AX918" s="14" t="s">
        <v>82</v>
      </c>
      <c r="AY918" s="248" t="s">
        <v>201</v>
      </c>
    </row>
    <row r="919" spans="1:65" s="2" customFormat="1" ht="24" customHeight="1" x14ac:dyDescent="0.2">
      <c r="A919" s="34"/>
      <c r="B919" s="35"/>
      <c r="C919" s="291" t="s">
        <v>1918</v>
      </c>
      <c r="D919" s="262" t="s">
        <v>442</v>
      </c>
      <c r="E919" s="263" t="s">
        <v>2041</v>
      </c>
      <c r="F919" s="264" t="s">
        <v>2042</v>
      </c>
      <c r="G919" s="265" t="s">
        <v>309</v>
      </c>
      <c r="H919" s="266">
        <v>81.006</v>
      </c>
      <c r="I919" s="267"/>
      <c r="J919" s="268">
        <f>ROUND(I919*H919,2)</f>
        <v>0</v>
      </c>
      <c r="K919" s="269"/>
      <c r="L919" s="270"/>
      <c r="M919" s="271" t="s">
        <v>1</v>
      </c>
      <c r="N919" s="272" t="s">
        <v>39</v>
      </c>
      <c r="O919" s="71"/>
      <c r="P919" s="215">
        <f>O919*H919</f>
        <v>0</v>
      </c>
      <c r="Q919" s="215">
        <v>2.8879999999999999E-2</v>
      </c>
      <c r="R919" s="215">
        <f>Q919*H919</f>
        <v>2.3394532799999999</v>
      </c>
      <c r="S919" s="215">
        <v>0</v>
      </c>
      <c r="T919" s="216">
        <f>S919*H919</f>
        <v>0</v>
      </c>
      <c r="U919" s="34"/>
      <c r="V919" s="34"/>
      <c r="W919" s="34"/>
      <c r="X919" s="34"/>
      <c r="Y919" s="34"/>
      <c r="Z919" s="34"/>
      <c r="AA919" s="34"/>
      <c r="AB919" s="34"/>
      <c r="AC919" s="34"/>
      <c r="AD919" s="34"/>
      <c r="AE919" s="34"/>
      <c r="AR919" s="217" t="s">
        <v>573</v>
      </c>
      <c r="AT919" s="217" t="s">
        <v>442</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2043</v>
      </c>
    </row>
    <row r="920" spans="1:65" s="13" customFormat="1" x14ac:dyDescent="0.2">
      <c r="B920" s="227"/>
      <c r="C920" s="292"/>
      <c r="D920" s="219" t="s">
        <v>294</v>
      </c>
      <c r="E920" s="228"/>
      <c r="F920" s="230" t="s">
        <v>5039</v>
      </c>
      <c r="G920" s="228"/>
      <c r="H920" s="231">
        <v>81.006</v>
      </c>
      <c r="I920" s="232"/>
      <c r="J920" s="228"/>
      <c r="K920" s="228"/>
      <c r="L920" s="233"/>
      <c r="M920" s="234"/>
      <c r="N920" s="235"/>
      <c r="O920" s="235"/>
      <c r="P920" s="235"/>
      <c r="Q920" s="235"/>
      <c r="R920" s="235"/>
      <c r="S920" s="235"/>
      <c r="T920" s="236"/>
      <c r="AT920" s="237" t="s">
        <v>294</v>
      </c>
      <c r="AU920" s="237" t="s">
        <v>84</v>
      </c>
      <c r="AV920" s="13" t="s">
        <v>84</v>
      </c>
      <c r="AW920" s="13" t="s">
        <v>4</v>
      </c>
      <c r="AX920" s="13" t="s">
        <v>82</v>
      </c>
      <c r="AY920" s="237" t="s">
        <v>201</v>
      </c>
    </row>
    <row r="921" spans="1:65" s="2" customFormat="1" ht="24" customHeight="1" x14ac:dyDescent="0.2">
      <c r="A921" s="34"/>
      <c r="B921" s="35"/>
      <c r="C921" s="290" t="s">
        <v>1922</v>
      </c>
      <c r="D921" s="205" t="s">
        <v>204</v>
      </c>
      <c r="E921" s="206" t="s">
        <v>2046</v>
      </c>
      <c r="F921" s="207" t="s">
        <v>2047</v>
      </c>
      <c r="G921" s="208" t="s">
        <v>309</v>
      </c>
      <c r="H921" s="209">
        <v>16.739999999999998</v>
      </c>
      <c r="I921" s="210"/>
      <c r="J921" s="211">
        <f>ROUND(I921*H921,2)</f>
        <v>0</v>
      </c>
      <c r="K921" s="212"/>
      <c r="L921" s="39"/>
      <c r="M921" s="213" t="s">
        <v>1</v>
      </c>
      <c r="N921" s="214" t="s">
        <v>39</v>
      </c>
      <c r="O921" s="71"/>
      <c r="P921" s="215">
        <f>O921*H921</f>
        <v>0</v>
      </c>
      <c r="Q921" s="215">
        <v>8.9999999999999993E-3</v>
      </c>
      <c r="R921" s="215">
        <f>Q921*H921</f>
        <v>0.15065999999999999</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2048</v>
      </c>
    </row>
    <row r="922" spans="1:65" s="13" customFormat="1" x14ac:dyDescent="0.2">
      <c r="B922" s="227"/>
      <c r="C922" s="292"/>
      <c r="D922" s="219" t="s">
        <v>294</v>
      </c>
      <c r="E922" s="229" t="s">
        <v>1</v>
      </c>
      <c r="F922" s="230" t="s">
        <v>5040</v>
      </c>
      <c r="G922" s="228"/>
      <c r="H922" s="231">
        <v>4.68</v>
      </c>
      <c r="I922" s="232"/>
      <c r="J922" s="228"/>
      <c r="K922" s="228"/>
      <c r="L922" s="233"/>
      <c r="M922" s="234"/>
      <c r="N922" s="235"/>
      <c r="O922" s="235"/>
      <c r="P922" s="235"/>
      <c r="Q922" s="235"/>
      <c r="R922" s="235"/>
      <c r="S922" s="235"/>
      <c r="T922" s="236"/>
      <c r="AT922" s="237" t="s">
        <v>294</v>
      </c>
      <c r="AU922" s="237" t="s">
        <v>84</v>
      </c>
      <c r="AV922" s="13" t="s">
        <v>84</v>
      </c>
      <c r="AW922" s="13" t="s">
        <v>30</v>
      </c>
      <c r="AX922" s="13" t="s">
        <v>74</v>
      </c>
      <c r="AY922" s="237" t="s">
        <v>201</v>
      </c>
    </row>
    <row r="923" spans="1:65" s="13" customFormat="1" x14ac:dyDescent="0.2">
      <c r="B923" s="227"/>
      <c r="C923" s="292"/>
      <c r="D923" s="219" t="s">
        <v>294</v>
      </c>
      <c r="E923" s="229" t="s">
        <v>1</v>
      </c>
      <c r="F923" s="230" t="s">
        <v>4533</v>
      </c>
      <c r="G923" s="228"/>
      <c r="H923" s="231">
        <v>12.06</v>
      </c>
      <c r="I923" s="232"/>
      <c r="J923" s="228"/>
      <c r="K923" s="228"/>
      <c r="L923" s="233"/>
      <c r="M923" s="234"/>
      <c r="N923" s="235"/>
      <c r="O923" s="235"/>
      <c r="P923" s="235"/>
      <c r="Q923" s="235"/>
      <c r="R923" s="235"/>
      <c r="S923" s="235"/>
      <c r="T923" s="236"/>
      <c r="AT923" s="237" t="s">
        <v>294</v>
      </c>
      <c r="AU923" s="237" t="s">
        <v>84</v>
      </c>
      <c r="AV923" s="13" t="s">
        <v>84</v>
      </c>
      <c r="AW923" s="13" t="s">
        <v>30</v>
      </c>
      <c r="AX923" s="13" t="s">
        <v>74</v>
      </c>
      <c r="AY923" s="237" t="s">
        <v>201</v>
      </c>
    </row>
    <row r="924" spans="1:65" s="14" customFormat="1" x14ac:dyDescent="0.2">
      <c r="B924" s="238"/>
      <c r="C924" s="293"/>
      <c r="D924" s="219" t="s">
        <v>294</v>
      </c>
      <c r="E924" s="240" t="s">
        <v>1</v>
      </c>
      <c r="F924" s="241" t="s">
        <v>297</v>
      </c>
      <c r="G924" s="239"/>
      <c r="H924" s="242">
        <v>16.739999999999998</v>
      </c>
      <c r="I924" s="243"/>
      <c r="J924" s="239"/>
      <c r="K924" s="239"/>
      <c r="L924" s="244"/>
      <c r="M924" s="245"/>
      <c r="N924" s="246"/>
      <c r="O924" s="246"/>
      <c r="P924" s="246"/>
      <c r="Q924" s="246"/>
      <c r="R924" s="246"/>
      <c r="S924" s="246"/>
      <c r="T924" s="247"/>
      <c r="AT924" s="248" t="s">
        <v>294</v>
      </c>
      <c r="AU924" s="248" t="s">
        <v>84</v>
      </c>
      <c r="AV924" s="14" t="s">
        <v>214</v>
      </c>
      <c r="AW924" s="14" t="s">
        <v>30</v>
      </c>
      <c r="AX924" s="14" t="s">
        <v>82</v>
      </c>
      <c r="AY924" s="248" t="s">
        <v>201</v>
      </c>
    </row>
    <row r="925" spans="1:65" s="2" customFormat="1" ht="36" customHeight="1" x14ac:dyDescent="0.2">
      <c r="A925" s="34"/>
      <c r="B925" s="35"/>
      <c r="C925" s="291" t="s">
        <v>1926</v>
      </c>
      <c r="D925" s="262" t="s">
        <v>442</v>
      </c>
      <c r="E925" s="263" t="s">
        <v>2051</v>
      </c>
      <c r="F925" s="264" t="s">
        <v>2052</v>
      </c>
      <c r="G925" s="265" t="s">
        <v>309</v>
      </c>
      <c r="H925" s="266">
        <v>19.251000000000001</v>
      </c>
      <c r="I925" s="267"/>
      <c r="J925" s="268">
        <f>ROUND(I925*H925,2)</f>
        <v>0</v>
      </c>
      <c r="K925" s="269"/>
      <c r="L925" s="270"/>
      <c r="M925" s="271" t="s">
        <v>1</v>
      </c>
      <c r="N925" s="272" t="s">
        <v>39</v>
      </c>
      <c r="O925" s="71"/>
      <c r="P925" s="215">
        <f>O925*H925</f>
        <v>0</v>
      </c>
      <c r="Q925" s="215">
        <v>2.8879999999999999E-2</v>
      </c>
      <c r="R925" s="215">
        <f>Q925*H925</f>
        <v>0.55596888</v>
      </c>
      <c r="S925" s="215">
        <v>0</v>
      </c>
      <c r="T925" s="216">
        <f>S925*H925</f>
        <v>0</v>
      </c>
      <c r="U925" s="34"/>
      <c r="V925" s="34"/>
      <c r="W925" s="34"/>
      <c r="X925" s="34"/>
      <c r="Y925" s="34"/>
      <c r="Z925" s="34"/>
      <c r="AA925" s="34"/>
      <c r="AB925" s="34"/>
      <c r="AC925" s="34"/>
      <c r="AD925" s="34"/>
      <c r="AE925" s="34"/>
      <c r="AR925" s="217" t="s">
        <v>573</v>
      </c>
      <c r="AT925" s="217" t="s">
        <v>442</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2053</v>
      </c>
    </row>
    <row r="926" spans="1:65" s="13" customFormat="1" x14ac:dyDescent="0.2">
      <c r="B926" s="227"/>
      <c r="C926" s="292"/>
      <c r="D926" s="219" t="s">
        <v>294</v>
      </c>
      <c r="E926" s="228"/>
      <c r="F926" s="230" t="s">
        <v>5041</v>
      </c>
      <c r="G926" s="228"/>
      <c r="H926" s="231">
        <v>19.251000000000001</v>
      </c>
      <c r="I926" s="232"/>
      <c r="J926" s="228"/>
      <c r="K926" s="228"/>
      <c r="L926" s="233"/>
      <c r="M926" s="234"/>
      <c r="N926" s="235"/>
      <c r="O926" s="235"/>
      <c r="P926" s="235"/>
      <c r="Q926" s="235"/>
      <c r="R926" s="235"/>
      <c r="S926" s="235"/>
      <c r="T926" s="236"/>
      <c r="AT926" s="237" t="s">
        <v>294</v>
      </c>
      <c r="AU926" s="237" t="s">
        <v>84</v>
      </c>
      <c r="AV926" s="13" t="s">
        <v>84</v>
      </c>
      <c r="AW926" s="13" t="s">
        <v>4</v>
      </c>
      <c r="AX926" s="13" t="s">
        <v>82</v>
      </c>
      <c r="AY926" s="237" t="s">
        <v>201</v>
      </c>
    </row>
    <row r="927" spans="1:65" s="2" customFormat="1" ht="24" customHeight="1" x14ac:dyDescent="0.2">
      <c r="A927" s="34"/>
      <c r="B927" s="35"/>
      <c r="C927" s="290" t="s">
        <v>1930</v>
      </c>
      <c r="D927" s="205" t="s">
        <v>204</v>
      </c>
      <c r="E927" s="206" t="s">
        <v>2056</v>
      </c>
      <c r="F927" s="207" t="s">
        <v>2057</v>
      </c>
      <c r="G927" s="208" t="s">
        <v>309</v>
      </c>
      <c r="H927" s="209">
        <v>87.18</v>
      </c>
      <c r="I927" s="210"/>
      <c r="J927" s="211">
        <f>ROUND(I927*H927,2)</f>
        <v>0</v>
      </c>
      <c r="K927" s="212"/>
      <c r="L927" s="39"/>
      <c r="M927" s="213" t="s">
        <v>1</v>
      </c>
      <c r="N927" s="214" t="s">
        <v>39</v>
      </c>
      <c r="O927" s="71"/>
      <c r="P927" s="215">
        <f>O927*H927</f>
        <v>0</v>
      </c>
      <c r="Q927" s="215">
        <v>7.1500000000000001E-3</v>
      </c>
      <c r="R927" s="215">
        <f>Q927*H927</f>
        <v>0.62333700000000003</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2058</v>
      </c>
    </row>
    <row r="928" spans="1:65" s="13" customFormat="1" x14ac:dyDescent="0.2">
      <c r="B928" s="227"/>
      <c r="C928" s="292"/>
      <c r="D928" s="219" t="s">
        <v>294</v>
      </c>
      <c r="E928" s="229" t="s">
        <v>1</v>
      </c>
      <c r="F928" s="230" t="s">
        <v>5042</v>
      </c>
      <c r="G928" s="228"/>
      <c r="H928" s="231">
        <v>4.68</v>
      </c>
      <c r="I928" s="232"/>
      <c r="J928" s="228"/>
      <c r="K928" s="228"/>
      <c r="L928" s="233"/>
      <c r="M928" s="234"/>
      <c r="N928" s="235"/>
      <c r="O928" s="235"/>
      <c r="P928" s="235"/>
      <c r="Q928" s="235"/>
      <c r="R928" s="235"/>
      <c r="S928" s="235"/>
      <c r="T928" s="236"/>
      <c r="AT928" s="237" t="s">
        <v>294</v>
      </c>
      <c r="AU928" s="237" t="s">
        <v>84</v>
      </c>
      <c r="AV928" s="13" t="s">
        <v>84</v>
      </c>
      <c r="AW928" s="13" t="s">
        <v>30</v>
      </c>
      <c r="AX928" s="13" t="s">
        <v>74</v>
      </c>
      <c r="AY928" s="237" t="s">
        <v>201</v>
      </c>
    </row>
    <row r="929" spans="1:65" s="13" customFormat="1" x14ac:dyDescent="0.2">
      <c r="B929" s="227"/>
      <c r="C929" s="292"/>
      <c r="D929" s="219" t="s">
        <v>294</v>
      </c>
      <c r="E929" s="229" t="s">
        <v>1</v>
      </c>
      <c r="F929" s="230" t="s">
        <v>5043</v>
      </c>
      <c r="G929" s="228"/>
      <c r="H929" s="231">
        <v>32.380000000000003</v>
      </c>
      <c r="I929" s="232"/>
      <c r="J929" s="228"/>
      <c r="K929" s="228"/>
      <c r="L929" s="233"/>
      <c r="M929" s="234"/>
      <c r="N929" s="235"/>
      <c r="O929" s="235"/>
      <c r="P929" s="235"/>
      <c r="Q929" s="235"/>
      <c r="R929" s="235"/>
      <c r="S929" s="235"/>
      <c r="T929" s="236"/>
      <c r="AT929" s="237" t="s">
        <v>294</v>
      </c>
      <c r="AU929" s="237" t="s">
        <v>84</v>
      </c>
      <c r="AV929" s="13" t="s">
        <v>84</v>
      </c>
      <c r="AW929" s="13" t="s">
        <v>30</v>
      </c>
      <c r="AX929" s="13" t="s">
        <v>74</v>
      </c>
      <c r="AY929" s="237" t="s">
        <v>201</v>
      </c>
    </row>
    <row r="930" spans="1:65" s="13" customFormat="1" x14ac:dyDescent="0.2">
      <c r="B930" s="227"/>
      <c r="C930" s="292"/>
      <c r="D930" s="219" t="s">
        <v>294</v>
      </c>
      <c r="E930" s="229" t="s">
        <v>1</v>
      </c>
      <c r="F930" s="230" t="s">
        <v>5044</v>
      </c>
      <c r="G930" s="228"/>
      <c r="H930" s="231">
        <v>12.06</v>
      </c>
      <c r="I930" s="232"/>
      <c r="J930" s="228"/>
      <c r="K930" s="228"/>
      <c r="L930" s="233"/>
      <c r="M930" s="234"/>
      <c r="N930" s="235"/>
      <c r="O930" s="235"/>
      <c r="P930" s="235"/>
      <c r="Q930" s="235"/>
      <c r="R930" s="235"/>
      <c r="S930" s="235"/>
      <c r="T930" s="236"/>
      <c r="AT930" s="237" t="s">
        <v>294</v>
      </c>
      <c r="AU930" s="237" t="s">
        <v>84</v>
      </c>
      <c r="AV930" s="13" t="s">
        <v>84</v>
      </c>
      <c r="AW930" s="13" t="s">
        <v>30</v>
      </c>
      <c r="AX930" s="13" t="s">
        <v>74</v>
      </c>
      <c r="AY930" s="237" t="s">
        <v>201</v>
      </c>
    </row>
    <row r="931" spans="1:65" s="13" customFormat="1" x14ac:dyDescent="0.2">
      <c r="B931" s="227"/>
      <c r="C931" s="292"/>
      <c r="D931" s="219" t="s">
        <v>294</v>
      </c>
      <c r="E931" s="229" t="s">
        <v>1</v>
      </c>
      <c r="F931" s="230" t="s">
        <v>5045</v>
      </c>
      <c r="G931" s="228"/>
      <c r="H931" s="231">
        <v>38.06</v>
      </c>
      <c r="I931" s="232"/>
      <c r="J931" s="228"/>
      <c r="K931" s="228"/>
      <c r="L931" s="233"/>
      <c r="M931" s="234"/>
      <c r="N931" s="235"/>
      <c r="O931" s="235"/>
      <c r="P931" s="235"/>
      <c r="Q931" s="235"/>
      <c r="R931" s="235"/>
      <c r="S931" s="235"/>
      <c r="T931" s="236"/>
      <c r="AT931" s="237" t="s">
        <v>294</v>
      </c>
      <c r="AU931" s="237" t="s">
        <v>84</v>
      </c>
      <c r="AV931" s="13" t="s">
        <v>84</v>
      </c>
      <c r="AW931" s="13" t="s">
        <v>30</v>
      </c>
      <c r="AX931" s="13" t="s">
        <v>74</v>
      </c>
      <c r="AY931" s="237" t="s">
        <v>201</v>
      </c>
    </row>
    <row r="932" spans="1:65" s="14" customFormat="1" x14ac:dyDescent="0.2">
      <c r="B932" s="238"/>
      <c r="C932" s="293"/>
      <c r="D932" s="219" t="s">
        <v>294</v>
      </c>
      <c r="E932" s="240" t="s">
        <v>1</v>
      </c>
      <c r="F932" s="241" t="s">
        <v>297</v>
      </c>
      <c r="G932" s="239"/>
      <c r="H932" s="242">
        <v>87.18</v>
      </c>
      <c r="I932" s="243"/>
      <c r="J932" s="239"/>
      <c r="K932" s="239"/>
      <c r="L932" s="244"/>
      <c r="M932" s="245"/>
      <c r="N932" s="246"/>
      <c r="O932" s="246"/>
      <c r="P932" s="246"/>
      <c r="Q932" s="246"/>
      <c r="R932" s="246"/>
      <c r="S932" s="246"/>
      <c r="T932" s="247"/>
      <c r="AT932" s="248" t="s">
        <v>294</v>
      </c>
      <c r="AU932" s="248" t="s">
        <v>84</v>
      </c>
      <c r="AV932" s="14" t="s">
        <v>214</v>
      </c>
      <c r="AW932" s="14" t="s">
        <v>30</v>
      </c>
      <c r="AX932" s="14" t="s">
        <v>82</v>
      </c>
      <c r="AY932" s="248" t="s">
        <v>201</v>
      </c>
    </row>
    <row r="933" spans="1:65" s="2" customFormat="1" ht="24" customHeight="1" x14ac:dyDescent="0.2">
      <c r="A933" s="34"/>
      <c r="B933" s="35"/>
      <c r="C933" s="290" t="s">
        <v>1933</v>
      </c>
      <c r="D933" s="205" t="s">
        <v>204</v>
      </c>
      <c r="E933" s="285" t="s">
        <v>2061</v>
      </c>
      <c r="F933" s="286" t="s">
        <v>2062</v>
      </c>
      <c r="G933" s="287" t="s">
        <v>309</v>
      </c>
      <c r="H933" s="288">
        <v>0</v>
      </c>
      <c r="I933" s="210"/>
      <c r="J933" s="211">
        <f>ROUND(I933*H933,2)</f>
        <v>0</v>
      </c>
      <c r="K933" s="212"/>
      <c r="L933" s="39"/>
      <c r="M933" s="213" t="s">
        <v>1</v>
      </c>
      <c r="N933" s="214" t="s">
        <v>39</v>
      </c>
      <c r="O933" s="71"/>
      <c r="P933" s="215">
        <f>O933*H933</f>
        <v>0</v>
      </c>
      <c r="Q933" s="215">
        <v>7.1500000000000001E-3</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5046</v>
      </c>
    </row>
    <row r="934" spans="1:65" s="2" customFormat="1" ht="16.5" customHeight="1" x14ac:dyDescent="0.2">
      <c r="A934" s="34"/>
      <c r="B934" s="35"/>
      <c r="C934" s="290" t="s">
        <v>1938</v>
      </c>
      <c r="D934" s="205" t="s">
        <v>204</v>
      </c>
      <c r="E934" s="206" t="s">
        <v>2065</v>
      </c>
      <c r="F934" s="207" t="s">
        <v>2066</v>
      </c>
      <c r="G934" s="208" t="s">
        <v>309</v>
      </c>
      <c r="H934" s="209">
        <v>104.62</v>
      </c>
      <c r="I934" s="210"/>
      <c r="J934" s="211">
        <f>ROUND(I934*H934,2)</f>
        <v>0</v>
      </c>
      <c r="K934" s="212"/>
      <c r="L934" s="39"/>
      <c r="M934" s="213" t="s">
        <v>1</v>
      </c>
      <c r="N934" s="214" t="s">
        <v>39</v>
      </c>
      <c r="O934" s="71"/>
      <c r="P934" s="215">
        <f>O934*H934</f>
        <v>0</v>
      </c>
      <c r="Q934" s="215">
        <v>7.7000000000000002E-3</v>
      </c>
      <c r="R934" s="215">
        <f>Q934*H934</f>
        <v>0.80557400000000001</v>
      </c>
      <c r="S934" s="215">
        <v>0</v>
      </c>
      <c r="T934" s="216">
        <f>S934*H934</f>
        <v>0</v>
      </c>
      <c r="U934" s="34"/>
      <c r="V934" s="34"/>
      <c r="W934" s="34"/>
      <c r="X934" s="34"/>
      <c r="Y934" s="34"/>
      <c r="Z934" s="34"/>
      <c r="AA934" s="34"/>
      <c r="AB934" s="34"/>
      <c r="AC934" s="34"/>
      <c r="AD934" s="34"/>
      <c r="AE934" s="34"/>
      <c r="AR934" s="217" t="s">
        <v>365</v>
      </c>
      <c r="AT934" s="217" t="s">
        <v>204</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2067</v>
      </c>
    </row>
    <row r="935" spans="1:65" s="2" customFormat="1" ht="24" customHeight="1" x14ac:dyDescent="0.2">
      <c r="A935" s="34"/>
      <c r="B935" s="35"/>
      <c r="C935" s="290" t="s">
        <v>1943</v>
      </c>
      <c r="D935" s="205" t="s">
        <v>204</v>
      </c>
      <c r="E935" s="206" t="s">
        <v>2069</v>
      </c>
      <c r="F935" s="207" t="s">
        <v>2070</v>
      </c>
      <c r="G935" s="208" t="s">
        <v>1039</v>
      </c>
      <c r="H935" s="273"/>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2071</v>
      </c>
    </row>
    <row r="936" spans="1:65" s="12" customFormat="1" ht="22.9" customHeight="1" x14ac:dyDescent="0.2">
      <c r="B936" s="189"/>
      <c r="C936" s="294"/>
      <c r="D936" s="191" t="s">
        <v>73</v>
      </c>
      <c r="E936" s="203" t="s">
        <v>2072</v>
      </c>
      <c r="F936" s="203" t="s">
        <v>2073</v>
      </c>
      <c r="G936" s="190"/>
      <c r="H936" s="190"/>
      <c r="I936" s="193"/>
      <c r="J936" s="204">
        <f>BK936</f>
        <v>0</v>
      </c>
      <c r="K936" s="190"/>
      <c r="L936" s="195"/>
      <c r="M936" s="196"/>
      <c r="N936" s="197"/>
      <c r="O936" s="197"/>
      <c r="P936" s="198">
        <f>SUM(P937:P949)</f>
        <v>0</v>
      </c>
      <c r="Q936" s="197"/>
      <c r="R936" s="198">
        <f>SUM(R937:R949)</f>
        <v>7.1245095999999988</v>
      </c>
      <c r="S936" s="197"/>
      <c r="T936" s="199">
        <f>SUM(T937:T949)</f>
        <v>0</v>
      </c>
      <c r="AR936" s="200" t="s">
        <v>84</v>
      </c>
      <c r="AT936" s="201" t="s">
        <v>73</v>
      </c>
      <c r="AU936" s="201" t="s">
        <v>82</v>
      </c>
      <c r="AY936" s="200" t="s">
        <v>201</v>
      </c>
      <c r="BK936" s="202">
        <f>SUM(BK937:BK949)</f>
        <v>0</v>
      </c>
    </row>
    <row r="937" spans="1:65" s="2" customFormat="1" ht="24" customHeight="1" x14ac:dyDescent="0.2">
      <c r="A937" s="34"/>
      <c r="B937" s="35"/>
      <c r="C937" s="290" t="s">
        <v>1948</v>
      </c>
      <c r="D937" s="205" t="s">
        <v>204</v>
      </c>
      <c r="E937" s="206" t="s">
        <v>2075</v>
      </c>
      <c r="F937" s="207" t="s">
        <v>2076</v>
      </c>
      <c r="G937" s="208" t="s">
        <v>309</v>
      </c>
      <c r="H937" s="209">
        <v>1043.1199999999999</v>
      </c>
      <c r="I937" s="210"/>
      <c r="J937" s="211">
        <f>ROUND(I937*H937,2)</f>
        <v>0</v>
      </c>
      <c r="K937" s="212"/>
      <c r="L937" s="39"/>
      <c r="M937" s="213" t="s">
        <v>1</v>
      </c>
      <c r="N937" s="214" t="s">
        <v>39</v>
      </c>
      <c r="O937" s="71"/>
      <c r="P937" s="215">
        <f>O937*H937</f>
        <v>0</v>
      </c>
      <c r="Q937" s="215">
        <v>4.5500000000000002E-3</v>
      </c>
      <c r="R937" s="215">
        <f>Q937*H937</f>
        <v>4.7461959999999994</v>
      </c>
      <c r="S937" s="215">
        <v>0</v>
      </c>
      <c r="T937" s="216">
        <f>S937*H937</f>
        <v>0</v>
      </c>
      <c r="U937" s="34"/>
      <c r="V937" s="34"/>
      <c r="W937" s="34"/>
      <c r="X937" s="34"/>
      <c r="Y937" s="34"/>
      <c r="Z937" s="34"/>
      <c r="AA937" s="34"/>
      <c r="AB937" s="34"/>
      <c r="AC937" s="34"/>
      <c r="AD937" s="34"/>
      <c r="AE937" s="34"/>
      <c r="AR937" s="217" t="s">
        <v>365</v>
      </c>
      <c r="AT937" s="217" t="s">
        <v>204</v>
      </c>
      <c r="AU937" s="217" t="s">
        <v>84</v>
      </c>
      <c r="AY937" s="17" t="s">
        <v>201</v>
      </c>
      <c r="BE937" s="218">
        <f>IF(N937="základní",J937,0)</f>
        <v>0</v>
      </c>
      <c r="BF937" s="218">
        <f>IF(N937="snížená",J937,0)</f>
        <v>0</v>
      </c>
      <c r="BG937" s="218">
        <f>IF(N937="zákl. přenesená",J937,0)</f>
        <v>0</v>
      </c>
      <c r="BH937" s="218">
        <f>IF(N937="sníž. přenesená",J937,0)</f>
        <v>0</v>
      </c>
      <c r="BI937" s="218">
        <f>IF(N937="nulová",J937,0)</f>
        <v>0</v>
      </c>
      <c r="BJ937" s="17" t="s">
        <v>82</v>
      </c>
      <c r="BK937" s="218">
        <f>ROUND(I937*H937,2)</f>
        <v>0</v>
      </c>
      <c r="BL937" s="17" t="s">
        <v>365</v>
      </c>
      <c r="BM937" s="217" t="s">
        <v>2077</v>
      </c>
    </row>
    <row r="938" spans="1:65" s="2" customFormat="1" ht="16.5" customHeight="1" x14ac:dyDescent="0.2">
      <c r="A938" s="34"/>
      <c r="B938" s="35"/>
      <c r="C938" s="290" t="s">
        <v>1952</v>
      </c>
      <c r="D938" s="205" t="s">
        <v>204</v>
      </c>
      <c r="E938" s="206" t="s">
        <v>2079</v>
      </c>
      <c r="F938" s="207" t="s">
        <v>2080</v>
      </c>
      <c r="G938" s="208" t="s">
        <v>309</v>
      </c>
      <c r="H938" s="283">
        <f>H941</f>
        <v>663.25</v>
      </c>
      <c r="I938" s="210"/>
      <c r="J938" s="211">
        <f>ROUND(I938*H938,2)</f>
        <v>0</v>
      </c>
      <c r="K938" s="212"/>
      <c r="L938" s="39"/>
      <c r="M938" s="213" t="s">
        <v>1</v>
      </c>
      <c r="N938" s="214" t="s">
        <v>39</v>
      </c>
      <c r="O938" s="71"/>
      <c r="P938" s="215">
        <f>O938*H938</f>
        <v>0</v>
      </c>
      <c r="Q938" s="215">
        <v>2.9999999999999997E-4</v>
      </c>
      <c r="R938" s="215">
        <f>Q938*H938</f>
        <v>0.19897499999999999</v>
      </c>
      <c r="S938" s="215">
        <v>0</v>
      </c>
      <c r="T938" s="216">
        <f>S938*H938</f>
        <v>0</v>
      </c>
      <c r="U938" s="34"/>
      <c r="V938" s="34"/>
      <c r="W938" s="34"/>
      <c r="X938" s="34"/>
      <c r="Y938" s="34"/>
      <c r="Z938" s="34"/>
      <c r="AA938" s="34"/>
      <c r="AB938" s="34"/>
      <c r="AC938" s="34"/>
      <c r="AD938" s="34"/>
      <c r="AE938" s="34"/>
      <c r="AR938" s="217" t="s">
        <v>365</v>
      </c>
      <c r="AT938" s="217" t="s">
        <v>204</v>
      </c>
      <c r="AU938" s="217" t="s">
        <v>84</v>
      </c>
      <c r="AY938" s="17" t="s">
        <v>201</v>
      </c>
      <c r="BE938" s="218">
        <f>IF(N938="základní",J938,0)</f>
        <v>0</v>
      </c>
      <c r="BF938" s="218">
        <f>IF(N938="snížená",J938,0)</f>
        <v>0</v>
      </c>
      <c r="BG938" s="218">
        <f>IF(N938="zákl. přenesená",J938,0)</f>
        <v>0</v>
      </c>
      <c r="BH938" s="218">
        <f>IF(N938="sníž. přenesená",J938,0)</f>
        <v>0</v>
      </c>
      <c r="BI938" s="218">
        <f>IF(N938="nulová",J938,0)</f>
        <v>0</v>
      </c>
      <c r="BJ938" s="17" t="s">
        <v>82</v>
      </c>
      <c r="BK938" s="218">
        <f>ROUND(I938*H938,2)</f>
        <v>0</v>
      </c>
      <c r="BL938" s="17" t="s">
        <v>365</v>
      </c>
      <c r="BM938" s="217" t="s">
        <v>2081</v>
      </c>
    </row>
    <row r="939" spans="1:65" s="13" customFormat="1" x14ac:dyDescent="0.2">
      <c r="B939" s="227"/>
      <c r="C939" s="292"/>
      <c r="D939" s="219" t="s">
        <v>294</v>
      </c>
      <c r="E939" s="229" t="s">
        <v>1</v>
      </c>
      <c r="F939" s="230" t="s">
        <v>5916</v>
      </c>
      <c r="G939" s="228"/>
      <c r="H939" s="231">
        <v>413.91</v>
      </c>
      <c r="I939" s="232"/>
      <c r="J939" s="228"/>
      <c r="K939" s="228"/>
      <c r="L939" s="233"/>
      <c r="M939" s="234"/>
      <c r="N939" s="235"/>
      <c r="O939" s="235"/>
      <c r="P939" s="235"/>
      <c r="Q939" s="235"/>
      <c r="R939" s="235"/>
      <c r="S939" s="235"/>
      <c r="T939" s="236"/>
      <c r="AT939" s="237" t="s">
        <v>294</v>
      </c>
      <c r="AU939" s="237" t="s">
        <v>84</v>
      </c>
      <c r="AV939" s="13" t="s">
        <v>84</v>
      </c>
      <c r="AW939" s="13" t="s">
        <v>30</v>
      </c>
      <c r="AX939" s="13" t="s">
        <v>74</v>
      </c>
      <c r="AY939" s="237" t="s">
        <v>201</v>
      </c>
    </row>
    <row r="940" spans="1:65" s="13" customFormat="1" x14ac:dyDescent="0.2">
      <c r="B940" s="227"/>
      <c r="C940" s="292"/>
      <c r="D940" s="219" t="s">
        <v>294</v>
      </c>
      <c r="E940" s="229" t="s">
        <v>1</v>
      </c>
      <c r="F940" s="230" t="s">
        <v>5917</v>
      </c>
      <c r="G940" s="228"/>
      <c r="H940" s="231">
        <v>249.34</v>
      </c>
      <c r="I940" s="232"/>
      <c r="J940" s="228"/>
      <c r="K940" s="228"/>
      <c r="L940" s="233"/>
      <c r="M940" s="234"/>
      <c r="N940" s="235"/>
      <c r="O940" s="235"/>
      <c r="P940" s="235"/>
      <c r="Q940" s="235"/>
      <c r="R940" s="235"/>
      <c r="S940" s="235"/>
      <c r="T940" s="236"/>
      <c r="AT940" s="237" t="s">
        <v>294</v>
      </c>
      <c r="AU940" s="237" t="s">
        <v>84</v>
      </c>
      <c r="AV940" s="13" t="s">
        <v>84</v>
      </c>
      <c r="AW940" s="13" t="s">
        <v>30</v>
      </c>
      <c r="AX940" s="13" t="s">
        <v>74</v>
      </c>
      <c r="AY940" s="237" t="s">
        <v>201</v>
      </c>
    </row>
    <row r="941" spans="1:65" s="14" customFormat="1" x14ac:dyDescent="0.2">
      <c r="B941" s="238"/>
      <c r="C941" s="293"/>
      <c r="D941" s="219" t="s">
        <v>294</v>
      </c>
      <c r="E941" s="240" t="s">
        <v>1</v>
      </c>
      <c r="F941" s="241" t="s">
        <v>297</v>
      </c>
      <c r="G941" s="239"/>
      <c r="H941" s="242">
        <f>SUM(H939:H940)</f>
        <v>663.25</v>
      </c>
      <c r="I941" s="243"/>
      <c r="J941" s="239"/>
      <c r="K941" s="239"/>
      <c r="L941" s="244"/>
      <c r="M941" s="245"/>
      <c r="N941" s="246"/>
      <c r="O941" s="246"/>
      <c r="P941" s="246"/>
      <c r="Q941" s="246"/>
      <c r="R941" s="246"/>
      <c r="S941" s="246"/>
      <c r="T941" s="247"/>
      <c r="AT941" s="248" t="s">
        <v>294</v>
      </c>
      <c r="AU941" s="248" t="s">
        <v>84</v>
      </c>
      <c r="AV941" s="14" t="s">
        <v>214</v>
      </c>
      <c r="AW941" s="14" t="s">
        <v>30</v>
      </c>
      <c r="AX941" s="14" t="s">
        <v>82</v>
      </c>
      <c r="AY941" s="248" t="s">
        <v>201</v>
      </c>
    </row>
    <row r="942" spans="1:65" s="2" customFormat="1" ht="36" customHeight="1" x14ac:dyDescent="0.2">
      <c r="A942" s="34"/>
      <c r="B942" s="35"/>
      <c r="C942" s="291" t="s">
        <v>1956</v>
      </c>
      <c r="D942" s="262" t="s">
        <v>442</v>
      </c>
      <c r="E942" s="263" t="s">
        <v>2087</v>
      </c>
      <c r="F942" s="264" t="s">
        <v>2088</v>
      </c>
      <c r="G942" s="265" t="s">
        <v>309</v>
      </c>
      <c r="H942" s="332">
        <f>H943</f>
        <v>729.57500000000005</v>
      </c>
      <c r="I942" s="267"/>
      <c r="J942" s="268">
        <f>ROUND(I942*H942,2)</f>
        <v>0</v>
      </c>
      <c r="K942" s="269"/>
      <c r="L942" s="270"/>
      <c r="M942" s="271" t="s">
        <v>1</v>
      </c>
      <c r="N942" s="272" t="s">
        <v>39</v>
      </c>
      <c r="O942" s="71"/>
      <c r="P942" s="215">
        <f>O942*H942</f>
        <v>0</v>
      </c>
      <c r="Q942" s="215">
        <v>1.8E-3</v>
      </c>
      <c r="R942" s="215">
        <f>Q942*H942</f>
        <v>1.3132350000000002</v>
      </c>
      <c r="S942" s="215">
        <v>0</v>
      </c>
      <c r="T942" s="216">
        <f>S942*H942</f>
        <v>0</v>
      </c>
      <c r="U942" s="34"/>
      <c r="V942" s="34"/>
      <c r="W942" s="34"/>
      <c r="X942" s="34"/>
      <c r="Y942" s="34"/>
      <c r="Z942" s="34"/>
      <c r="AA942" s="34"/>
      <c r="AB942" s="34"/>
      <c r="AC942" s="34"/>
      <c r="AD942" s="34"/>
      <c r="AE942" s="34"/>
      <c r="AR942" s="217" t="s">
        <v>573</v>
      </c>
      <c r="AT942" s="217" t="s">
        <v>442</v>
      </c>
      <c r="AU942" s="217" t="s">
        <v>84</v>
      </c>
      <c r="AY942" s="17" t="s">
        <v>201</v>
      </c>
      <c r="BE942" s="218">
        <f>IF(N942="základní",J942,0)</f>
        <v>0</v>
      </c>
      <c r="BF942" s="218">
        <f>IF(N942="snížená",J942,0)</f>
        <v>0</v>
      </c>
      <c r="BG942" s="218">
        <f>IF(N942="zákl. přenesená",J942,0)</f>
        <v>0</v>
      </c>
      <c r="BH942" s="218">
        <f>IF(N942="sníž. přenesená",J942,0)</f>
        <v>0</v>
      </c>
      <c r="BI942" s="218">
        <f>IF(N942="nulová",J942,0)</f>
        <v>0</v>
      </c>
      <c r="BJ942" s="17" t="s">
        <v>82</v>
      </c>
      <c r="BK942" s="218">
        <f>ROUND(I942*H942,2)</f>
        <v>0</v>
      </c>
      <c r="BL942" s="17" t="s">
        <v>365</v>
      </c>
      <c r="BM942" s="217" t="s">
        <v>2089</v>
      </c>
    </row>
    <row r="943" spans="1:65" s="13" customFormat="1" x14ac:dyDescent="0.2">
      <c r="B943" s="227"/>
      <c r="C943" s="292"/>
      <c r="D943" s="219" t="s">
        <v>294</v>
      </c>
      <c r="E943" s="228"/>
      <c r="F943" s="230" t="s">
        <v>5919</v>
      </c>
      <c r="G943" s="228"/>
      <c r="H943" s="231">
        <f>663.25*1.1</f>
        <v>729.57500000000005</v>
      </c>
      <c r="I943" s="232"/>
      <c r="J943" s="228"/>
      <c r="K943" s="228"/>
      <c r="L943" s="233"/>
      <c r="M943" s="234"/>
      <c r="N943" s="235"/>
      <c r="O943" s="235"/>
      <c r="P943" s="235"/>
      <c r="Q943" s="235"/>
      <c r="R943" s="235"/>
      <c r="S943" s="235"/>
      <c r="T943" s="236"/>
      <c r="AT943" s="237" t="s">
        <v>294</v>
      </c>
      <c r="AU943" s="237" t="s">
        <v>84</v>
      </c>
      <c r="AV943" s="13" t="s">
        <v>84</v>
      </c>
      <c r="AW943" s="13" t="s">
        <v>4</v>
      </c>
      <c r="AX943" s="13" t="s">
        <v>82</v>
      </c>
      <c r="AY943" s="237" t="s">
        <v>201</v>
      </c>
    </row>
    <row r="944" spans="1:65" s="2" customFormat="1" ht="16.5" customHeight="1" x14ac:dyDescent="0.2">
      <c r="A944" s="361"/>
      <c r="B944" s="35"/>
      <c r="C944" s="290" t="s">
        <v>5914</v>
      </c>
      <c r="D944" s="205" t="s">
        <v>204</v>
      </c>
      <c r="E944" s="280" t="s">
        <v>5901</v>
      </c>
      <c r="F944" s="281" t="s">
        <v>5902</v>
      </c>
      <c r="G944" s="282" t="s">
        <v>309</v>
      </c>
      <c r="H944" s="283">
        <f>H946</f>
        <v>379.87</v>
      </c>
      <c r="I944" s="210"/>
      <c r="J944" s="211">
        <f>ROUND(I944*H944,2)</f>
        <v>0</v>
      </c>
      <c r="K944" s="212"/>
      <c r="L944" s="39"/>
      <c r="M944" s="213" t="s">
        <v>1</v>
      </c>
      <c r="N944" s="214" t="s">
        <v>39</v>
      </c>
      <c r="O944" s="71"/>
      <c r="P944" s="215">
        <f>O944*H944</f>
        <v>0</v>
      </c>
      <c r="Q944" s="215">
        <v>2.9999999999999997E-4</v>
      </c>
      <c r="R944" s="215">
        <f>Q944*H944</f>
        <v>0.11396099999999999</v>
      </c>
      <c r="S944" s="215">
        <v>0</v>
      </c>
      <c r="T944" s="216">
        <f>S944*H944</f>
        <v>0</v>
      </c>
      <c r="U944" s="361"/>
      <c r="V944" s="361"/>
      <c r="W944" s="361"/>
      <c r="X944" s="361"/>
      <c r="Y944" s="361"/>
      <c r="Z944" s="361"/>
      <c r="AA944" s="361"/>
      <c r="AB944" s="361"/>
      <c r="AC944" s="361"/>
      <c r="AD944" s="361"/>
      <c r="AE944" s="361"/>
      <c r="AR944" s="217" t="s">
        <v>365</v>
      </c>
      <c r="AT944" s="217" t="s">
        <v>204</v>
      </c>
      <c r="AU944" s="217" t="s">
        <v>84</v>
      </c>
      <c r="AY944" s="17" t="s">
        <v>201</v>
      </c>
      <c r="BE944" s="218">
        <f>IF(N944="základní",J944,0)</f>
        <v>0</v>
      </c>
      <c r="BF944" s="218">
        <f>IF(N944="snížená",J944,0)</f>
        <v>0</v>
      </c>
      <c r="BG944" s="218">
        <f>IF(N944="zákl. přenesená",J944,0)</f>
        <v>0</v>
      </c>
      <c r="BH944" s="218">
        <f>IF(N944="sníž. přenesená",J944,0)</f>
        <v>0</v>
      </c>
      <c r="BI944" s="218">
        <f>IF(N944="nulová",J944,0)</f>
        <v>0</v>
      </c>
      <c r="BJ944" s="17" t="s">
        <v>82</v>
      </c>
      <c r="BK944" s="218">
        <f>ROUND(I944*H944,2)</f>
        <v>0</v>
      </c>
      <c r="BL944" s="17" t="s">
        <v>365</v>
      </c>
      <c r="BM944" s="217" t="s">
        <v>2081</v>
      </c>
    </row>
    <row r="945" spans="1:65" s="13" customFormat="1" x14ac:dyDescent="0.2">
      <c r="B945" s="227"/>
      <c r="C945" s="292"/>
      <c r="D945" s="219" t="s">
        <v>294</v>
      </c>
      <c r="E945" s="229" t="s">
        <v>1</v>
      </c>
      <c r="F945" s="230" t="s">
        <v>5918</v>
      </c>
      <c r="G945" s="228"/>
      <c r="H945" s="231">
        <v>379.87</v>
      </c>
      <c r="I945" s="232"/>
      <c r="J945" s="228"/>
      <c r="K945" s="228"/>
      <c r="L945" s="233"/>
      <c r="M945" s="234"/>
      <c r="N945" s="235"/>
      <c r="O945" s="235"/>
      <c r="P945" s="235"/>
      <c r="Q945" s="235"/>
      <c r="R945" s="235"/>
      <c r="S945" s="235"/>
      <c r="T945" s="236"/>
      <c r="AT945" s="237" t="s">
        <v>294</v>
      </c>
      <c r="AU945" s="237" t="s">
        <v>84</v>
      </c>
      <c r="AV945" s="13" t="s">
        <v>84</v>
      </c>
      <c r="AW945" s="13" t="s">
        <v>30</v>
      </c>
      <c r="AX945" s="13" t="s">
        <v>74</v>
      </c>
      <c r="AY945" s="237" t="s">
        <v>201</v>
      </c>
    </row>
    <row r="946" spans="1:65" s="14" customFormat="1" x14ac:dyDescent="0.2">
      <c r="B946" s="238"/>
      <c r="C946" s="293"/>
      <c r="D946" s="219" t="s">
        <v>294</v>
      </c>
      <c r="E946" s="240" t="s">
        <v>1</v>
      </c>
      <c r="F946" s="241" t="s">
        <v>297</v>
      </c>
      <c r="G946" s="239"/>
      <c r="H946" s="242">
        <f>SUM(H945:H945)</f>
        <v>379.87</v>
      </c>
      <c r="I946" s="243"/>
      <c r="J946" s="239"/>
      <c r="K946" s="239"/>
      <c r="L946" s="244"/>
      <c r="M946" s="245"/>
      <c r="N946" s="246"/>
      <c r="O946" s="246"/>
      <c r="P946" s="246"/>
      <c r="Q946" s="246"/>
      <c r="R946" s="246"/>
      <c r="S946" s="246"/>
      <c r="T946" s="247"/>
      <c r="AT946" s="248" t="s">
        <v>294</v>
      </c>
      <c r="AU946" s="248" t="s">
        <v>84</v>
      </c>
      <c r="AV946" s="14" t="s">
        <v>214</v>
      </c>
      <c r="AW946" s="14" t="s">
        <v>30</v>
      </c>
      <c r="AX946" s="14" t="s">
        <v>82</v>
      </c>
      <c r="AY946" s="248" t="s">
        <v>201</v>
      </c>
    </row>
    <row r="947" spans="1:65" s="2" customFormat="1" ht="72" x14ac:dyDescent="0.2">
      <c r="A947" s="361"/>
      <c r="B947" s="35"/>
      <c r="C947" s="362" t="s">
        <v>5915</v>
      </c>
      <c r="D947" s="262" t="s">
        <v>442</v>
      </c>
      <c r="E947" s="343" t="s">
        <v>2087</v>
      </c>
      <c r="F947" s="344" t="s">
        <v>5903</v>
      </c>
      <c r="G947" s="346" t="s">
        <v>309</v>
      </c>
      <c r="H947" s="332">
        <f>H948</f>
        <v>417.85700000000003</v>
      </c>
      <c r="I947" s="267"/>
      <c r="J947" s="268">
        <f>ROUND(I947*H947,2)</f>
        <v>0</v>
      </c>
      <c r="K947" s="269"/>
      <c r="L947" s="270"/>
      <c r="M947" s="271" t="s">
        <v>1</v>
      </c>
      <c r="N947" s="272" t="s">
        <v>39</v>
      </c>
      <c r="O947" s="71"/>
      <c r="P947" s="215">
        <f>O947*H947</f>
        <v>0</v>
      </c>
      <c r="Q947" s="215">
        <v>1.8E-3</v>
      </c>
      <c r="R947" s="215">
        <f>Q947*H947</f>
        <v>0.75214259999999999</v>
      </c>
      <c r="S947" s="215">
        <v>0</v>
      </c>
      <c r="T947" s="216">
        <f>S947*H947</f>
        <v>0</v>
      </c>
      <c r="U947" s="361"/>
      <c r="V947" s="361"/>
      <c r="W947" s="361"/>
      <c r="X947" s="361"/>
      <c r="Y947" s="361"/>
      <c r="Z947" s="361"/>
      <c r="AA947" s="361"/>
      <c r="AB947" s="361"/>
      <c r="AC947" s="361"/>
      <c r="AD947" s="361"/>
      <c r="AE947" s="361"/>
      <c r="AR947" s="217" t="s">
        <v>573</v>
      </c>
      <c r="AT947" s="217" t="s">
        <v>442</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2089</v>
      </c>
    </row>
    <row r="948" spans="1:65" s="13" customFormat="1" x14ac:dyDescent="0.2">
      <c r="B948" s="227"/>
      <c r="C948" s="292"/>
      <c r="D948" s="219" t="s">
        <v>294</v>
      </c>
      <c r="E948" s="228"/>
      <c r="F948" s="230" t="s">
        <v>5920</v>
      </c>
      <c r="G948" s="228"/>
      <c r="H948" s="231">
        <f>379.87*1.1</f>
        <v>417.85700000000003</v>
      </c>
      <c r="I948" s="232"/>
      <c r="J948" s="228"/>
      <c r="K948" s="228"/>
      <c r="L948" s="233"/>
      <c r="M948" s="234"/>
      <c r="N948" s="235"/>
      <c r="O948" s="235"/>
      <c r="P948" s="235"/>
      <c r="Q948" s="235"/>
      <c r="R948" s="235"/>
      <c r="S948" s="235"/>
      <c r="T948" s="236"/>
      <c r="AT948" s="237" t="s">
        <v>294</v>
      </c>
      <c r="AU948" s="237" t="s">
        <v>84</v>
      </c>
      <c r="AV948" s="13" t="s">
        <v>84</v>
      </c>
      <c r="AW948" s="13" t="s">
        <v>4</v>
      </c>
      <c r="AX948" s="13" t="s">
        <v>82</v>
      </c>
      <c r="AY948" s="237" t="s">
        <v>201</v>
      </c>
    </row>
    <row r="949" spans="1:65" s="2" customFormat="1" ht="24" customHeight="1" x14ac:dyDescent="0.2">
      <c r="A949" s="34"/>
      <c r="B949" s="35"/>
      <c r="C949" s="290" t="s">
        <v>1960</v>
      </c>
      <c r="D949" s="205" t="s">
        <v>204</v>
      </c>
      <c r="E949" s="206" t="s">
        <v>2091</v>
      </c>
      <c r="F949" s="207" t="s">
        <v>2092</v>
      </c>
      <c r="G949" s="208" t="s">
        <v>1039</v>
      </c>
      <c r="H949" s="273"/>
      <c r="I949" s="210"/>
      <c r="J949" s="211">
        <f>ROUND(I949*H949,2)</f>
        <v>0</v>
      </c>
      <c r="K949" s="212"/>
      <c r="L949" s="39"/>
      <c r="M949" s="213" t="s">
        <v>1</v>
      </c>
      <c r="N949" s="214" t="s">
        <v>39</v>
      </c>
      <c r="O949" s="71"/>
      <c r="P949" s="215">
        <f>O949*H949</f>
        <v>0</v>
      </c>
      <c r="Q949" s="215">
        <v>0</v>
      </c>
      <c r="R949" s="215">
        <f>Q949*H949</f>
        <v>0</v>
      </c>
      <c r="S949" s="215">
        <v>0</v>
      </c>
      <c r="T949" s="216">
        <f>S949*H949</f>
        <v>0</v>
      </c>
      <c r="U949" s="34"/>
      <c r="V949" s="34"/>
      <c r="W949" s="34"/>
      <c r="X949" s="34"/>
      <c r="Y949" s="34"/>
      <c r="Z949" s="34"/>
      <c r="AA949" s="34"/>
      <c r="AB949" s="34"/>
      <c r="AC949" s="34"/>
      <c r="AD949" s="34"/>
      <c r="AE949" s="34"/>
      <c r="AR949" s="217" t="s">
        <v>365</v>
      </c>
      <c r="AT949" s="217" t="s">
        <v>204</v>
      </c>
      <c r="AU949" s="217" t="s">
        <v>84</v>
      </c>
      <c r="AY949" s="17" t="s">
        <v>201</v>
      </c>
      <c r="BE949" s="218">
        <f>IF(N949="základní",J949,0)</f>
        <v>0</v>
      </c>
      <c r="BF949" s="218">
        <f>IF(N949="snížená",J949,0)</f>
        <v>0</v>
      </c>
      <c r="BG949" s="218">
        <f>IF(N949="zákl. přenesená",J949,0)</f>
        <v>0</v>
      </c>
      <c r="BH949" s="218">
        <f>IF(N949="sníž. přenesená",J949,0)</f>
        <v>0</v>
      </c>
      <c r="BI949" s="218">
        <f>IF(N949="nulová",J949,0)</f>
        <v>0</v>
      </c>
      <c r="BJ949" s="17" t="s">
        <v>82</v>
      </c>
      <c r="BK949" s="218">
        <f>ROUND(I949*H949,2)</f>
        <v>0</v>
      </c>
      <c r="BL949" s="17" t="s">
        <v>365</v>
      </c>
      <c r="BM949" s="217" t="s">
        <v>2093</v>
      </c>
    </row>
    <row r="950" spans="1:65" s="12" customFormat="1" ht="22.9" customHeight="1" x14ac:dyDescent="0.2">
      <c r="B950" s="189"/>
      <c r="C950" s="294"/>
      <c r="D950" s="191" t="s">
        <v>73</v>
      </c>
      <c r="E950" s="203" t="s">
        <v>2094</v>
      </c>
      <c r="F950" s="203" t="s">
        <v>2095</v>
      </c>
      <c r="G950" s="190"/>
      <c r="H950" s="190"/>
      <c r="I950" s="193"/>
      <c r="J950" s="204">
        <f>BK950</f>
        <v>0</v>
      </c>
      <c r="K950" s="190"/>
      <c r="L950" s="195"/>
      <c r="M950" s="196"/>
      <c r="N950" s="197"/>
      <c r="O950" s="197"/>
      <c r="P950" s="198">
        <f>SUM(P951:P952)</f>
        <v>0</v>
      </c>
      <c r="Q950" s="197"/>
      <c r="R950" s="198">
        <f>SUM(R951:R952)</f>
        <v>1.0292479999999999</v>
      </c>
      <c r="S950" s="197"/>
      <c r="T950" s="199">
        <f>SUM(T951:T952)</f>
        <v>0</v>
      </c>
      <c r="AR950" s="200" t="s">
        <v>84</v>
      </c>
      <c r="AT950" s="201" t="s">
        <v>73</v>
      </c>
      <c r="AU950" s="201" t="s">
        <v>82</v>
      </c>
      <c r="AY950" s="200" t="s">
        <v>201</v>
      </c>
      <c r="BK950" s="202">
        <f>SUM(BK951:BK952)</f>
        <v>0</v>
      </c>
    </row>
    <row r="951" spans="1:65" s="2" customFormat="1" ht="24" customHeight="1" x14ac:dyDescent="0.2">
      <c r="A951" s="34"/>
      <c r="B951" s="35"/>
      <c r="C951" s="290" t="s">
        <v>1964</v>
      </c>
      <c r="D951" s="205" t="s">
        <v>204</v>
      </c>
      <c r="E951" s="206" t="s">
        <v>2097</v>
      </c>
      <c r="F951" s="207" t="s">
        <v>2098</v>
      </c>
      <c r="G951" s="208" t="s">
        <v>309</v>
      </c>
      <c r="H951" s="209">
        <v>321.64</v>
      </c>
      <c r="I951" s="210"/>
      <c r="J951" s="211">
        <f>ROUND(I951*H951,2)</f>
        <v>0</v>
      </c>
      <c r="K951" s="212"/>
      <c r="L951" s="39"/>
      <c r="M951" s="213" t="s">
        <v>1</v>
      </c>
      <c r="N951" s="214" t="s">
        <v>39</v>
      </c>
      <c r="O951" s="71"/>
      <c r="P951" s="215">
        <f>O951*H951</f>
        <v>0</v>
      </c>
      <c r="Q951" s="215">
        <v>3.2000000000000002E-3</v>
      </c>
      <c r="R951" s="215">
        <f>Q951*H951</f>
        <v>1.0292479999999999</v>
      </c>
      <c r="S951" s="215">
        <v>0</v>
      </c>
      <c r="T951" s="216">
        <f>S951*H951</f>
        <v>0</v>
      </c>
      <c r="U951" s="34"/>
      <c r="V951" s="34"/>
      <c r="W951" s="34"/>
      <c r="X951" s="34"/>
      <c r="Y951" s="34"/>
      <c r="Z951" s="34"/>
      <c r="AA951" s="34"/>
      <c r="AB951" s="34"/>
      <c r="AC951" s="34"/>
      <c r="AD951" s="34"/>
      <c r="AE951" s="34"/>
      <c r="AR951" s="217" t="s">
        <v>365</v>
      </c>
      <c r="AT951" s="217" t="s">
        <v>204</v>
      </c>
      <c r="AU951" s="217" t="s">
        <v>84</v>
      </c>
      <c r="AY951" s="17" t="s">
        <v>201</v>
      </c>
      <c r="BE951" s="218">
        <f>IF(N951="základní",J951,0)</f>
        <v>0</v>
      </c>
      <c r="BF951" s="218">
        <f>IF(N951="snížená",J951,0)</f>
        <v>0</v>
      </c>
      <c r="BG951" s="218">
        <f>IF(N951="zákl. přenesená",J951,0)</f>
        <v>0</v>
      </c>
      <c r="BH951" s="218">
        <f>IF(N951="sníž. přenesená",J951,0)</f>
        <v>0</v>
      </c>
      <c r="BI951" s="218">
        <f>IF(N951="nulová",J951,0)</f>
        <v>0</v>
      </c>
      <c r="BJ951" s="17" t="s">
        <v>82</v>
      </c>
      <c r="BK951" s="218">
        <f>ROUND(I951*H951,2)</f>
        <v>0</v>
      </c>
      <c r="BL951" s="17" t="s">
        <v>365</v>
      </c>
      <c r="BM951" s="217" t="s">
        <v>2099</v>
      </c>
    </row>
    <row r="952" spans="1:65" s="2" customFormat="1" ht="24" customHeight="1" x14ac:dyDescent="0.2">
      <c r="A952" s="34"/>
      <c r="B952" s="35"/>
      <c r="C952" s="290" t="s">
        <v>1968</v>
      </c>
      <c r="D952" s="205" t="s">
        <v>204</v>
      </c>
      <c r="E952" s="206" t="s">
        <v>2101</v>
      </c>
      <c r="F952" s="207" t="s">
        <v>2102</v>
      </c>
      <c r="G952" s="208" t="s">
        <v>1039</v>
      </c>
      <c r="H952" s="273"/>
      <c r="I952" s="210"/>
      <c r="J952" s="211">
        <f>ROUND(I952*H952,2)</f>
        <v>0</v>
      </c>
      <c r="K952" s="212"/>
      <c r="L952" s="39"/>
      <c r="M952" s="213" t="s">
        <v>1</v>
      </c>
      <c r="N952" s="214" t="s">
        <v>39</v>
      </c>
      <c r="O952" s="71"/>
      <c r="P952" s="215">
        <f>O952*H952</f>
        <v>0</v>
      </c>
      <c r="Q952" s="215">
        <v>0</v>
      </c>
      <c r="R952" s="215">
        <f>Q952*H952</f>
        <v>0</v>
      </c>
      <c r="S952" s="215">
        <v>0</v>
      </c>
      <c r="T952" s="216">
        <f>S952*H952</f>
        <v>0</v>
      </c>
      <c r="U952" s="34"/>
      <c r="V952" s="34"/>
      <c r="W952" s="34"/>
      <c r="X952" s="34"/>
      <c r="Y952" s="34"/>
      <c r="Z952" s="34"/>
      <c r="AA952" s="34"/>
      <c r="AB952" s="34"/>
      <c r="AC952" s="34"/>
      <c r="AD952" s="34"/>
      <c r="AE952" s="34"/>
      <c r="AR952" s="217" t="s">
        <v>365</v>
      </c>
      <c r="AT952" s="217" t="s">
        <v>204</v>
      </c>
      <c r="AU952" s="217" t="s">
        <v>84</v>
      </c>
      <c r="AY952" s="17" t="s">
        <v>201</v>
      </c>
      <c r="BE952" s="218">
        <f>IF(N952="základní",J952,0)</f>
        <v>0</v>
      </c>
      <c r="BF952" s="218">
        <f>IF(N952="snížená",J952,0)</f>
        <v>0</v>
      </c>
      <c r="BG952" s="218">
        <f>IF(N952="zákl. přenesená",J952,0)</f>
        <v>0</v>
      </c>
      <c r="BH952" s="218">
        <f>IF(N952="sníž. přenesená",J952,0)</f>
        <v>0</v>
      </c>
      <c r="BI952" s="218">
        <f>IF(N952="nulová",J952,0)</f>
        <v>0</v>
      </c>
      <c r="BJ952" s="17" t="s">
        <v>82</v>
      </c>
      <c r="BK952" s="218">
        <f>ROUND(I952*H952,2)</f>
        <v>0</v>
      </c>
      <c r="BL952" s="17" t="s">
        <v>365</v>
      </c>
      <c r="BM952" s="217" t="s">
        <v>2103</v>
      </c>
    </row>
    <row r="953" spans="1:65" s="12" customFormat="1" ht="22.9" customHeight="1" x14ac:dyDescent="0.2">
      <c r="B953" s="189"/>
      <c r="C953" s="294"/>
      <c r="D953" s="191" t="s">
        <v>73</v>
      </c>
      <c r="E953" s="203" t="s">
        <v>2104</v>
      </c>
      <c r="F953" s="203" t="s">
        <v>2105</v>
      </c>
      <c r="G953" s="190"/>
      <c r="H953" s="190"/>
      <c r="I953" s="193"/>
      <c r="J953" s="204">
        <f>BK953</f>
        <v>0</v>
      </c>
      <c r="K953" s="190"/>
      <c r="L953" s="195"/>
      <c r="M953" s="196"/>
      <c r="N953" s="197"/>
      <c r="O953" s="197"/>
      <c r="P953" s="198">
        <f>SUM(P954:P965)</f>
        <v>0</v>
      </c>
      <c r="Q953" s="197"/>
      <c r="R953" s="198">
        <f>SUM(R954:R965)</f>
        <v>33.364157200000001</v>
      </c>
      <c r="S953" s="197"/>
      <c r="T953" s="199">
        <f>SUM(T954:T965)</f>
        <v>0</v>
      </c>
      <c r="AR953" s="200" t="s">
        <v>84</v>
      </c>
      <c r="AT953" s="201" t="s">
        <v>73</v>
      </c>
      <c r="AU953" s="201" t="s">
        <v>82</v>
      </c>
      <c r="AY953" s="200" t="s">
        <v>201</v>
      </c>
      <c r="BK953" s="202">
        <f>SUM(BK954:BK965)</f>
        <v>0</v>
      </c>
    </row>
    <row r="954" spans="1:65" s="2" customFormat="1" ht="16.5" customHeight="1" x14ac:dyDescent="0.2">
      <c r="A954" s="34"/>
      <c r="B954" s="35"/>
      <c r="C954" s="290" t="s">
        <v>1972</v>
      </c>
      <c r="D954" s="205" t="s">
        <v>204</v>
      </c>
      <c r="E954" s="206" t="s">
        <v>2107</v>
      </c>
      <c r="F954" s="207" t="s">
        <v>2108</v>
      </c>
      <c r="G954" s="208" t="s">
        <v>309</v>
      </c>
      <c r="H954" s="209">
        <v>569.21</v>
      </c>
      <c r="I954" s="210"/>
      <c r="J954" s="211">
        <f>ROUND(I954*H954,2)</f>
        <v>0</v>
      </c>
      <c r="K954" s="212"/>
      <c r="L954" s="39"/>
      <c r="M954" s="213" t="s">
        <v>1</v>
      </c>
      <c r="N954" s="214" t="s">
        <v>39</v>
      </c>
      <c r="O954" s="71"/>
      <c r="P954" s="215">
        <f>O954*H954</f>
        <v>0</v>
      </c>
      <c r="Q954" s="215">
        <v>7.7000000000000002E-3</v>
      </c>
      <c r="R954" s="215">
        <f>Q954*H954</f>
        <v>4.3829170000000008</v>
      </c>
      <c r="S954" s="215">
        <v>0</v>
      </c>
      <c r="T954" s="216">
        <f>S954*H954</f>
        <v>0</v>
      </c>
      <c r="U954" s="34"/>
      <c r="V954" s="34"/>
      <c r="W954" s="34"/>
      <c r="X954" s="34"/>
      <c r="Y954" s="34"/>
      <c r="Z954" s="34"/>
      <c r="AA954" s="34"/>
      <c r="AB954" s="34"/>
      <c r="AC954" s="34"/>
      <c r="AD954" s="34"/>
      <c r="AE954" s="34"/>
      <c r="AR954" s="217" t="s">
        <v>365</v>
      </c>
      <c r="AT954" s="217" t="s">
        <v>204</v>
      </c>
      <c r="AU954" s="217" t="s">
        <v>84</v>
      </c>
      <c r="AY954" s="17" t="s">
        <v>201</v>
      </c>
      <c r="BE954" s="218">
        <f>IF(N954="základní",J954,0)</f>
        <v>0</v>
      </c>
      <c r="BF954" s="218">
        <f>IF(N954="snížená",J954,0)</f>
        <v>0</v>
      </c>
      <c r="BG954" s="218">
        <f>IF(N954="zákl. přenesená",J954,0)</f>
        <v>0</v>
      </c>
      <c r="BH954" s="218">
        <f>IF(N954="sníž. přenesená",J954,0)</f>
        <v>0</v>
      </c>
      <c r="BI954" s="218">
        <f>IF(N954="nulová",J954,0)</f>
        <v>0</v>
      </c>
      <c r="BJ954" s="17" t="s">
        <v>82</v>
      </c>
      <c r="BK954" s="218">
        <f>ROUND(I954*H954,2)</f>
        <v>0</v>
      </c>
      <c r="BL954" s="17" t="s">
        <v>365</v>
      </c>
      <c r="BM954" s="217" t="s">
        <v>2109</v>
      </c>
    </row>
    <row r="955" spans="1:65" s="2" customFormat="1" ht="24" customHeight="1" x14ac:dyDescent="0.2">
      <c r="A955" s="34"/>
      <c r="B955" s="35"/>
      <c r="C955" s="290" t="s">
        <v>1978</v>
      </c>
      <c r="D955" s="205" t="s">
        <v>204</v>
      </c>
      <c r="E955" s="206" t="s">
        <v>2120</v>
      </c>
      <c r="F955" s="207" t="s">
        <v>2121</v>
      </c>
      <c r="G955" s="208" t="s">
        <v>309</v>
      </c>
      <c r="H955" s="209">
        <v>836.41</v>
      </c>
      <c r="I955" s="210"/>
      <c r="J955" s="211">
        <f>ROUND(I955*H955,2)</f>
        <v>0</v>
      </c>
      <c r="K955" s="212"/>
      <c r="L955" s="39"/>
      <c r="M955" s="213" t="s">
        <v>1</v>
      </c>
      <c r="N955" s="214" t="s">
        <v>39</v>
      </c>
      <c r="O955" s="71"/>
      <c r="P955" s="215">
        <f>O955*H955</f>
        <v>0</v>
      </c>
      <c r="Q955" s="215">
        <v>3.3619999999999997E-2</v>
      </c>
      <c r="R955" s="215">
        <f>Q955*H955</f>
        <v>28.120104199999997</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2122</v>
      </c>
    </row>
    <row r="956" spans="1:65" s="13" customFormat="1" x14ac:dyDescent="0.2">
      <c r="B956" s="227"/>
      <c r="C956" s="292"/>
      <c r="D956" s="219" t="s">
        <v>294</v>
      </c>
      <c r="E956" s="229" t="s">
        <v>1</v>
      </c>
      <c r="F956" s="230" t="s">
        <v>5047</v>
      </c>
      <c r="G956" s="228"/>
      <c r="H956" s="231">
        <v>462.25</v>
      </c>
      <c r="I956" s="232"/>
      <c r="J956" s="228"/>
      <c r="K956" s="228"/>
      <c r="L956" s="233"/>
      <c r="M956" s="234"/>
      <c r="N956" s="235"/>
      <c r="O956" s="235"/>
      <c r="P956" s="235"/>
      <c r="Q956" s="235"/>
      <c r="R956" s="235"/>
      <c r="S956" s="235"/>
      <c r="T956" s="236"/>
      <c r="AT956" s="237" t="s">
        <v>294</v>
      </c>
      <c r="AU956" s="237" t="s">
        <v>84</v>
      </c>
      <c r="AV956" s="13" t="s">
        <v>84</v>
      </c>
      <c r="AW956" s="13" t="s">
        <v>30</v>
      </c>
      <c r="AX956" s="13" t="s">
        <v>74</v>
      </c>
      <c r="AY956" s="237" t="s">
        <v>201</v>
      </c>
    </row>
    <row r="957" spans="1:65" s="13" customFormat="1" x14ac:dyDescent="0.2">
      <c r="B957" s="227"/>
      <c r="C957" s="292"/>
      <c r="D957" s="219" t="s">
        <v>294</v>
      </c>
      <c r="E957" s="229" t="s">
        <v>1</v>
      </c>
      <c r="F957" s="230" t="s">
        <v>5048</v>
      </c>
      <c r="G957" s="228"/>
      <c r="H957" s="231">
        <v>374.16</v>
      </c>
      <c r="I957" s="232"/>
      <c r="J957" s="228"/>
      <c r="K957" s="228"/>
      <c r="L957" s="233"/>
      <c r="M957" s="234"/>
      <c r="N957" s="235"/>
      <c r="O957" s="235"/>
      <c r="P957" s="235"/>
      <c r="Q957" s="235"/>
      <c r="R957" s="235"/>
      <c r="S957" s="235"/>
      <c r="T957" s="236"/>
      <c r="AT957" s="237" t="s">
        <v>294</v>
      </c>
      <c r="AU957" s="237" t="s">
        <v>84</v>
      </c>
      <c r="AV957" s="13" t="s">
        <v>84</v>
      </c>
      <c r="AW957" s="13" t="s">
        <v>30</v>
      </c>
      <c r="AX957" s="13" t="s">
        <v>74</v>
      </c>
      <c r="AY957" s="237" t="s">
        <v>201</v>
      </c>
    </row>
    <row r="958" spans="1:65" s="14" customFormat="1" x14ac:dyDescent="0.2">
      <c r="B958" s="238"/>
      <c r="C958" s="293"/>
      <c r="D958" s="219" t="s">
        <v>294</v>
      </c>
      <c r="E958" s="240" t="s">
        <v>1</v>
      </c>
      <c r="F958" s="241" t="s">
        <v>297</v>
      </c>
      <c r="G958" s="239"/>
      <c r="H958" s="242">
        <v>836.41</v>
      </c>
      <c r="I958" s="243"/>
      <c r="J958" s="239"/>
      <c r="K958" s="239"/>
      <c r="L958" s="244"/>
      <c r="M958" s="245"/>
      <c r="N958" s="246"/>
      <c r="O958" s="246"/>
      <c r="P958" s="246"/>
      <c r="Q958" s="246"/>
      <c r="R958" s="246"/>
      <c r="S958" s="246"/>
      <c r="T958" s="247"/>
      <c r="AT958" s="248" t="s">
        <v>294</v>
      </c>
      <c r="AU958" s="248" t="s">
        <v>84</v>
      </c>
      <c r="AV958" s="14" t="s">
        <v>214</v>
      </c>
      <c r="AW958" s="14" t="s">
        <v>30</v>
      </c>
      <c r="AX958" s="14" t="s">
        <v>82</v>
      </c>
      <c r="AY958" s="248" t="s">
        <v>201</v>
      </c>
    </row>
    <row r="959" spans="1:65" s="2" customFormat="1" ht="24" customHeight="1" x14ac:dyDescent="0.2">
      <c r="A959" s="34"/>
      <c r="B959" s="35"/>
      <c r="C959" s="291" t="s">
        <v>1983</v>
      </c>
      <c r="D959" s="262" t="s">
        <v>442</v>
      </c>
      <c r="E959" s="263" t="s">
        <v>2126</v>
      </c>
      <c r="F959" s="264" t="s">
        <v>2127</v>
      </c>
      <c r="G959" s="265" t="s">
        <v>309</v>
      </c>
      <c r="H959" s="266">
        <v>508.47500000000002</v>
      </c>
      <c r="I959" s="267"/>
      <c r="J959" s="268">
        <f>ROUND(I959*H959,2)</f>
        <v>0</v>
      </c>
      <c r="K959" s="269"/>
      <c r="L959" s="270"/>
      <c r="M959" s="271" t="s">
        <v>1</v>
      </c>
      <c r="N959" s="272" t="s">
        <v>39</v>
      </c>
      <c r="O959" s="71"/>
      <c r="P959" s="215">
        <f>O959*H959</f>
        <v>0</v>
      </c>
      <c r="Q959" s="215">
        <v>0</v>
      </c>
      <c r="R959" s="215">
        <f>Q959*H959</f>
        <v>0</v>
      </c>
      <c r="S959" s="215">
        <v>0</v>
      </c>
      <c r="T959" s="216">
        <f>S959*H959</f>
        <v>0</v>
      </c>
      <c r="U959" s="34"/>
      <c r="V959" s="34"/>
      <c r="W959" s="34"/>
      <c r="X959" s="34"/>
      <c r="Y959" s="34"/>
      <c r="Z959" s="34"/>
      <c r="AA959" s="34"/>
      <c r="AB959" s="34"/>
      <c r="AC959" s="34"/>
      <c r="AD959" s="34"/>
      <c r="AE959" s="34"/>
      <c r="AR959" s="217" t="s">
        <v>573</v>
      </c>
      <c r="AT959" s="217" t="s">
        <v>442</v>
      </c>
      <c r="AU959" s="217" t="s">
        <v>84</v>
      </c>
      <c r="AY959" s="17" t="s">
        <v>201</v>
      </c>
      <c r="BE959" s="218">
        <f>IF(N959="základní",J959,0)</f>
        <v>0</v>
      </c>
      <c r="BF959" s="218">
        <f>IF(N959="snížená",J959,0)</f>
        <v>0</v>
      </c>
      <c r="BG959" s="218">
        <f>IF(N959="zákl. přenesená",J959,0)</f>
        <v>0</v>
      </c>
      <c r="BH959" s="218">
        <f>IF(N959="sníž. přenesená",J959,0)</f>
        <v>0</v>
      </c>
      <c r="BI959" s="218">
        <f>IF(N959="nulová",J959,0)</f>
        <v>0</v>
      </c>
      <c r="BJ959" s="17" t="s">
        <v>82</v>
      </c>
      <c r="BK959" s="218">
        <f>ROUND(I959*H959,2)</f>
        <v>0</v>
      </c>
      <c r="BL959" s="17" t="s">
        <v>365</v>
      </c>
      <c r="BM959" s="217" t="s">
        <v>2128</v>
      </c>
    </row>
    <row r="960" spans="1:65" s="13" customFormat="1" x14ac:dyDescent="0.2">
      <c r="B960" s="227"/>
      <c r="C960" s="292"/>
      <c r="D960" s="219" t="s">
        <v>294</v>
      </c>
      <c r="E960" s="228"/>
      <c r="F960" s="230" t="s">
        <v>5049</v>
      </c>
      <c r="G960" s="228"/>
      <c r="H960" s="231">
        <v>508.47500000000002</v>
      </c>
      <c r="I960" s="232"/>
      <c r="J960" s="228"/>
      <c r="K960" s="228"/>
      <c r="L960" s="233"/>
      <c r="M960" s="234"/>
      <c r="N960" s="235"/>
      <c r="O960" s="235"/>
      <c r="P960" s="235"/>
      <c r="Q960" s="235"/>
      <c r="R960" s="235"/>
      <c r="S960" s="235"/>
      <c r="T960" s="236"/>
      <c r="AT960" s="237" t="s">
        <v>294</v>
      </c>
      <c r="AU960" s="237" t="s">
        <v>84</v>
      </c>
      <c r="AV960" s="13" t="s">
        <v>84</v>
      </c>
      <c r="AW960" s="13" t="s">
        <v>4</v>
      </c>
      <c r="AX960" s="13" t="s">
        <v>82</v>
      </c>
      <c r="AY960" s="237" t="s">
        <v>201</v>
      </c>
    </row>
    <row r="961" spans="1:65" s="2" customFormat="1" ht="24" customHeight="1" x14ac:dyDescent="0.2">
      <c r="A961" s="34"/>
      <c r="B961" s="35"/>
      <c r="C961" s="291" t="s">
        <v>1988</v>
      </c>
      <c r="D961" s="262" t="s">
        <v>442</v>
      </c>
      <c r="E961" s="263" t="s">
        <v>2131</v>
      </c>
      <c r="F961" s="264" t="s">
        <v>2132</v>
      </c>
      <c r="G961" s="265" t="s">
        <v>309</v>
      </c>
      <c r="H961" s="266">
        <v>411.57600000000002</v>
      </c>
      <c r="I961" s="267"/>
      <c r="J961" s="268">
        <f>ROUND(I961*H961,2)</f>
        <v>0</v>
      </c>
      <c r="K961" s="269"/>
      <c r="L961" s="270"/>
      <c r="M961" s="271" t="s">
        <v>1</v>
      </c>
      <c r="N961" s="272" t="s">
        <v>39</v>
      </c>
      <c r="O961" s="71"/>
      <c r="P961" s="215">
        <f>O961*H961</f>
        <v>0</v>
      </c>
      <c r="Q961" s="215">
        <v>0</v>
      </c>
      <c r="R961" s="215">
        <f>Q961*H961</f>
        <v>0</v>
      </c>
      <c r="S961" s="215">
        <v>0</v>
      </c>
      <c r="T961" s="216">
        <f>S961*H961</f>
        <v>0</v>
      </c>
      <c r="U961" s="34"/>
      <c r="V961" s="34"/>
      <c r="W961" s="34"/>
      <c r="X961" s="34"/>
      <c r="Y961" s="34"/>
      <c r="Z961" s="34"/>
      <c r="AA961" s="34"/>
      <c r="AB961" s="34"/>
      <c r="AC961" s="34"/>
      <c r="AD961" s="34"/>
      <c r="AE961" s="34"/>
      <c r="AR961" s="217" t="s">
        <v>573</v>
      </c>
      <c r="AT961" s="217" t="s">
        <v>442</v>
      </c>
      <c r="AU961" s="217" t="s">
        <v>84</v>
      </c>
      <c r="AY961" s="17" t="s">
        <v>201</v>
      </c>
      <c r="BE961" s="218">
        <f>IF(N961="základní",J961,0)</f>
        <v>0</v>
      </c>
      <c r="BF961" s="218">
        <f>IF(N961="snížená",J961,0)</f>
        <v>0</v>
      </c>
      <c r="BG961" s="218">
        <f>IF(N961="zákl. přenesená",J961,0)</f>
        <v>0</v>
      </c>
      <c r="BH961" s="218">
        <f>IF(N961="sníž. přenesená",J961,0)</f>
        <v>0</v>
      </c>
      <c r="BI961" s="218">
        <f>IF(N961="nulová",J961,0)</f>
        <v>0</v>
      </c>
      <c r="BJ961" s="17" t="s">
        <v>82</v>
      </c>
      <c r="BK961" s="218">
        <f>ROUND(I961*H961,2)</f>
        <v>0</v>
      </c>
      <c r="BL961" s="17" t="s">
        <v>365</v>
      </c>
      <c r="BM961" s="217" t="s">
        <v>2133</v>
      </c>
    </row>
    <row r="962" spans="1:65" s="13" customFormat="1" x14ac:dyDescent="0.2">
      <c r="B962" s="227"/>
      <c r="C962" s="292"/>
      <c r="D962" s="219" t="s">
        <v>294</v>
      </c>
      <c r="E962" s="228"/>
      <c r="F962" s="230" t="s">
        <v>5050</v>
      </c>
      <c r="G962" s="228"/>
      <c r="H962" s="231">
        <v>411.57600000000002</v>
      </c>
      <c r="I962" s="232"/>
      <c r="J962" s="228"/>
      <c r="K962" s="228"/>
      <c r="L962" s="233"/>
      <c r="M962" s="234"/>
      <c r="N962" s="235"/>
      <c r="O962" s="235"/>
      <c r="P962" s="235"/>
      <c r="Q962" s="235"/>
      <c r="R962" s="235"/>
      <c r="S962" s="235"/>
      <c r="T962" s="236"/>
      <c r="AT962" s="237" t="s">
        <v>294</v>
      </c>
      <c r="AU962" s="237" t="s">
        <v>84</v>
      </c>
      <c r="AV962" s="13" t="s">
        <v>84</v>
      </c>
      <c r="AW962" s="13" t="s">
        <v>4</v>
      </c>
      <c r="AX962" s="13" t="s">
        <v>82</v>
      </c>
      <c r="AY962" s="237" t="s">
        <v>201</v>
      </c>
    </row>
    <row r="963" spans="1:65" s="2" customFormat="1" ht="16.5" customHeight="1" x14ac:dyDescent="0.2">
      <c r="A963" s="34"/>
      <c r="B963" s="35"/>
      <c r="C963" s="290" t="s">
        <v>1995</v>
      </c>
      <c r="D963" s="205" t="s">
        <v>204</v>
      </c>
      <c r="E963" s="206" t="s">
        <v>2136</v>
      </c>
      <c r="F963" s="207" t="s">
        <v>2137</v>
      </c>
      <c r="G963" s="208" t="s">
        <v>325</v>
      </c>
      <c r="H963" s="209">
        <v>98.9</v>
      </c>
      <c r="I963" s="210"/>
      <c r="J963" s="211">
        <f>ROUND(I963*H963,2)</f>
        <v>0</v>
      </c>
      <c r="K963" s="212"/>
      <c r="L963" s="39"/>
      <c r="M963" s="213" t="s">
        <v>1</v>
      </c>
      <c r="N963" s="214" t="s">
        <v>39</v>
      </c>
      <c r="O963" s="71"/>
      <c r="P963" s="215">
        <f>O963*H963</f>
        <v>0</v>
      </c>
      <c r="Q963" s="215">
        <v>6.1700000000000001E-3</v>
      </c>
      <c r="R963" s="215">
        <f>Q963*H963</f>
        <v>0.61021300000000001</v>
      </c>
      <c r="S963" s="215">
        <v>0</v>
      </c>
      <c r="T963" s="216">
        <f>S963*H963</f>
        <v>0</v>
      </c>
      <c r="U963" s="34"/>
      <c r="V963" s="34"/>
      <c r="W963" s="34"/>
      <c r="X963" s="34"/>
      <c r="Y963" s="34"/>
      <c r="Z963" s="34"/>
      <c r="AA963" s="34"/>
      <c r="AB963" s="34"/>
      <c r="AC963" s="34"/>
      <c r="AD963" s="34"/>
      <c r="AE963" s="34"/>
      <c r="AR963" s="217" t="s">
        <v>365</v>
      </c>
      <c r="AT963" s="217" t="s">
        <v>204</v>
      </c>
      <c r="AU963" s="217" t="s">
        <v>84</v>
      </c>
      <c r="AY963" s="17" t="s">
        <v>201</v>
      </c>
      <c r="BE963" s="218">
        <f>IF(N963="základní",J963,0)</f>
        <v>0</v>
      </c>
      <c r="BF963" s="218">
        <f>IF(N963="snížená",J963,0)</f>
        <v>0</v>
      </c>
      <c r="BG963" s="218">
        <f>IF(N963="zákl. přenesená",J963,0)</f>
        <v>0</v>
      </c>
      <c r="BH963" s="218">
        <f>IF(N963="sníž. přenesená",J963,0)</f>
        <v>0</v>
      </c>
      <c r="BI963" s="218">
        <f>IF(N963="nulová",J963,0)</f>
        <v>0</v>
      </c>
      <c r="BJ963" s="17" t="s">
        <v>82</v>
      </c>
      <c r="BK963" s="218">
        <f>ROUND(I963*H963,2)</f>
        <v>0</v>
      </c>
      <c r="BL963" s="17" t="s">
        <v>365</v>
      </c>
      <c r="BM963" s="217" t="s">
        <v>2138</v>
      </c>
    </row>
    <row r="964" spans="1:65" s="2" customFormat="1" ht="16.5" customHeight="1" x14ac:dyDescent="0.2">
      <c r="A964" s="34"/>
      <c r="B964" s="35"/>
      <c r="C964" s="290" t="s">
        <v>1999</v>
      </c>
      <c r="D964" s="205" t="s">
        <v>204</v>
      </c>
      <c r="E964" s="206" t="s">
        <v>2140</v>
      </c>
      <c r="F964" s="207" t="s">
        <v>2141</v>
      </c>
      <c r="G964" s="208" t="s">
        <v>309</v>
      </c>
      <c r="H964" s="209">
        <v>836.41</v>
      </c>
      <c r="I964" s="210"/>
      <c r="J964" s="211">
        <f>ROUND(I964*H964,2)</f>
        <v>0</v>
      </c>
      <c r="K964" s="212"/>
      <c r="L964" s="39"/>
      <c r="M964" s="213" t="s">
        <v>1</v>
      </c>
      <c r="N964" s="214" t="s">
        <v>39</v>
      </c>
      <c r="O964" s="71"/>
      <c r="P964" s="215">
        <f>O964*H964</f>
        <v>0</v>
      </c>
      <c r="Q964" s="215">
        <v>2.9999999999999997E-4</v>
      </c>
      <c r="R964" s="215">
        <f>Q964*H964</f>
        <v>0.25092299999999995</v>
      </c>
      <c r="S964" s="215">
        <v>0</v>
      </c>
      <c r="T964" s="216">
        <f>S964*H964</f>
        <v>0</v>
      </c>
      <c r="U964" s="34"/>
      <c r="V964" s="34"/>
      <c r="W964" s="34"/>
      <c r="X964" s="34"/>
      <c r="Y964" s="34"/>
      <c r="Z964" s="34"/>
      <c r="AA964" s="34"/>
      <c r="AB964" s="34"/>
      <c r="AC964" s="34"/>
      <c r="AD964" s="34"/>
      <c r="AE964" s="34"/>
      <c r="AR964" s="217" t="s">
        <v>365</v>
      </c>
      <c r="AT964" s="217" t="s">
        <v>204</v>
      </c>
      <c r="AU964" s="217" t="s">
        <v>84</v>
      </c>
      <c r="AY964" s="17" t="s">
        <v>201</v>
      </c>
      <c r="BE964" s="218">
        <f>IF(N964="základní",J964,0)</f>
        <v>0</v>
      </c>
      <c r="BF964" s="218">
        <f>IF(N964="snížená",J964,0)</f>
        <v>0</v>
      </c>
      <c r="BG964" s="218">
        <f>IF(N964="zákl. přenesená",J964,0)</f>
        <v>0</v>
      </c>
      <c r="BH964" s="218">
        <f>IF(N964="sníž. přenesená",J964,0)</f>
        <v>0</v>
      </c>
      <c r="BI964" s="218">
        <f>IF(N964="nulová",J964,0)</f>
        <v>0</v>
      </c>
      <c r="BJ964" s="17" t="s">
        <v>82</v>
      </c>
      <c r="BK964" s="218">
        <f>ROUND(I964*H964,2)</f>
        <v>0</v>
      </c>
      <c r="BL964" s="17" t="s">
        <v>365</v>
      </c>
      <c r="BM964" s="217" t="s">
        <v>2142</v>
      </c>
    </row>
    <row r="965" spans="1:65" s="2" customFormat="1" ht="24" customHeight="1" x14ac:dyDescent="0.2">
      <c r="A965" s="34"/>
      <c r="B965" s="35"/>
      <c r="C965" s="290" t="s">
        <v>2006</v>
      </c>
      <c r="D965" s="205" t="s">
        <v>204</v>
      </c>
      <c r="E965" s="206" t="s">
        <v>2144</v>
      </c>
      <c r="F965" s="207" t="s">
        <v>2145</v>
      </c>
      <c r="G965" s="208" t="s">
        <v>1039</v>
      </c>
      <c r="H965" s="273"/>
      <c r="I965" s="210"/>
      <c r="J965" s="211">
        <f>ROUND(I965*H965,2)</f>
        <v>0</v>
      </c>
      <c r="K965" s="212"/>
      <c r="L965" s="39"/>
      <c r="M965" s="213" t="s">
        <v>1</v>
      </c>
      <c r="N965" s="214" t="s">
        <v>39</v>
      </c>
      <c r="O965" s="71"/>
      <c r="P965" s="215">
        <f>O965*H965</f>
        <v>0</v>
      </c>
      <c r="Q965" s="215">
        <v>0</v>
      </c>
      <c r="R965" s="215">
        <f>Q965*H965</f>
        <v>0</v>
      </c>
      <c r="S965" s="215">
        <v>0</v>
      </c>
      <c r="T965" s="216">
        <f>S965*H965</f>
        <v>0</v>
      </c>
      <c r="U965" s="34"/>
      <c r="V965" s="34"/>
      <c r="W965" s="34"/>
      <c r="X965" s="34"/>
      <c r="Y965" s="34"/>
      <c r="Z965" s="34"/>
      <c r="AA965" s="34"/>
      <c r="AB965" s="34"/>
      <c r="AC965" s="34"/>
      <c r="AD965" s="34"/>
      <c r="AE965" s="34"/>
      <c r="AR965" s="217" t="s">
        <v>365</v>
      </c>
      <c r="AT965" s="217" t="s">
        <v>204</v>
      </c>
      <c r="AU965" s="217" t="s">
        <v>84</v>
      </c>
      <c r="AY965" s="17" t="s">
        <v>201</v>
      </c>
      <c r="BE965" s="218">
        <f>IF(N965="základní",J965,0)</f>
        <v>0</v>
      </c>
      <c r="BF965" s="218">
        <f>IF(N965="snížená",J965,0)</f>
        <v>0</v>
      </c>
      <c r="BG965" s="218">
        <f>IF(N965="zákl. přenesená",J965,0)</f>
        <v>0</v>
      </c>
      <c r="BH965" s="218">
        <f>IF(N965="sníž. přenesená",J965,0)</f>
        <v>0</v>
      </c>
      <c r="BI965" s="218">
        <f>IF(N965="nulová",J965,0)</f>
        <v>0</v>
      </c>
      <c r="BJ965" s="17" t="s">
        <v>82</v>
      </c>
      <c r="BK965" s="218">
        <f>ROUND(I965*H965,2)</f>
        <v>0</v>
      </c>
      <c r="BL965" s="17" t="s">
        <v>365</v>
      </c>
      <c r="BM965" s="217" t="s">
        <v>2146</v>
      </c>
    </row>
    <row r="966" spans="1:65" s="12" customFormat="1" ht="22.9" customHeight="1" x14ac:dyDescent="0.2">
      <c r="B966" s="189"/>
      <c r="C966" s="294"/>
      <c r="D966" s="191" t="s">
        <v>73</v>
      </c>
      <c r="E966" s="203" t="s">
        <v>2147</v>
      </c>
      <c r="F966" s="203" t="s">
        <v>2148</v>
      </c>
      <c r="G966" s="190"/>
      <c r="H966" s="190"/>
      <c r="I966" s="193"/>
      <c r="J966" s="204">
        <f>BK966</f>
        <v>0</v>
      </c>
      <c r="K966" s="190"/>
      <c r="L966" s="195"/>
      <c r="M966" s="196"/>
      <c r="N966" s="197"/>
      <c r="O966" s="197"/>
      <c r="P966" s="198">
        <f>SUM(P967:P969)</f>
        <v>0</v>
      </c>
      <c r="Q966" s="197"/>
      <c r="R966" s="198">
        <f>SUM(R967:R969)</f>
        <v>0.33361659999999999</v>
      </c>
      <c r="S966" s="197"/>
      <c r="T966" s="199">
        <f>SUM(T967:T969)</f>
        <v>0</v>
      </c>
      <c r="AR966" s="200" t="s">
        <v>84</v>
      </c>
      <c r="AT966" s="201" t="s">
        <v>73</v>
      </c>
      <c r="AU966" s="201" t="s">
        <v>82</v>
      </c>
      <c r="AY966" s="200" t="s">
        <v>201</v>
      </c>
      <c r="BK966" s="202">
        <f>SUM(BK967:BK969)</f>
        <v>0</v>
      </c>
    </row>
    <row r="967" spans="1:65" s="2" customFormat="1" ht="16.5" customHeight="1" x14ac:dyDescent="0.2">
      <c r="A967" s="34"/>
      <c r="B967" s="35"/>
      <c r="C967" s="290" t="s">
        <v>2023</v>
      </c>
      <c r="D967" s="205" t="s">
        <v>204</v>
      </c>
      <c r="E967" s="206" t="s">
        <v>2150</v>
      </c>
      <c r="F967" s="281" t="s">
        <v>5970</v>
      </c>
      <c r="G967" s="208" t="s">
        <v>309</v>
      </c>
      <c r="H967" s="283">
        <v>327.47000000000003</v>
      </c>
      <c r="I967" s="210"/>
      <c r="J967" s="211">
        <f>ROUND(I967*H967,2)</f>
        <v>0</v>
      </c>
      <c r="K967" s="212"/>
      <c r="L967" s="39"/>
      <c r="M967" s="213" t="s">
        <v>1</v>
      </c>
      <c r="N967" s="214" t="s">
        <v>39</v>
      </c>
      <c r="O967" s="71"/>
      <c r="P967" s="215">
        <f>O967*H967</f>
        <v>0</v>
      </c>
      <c r="Q967" s="215">
        <v>9.7999999999999997E-4</v>
      </c>
      <c r="R967" s="215">
        <f>Q967*H967</f>
        <v>0.3209206</v>
      </c>
      <c r="S967" s="215">
        <v>0</v>
      </c>
      <c r="T967" s="216">
        <f>S967*H967</f>
        <v>0</v>
      </c>
      <c r="U967" s="34"/>
      <c r="V967" s="34"/>
      <c r="W967" s="34"/>
      <c r="X967" s="34"/>
      <c r="Y967" s="34"/>
      <c r="Z967" s="34"/>
      <c r="AA967" s="34"/>
      <c r="AB967" s="34"/>
      <c r="AC967" s="34"/>
      <c r="AD967" s="34"/>
      <c r="AE967" s="34"/>
      <c r="AR967" s="217" t="s">
        <v>365</v>
      </c>
      <c r="AT967" s="217" t="s">
        <v>204</v>
      </c>
      <c r="AU967" s="217" t="s">
        <v>84</v>
      </c>
      <c r="AY967" s="17" t="s">
        <v>201</v>
      </c>
      <c r="BE967" s="218">
        <f>IF(N967="základní",J967,0)</f>
        <v>0</v>
      </c>
      <c r="BF967" s="218">
        <f>IF(N967="snížená",J967,0)</f>
        <v>0</v>
      </c>
      <c r="BG967" s="218">
        <f>IF(N967="zákl. přenesená",J967,0)</f>
        <v>0</v>
      </c>
      <c r="BH967" s="218">
        <f>IF(N967="sníž. přenesená",J967,0)</f>
        <v>0</v>
      </c>
      <c r="BI967" s="218">
        <f>IF(N967="nulová",J967,0)</f>
        <v>0</v>
      </c>
      <c r="BJ967" s="17" t="s">
        <v>82</v>
      </c>
      <c r="BK967" s="218">
        <f>ROUND(I967*H967,2)</f>
        <v>0</v>
      </c>
      <c r="BL967" s="17" t="s">
        <v>365</v>
      </c>
      <c r="BM967" s="217" t="s">
        <v>2151</v>
      </c>
    </row>
    <row r="968" spans="1:65" s="2" customFormat="1" ht="24" customHeight="1" x14ac:dyDescent="0.2">
      <c r="A968" s="34"/>
      <c r="B968" s="35"/>
      <c r="C968" s="290" t="s">
        <v>2029</v>
      </c>
      <c r="D968" s="205" t="s">
        <v>204</v>
      </c>
      <c r="E968" s="285" t="s">
        <v>2153</v>
      </c>
      <c r="F968" s="286" t="s">
        <v>2154</v>
      </c>
      <c r="G968" s="287" t="s">
        <v>309</v>
      </c>
      <c r="H968" s="288">
        <v>0</v>
      </c>
      <c r="I968" s="210"/>
      <c r="J968" s="211">
        <f>ROUND(I968*H968,2)</f>
        <v>0</v>
      </c>
      <c r="K968" s="212"/>
      <c r="L968" s="39"/>
      <c r="M968" s="213" t="s">
        <v>1</v>
      </c>
      <c r="N968" s="214" t="s">
        <v>39</v>
      </c>
      <c r="O968" s="71"/>
      <c r="P968" s="215">
        <f>O968*H968</f>
        <v>0</v>
      </c>
      <c r="Q968" s="215">
        <v>1.2E-4</v>
      </c>
      <c r="R968" s="215">
        <f>Q968*H968</f>
        <v>0</v>
      </c>
      <c r="S968" s="215">
        <v>0</v>
      </c>
      <c r="T968" s="216">
        <f>S968*H968</f>
        <v>0</v>
      </c>
      <c r="U968" s="34"/>
      <c r="V968" s="34"/>
      <c r="W968" s="34"/>
      <c r="X968" s="34"/>
      <c r="Y968" s="34"/>
      <c r="Z968" s="34"/>
      <c r="AA968" s="34"/>
      <c r="AB968" s="34"/>
      <c r="AC968" s="34"/>
      <c r="AD968" s="34"/>
      <c r="AE968" s="34"/>
      <c r="AR968" s="217" t="s">
        <v>365</v>
      </c>
      <c r="AT968" s="217" t="s">
        <v>204</v>
      </c>
      <c r="AU968" s="217" t="s">
        <v>84</v>
      </c>
      <c r="AY968" s="17" t="s">
        <v>201</v>
      </c>
      <c r="BE968" s="218">
        <f>IF(N968="základní",J968,0)</f>
        <v>0</v>
      </c>
      <c r="BF968" s="218">
        <f>IF(N968="snížená",J968,0)</f>
        <v>0</v>
      </c>
      <c r="BG968" s="218">
        <f>IF(N968="zákl. přenesená",J968,0)</f>
        <v>0</v>
      </c>
      <c r="BH968" s="218">
        <f>IF(N968="sníž. přenesená",J968,0)</f>
        <v>0</v>
      </c>
      <c r="BI968" s="218">
        <f>IF(N968="nulová",J968,0)</f>
        <v>0</v>
      </c>
      <c r="BJ968" s="17" t="s">
        <v>82</v>
      </c>
      <c r="BK968" s="218">
        <f>ROUND(I968*H968,2)</f>
        <v>0</v>
      </c>
      <c r="BL968" s="17" t="s">
        <v>365</v>
      </c>
      <c r="BM968" s="217" t="s">
        <v>2155</v>
      </c>
    </row>
    <row r="969" spans="1:65" s="2" customFormat="1" ht="24" customHeight="1" x14ac:dyDescent="0.2">
      <c r="A969" s="34"/>
      <c r="B969" s="35"/>
      <c r="C969" s="290" t="s">
        <v>2036</v>
      </c>
      <c r="D969" s="205" t="s">
        <v>204</v>
      </c>
      <c r="E969" s="206" t="s">
        <v>2157</v>
      </c>
      <c r="F969" s="207" t="s">
        <v>2158</v>
      </c>
      <c r="G969" s="208" t="s">
        <v>309</v>
      </c>
      <c r="H969" s="209">
        <v>26.45</v>
      </c>
      <c r="I969" s="210"/>
      <c r="J969" s="211">
        <f>ROUND(I969*H969,2)</f>
        <v>0</v>
      </c>
      <c r="K969" s="212"/>
      <c r="L969" s="39"/>
      <c r="M969" s="213" t="s">
        <v>1</v>
      </c>
      <c r="N969" s="214" t="s">
        <v>39</v>
      </c>
      <c r="O969" s="71"/>
      <c r="P969" s="215">
        <f>O969*H969</f>
        <v>0</v>
      </c>
      <c r="Q969" s="215">
        <v>4.8000000000000001E-4</v>
      </c>
      <c r="R969" s="215">
        <f>Q969*H969</f>
        <v>1.2696000000000001E-2</v>
      </c>
      <c r="S969" s="215">
        <v>0</v>
      </c>
      <c r="T969" s="216">
        <f>S969*H969</f>
        <v>0</v>
      </c>
      <c r="U969" s="34"/>
      <c r="V969" s="34"/>
      <c r="W969" s="34"/>
      <c r="X969" s="34"/>
      <c r="Y969" s="34"/>
      <c r="Z969" s="34"/>
      <c r="AA969" s="34"/>
      <c r="AB969" s="34"/>
      <c r="AC969" s="34"/>
      <c r="AD969" s="34"/>
      <c r="AE969" s="34"/>
      <c r="AR969" s="217" t="s">
        <v>365</v>
      </c>
      <c r="AT969" s="217" t="s">
        <v>204</v>
      </c>
      <c r="AU969" s="217" t="s">
        <v>84</v>
      </c>
      <c r="AY969" s="17" t="s">
        <v>201</v>
      </c>
      <c r="BE969" s="218">
        <f>IF(N969="základní",J969,0)</f>
        <v>0</v>
      </c>
      <c r="BF969" s="218">
        <f>IF(N969="snížená",J969,0)</f>
        <v>0</v>
      </c>
      <c r="BG969" s="218">
        <f>IF(N969="zákl. přenesená",J969,0)</f>
        <v>0</v>
      </c>
      <c r="BH969" s="218">
        <f>IF(N969="sníž. přenesená",J969,0)</f>
        <v>0</v>
      </c>
      <c r="BI969" s="218">
        <f>IF(N969="nulová",J969,0)</f>
        <v>0</v>
      </c>
      <c r="BJ969" s="17" t="s">
        <v>82</v>
      </c>
      <c r="BK969" s="218">
        <f>ROUND(I969*H969,2)</f>
        <v>0</v>
      </c>
      <c r="BL969" s="17" t="s">
        <v>365</v>
      </c>
      <c r="BM969" s="217" t="s">
        <v>2159</v>
      </c>
    </row>
    <row r="970" spans="1:65" s="12" customFormat="1" ht="22.9" customHeight="1" x14ac:dyDescent="0.2">
      <c r="B970" s="189"/>
      <c r="C970" s="294"/>
      <c r="D970" s="191" t="s">
        <v>73</v>
      </c>
      <c r="E970" s="203" t="s">
        <v>2160</v>
      </c>
      <c r="F970" s="203" t="s">
        <v>2161</v>
      </c>
      <c r="G970" s="190"/>
      <c r="H970" s="190"/>
      <c r="I970" s="193"/>
      <c r="J970" s="204">
        <f>BK970</f>
        <v>0</v>
      </c>
      <c r="K970" s="190"/>
      <c r="L970" s="195"/>
      <c r="M970" s="196"/>
      <c r="N970" s="197"/>
      <c r="O970" s="197"/>
      <c r="P970" s="198">
        <f>SUM(P971:P987)</f>
        <v>0</v>
      </c>
      <c r="Q970" s="197"/>
      <c r="R970" s="198">
        <f>SUM(R971:R987)</f>
        <v>1.7627884</v>
      </c>
      <c r="S970" s="197"/>
      <c r="T970" s="199">
        <f>SUM(T971:T987)</f>
        <v>0</v>
      </c>
      <c r="AR970" s="200" t="s">
        <v>84</v>
      </c>
      <c r="AT970" s="201" t="s">
        <v>73</v>
      </c>
      <c r="AU970" s="201" t="s">
        <v>82</v>
      </c>
      <c r="AY970" s="200" t="s">
        <v>201</v>
      </c>
      <c r="BK970" s="202">
        <f>SUM(BK971:BK987)</f>
        <v>0</v>
      </c>
    </row>
    <row r="971" spans="1:65" s="2" customFormat="1" ht="24" customHeight="1" x14ac:dyDescent="0.2">
      <c r="A971" s="34"/>
      <c r="B971" s="35"/>
      <c r="C971" s="290" t="s">
        <v>2040</v>
      </c>
      <c r="D971" s="205" t="s">
        <v>204</v>
      </c>
      <c r="E971" s="206" t="s">
        <v>2163</v>
      </c>
      <c r="F971" s="207" t="s">
        <v>2164</v>
      </c>
      <c r="G971" s="208" t="s">
        <v>309</v>
      </c>
      <c r="H971" s="209">
        <v>3804.59</v>
      </c>
      <c r="I971" s="210"/>
      <c r="J971" s="211">
        <f>ROUND(I971*H971,2)</f>
        <v>0</v>
      </c>
      <c r="K971" s="212"/>
      <c r="L971" s="39"/>
      <c r="M971" s="213" t="s">
        <v>1</v>
      </c>
      <c r="N971" s="214" t="s">
        <v>39</v>
      </c>
      <c r="O971" s="71"/>
      <c r="P971" s="215">
        <f>O971*H971</f>
        <v>0</v>
      </c>
      <c r="Q971" s="215">
        <v>2.0000000000000001E-4</v>
      </c>
      <c r="R971" s="215">
        <f>Q971*H971</f>
        <v>0.76091800000000009</v>
      </c>
      <c r="S971" s="215">
        <v>0</v>
      </c>
      <c r="T971" s="216">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2165</v>
      </c>
    </row>
    <row r="972" spans="1:65" s="15" customFormat="1" x14ac:dyDescent="0.2">
      <c r="B972" s="249"/>
      <c r="C972" s="295"/>
      <c r="D972" s="219" t="s">
        <v>294</v>
      </c>
      <c r="E972" s="251" t="s">
        <v>1</v>
      </c>
      <c r="F972" s="252" t="s">
        <v>2166</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5051</v>
      </c>
      <c r="G973" s="228"/>
      <c r="H973" s="231">
        <v>2617.8000000000002</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5052</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5053</v>
      </c>
      <c r="G975" s="228"/>
      <c r="H975" s="231">
        <v>127.23</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5" customFormat="1" x14ac:dyDescent="0.2">
      <c r="B976" s="249"/>
      <c r="C976" s="295"/>
      <c r="D976" s="219" t="s">
        <v>294</v>
      </c>
      <c r="E976" s="251" t="s">
        <v>1</v>
      </c>
      <c r="F976" s="252" t="s">
        <v>5054</v>
      </c>
      <c r="G976" s="250"/>
      <c r="H976" s="251" t="s">
        <v>1</v>
      </c>
      <c r="I976" s="253"/>
      <c r="J976" s="250"/>
      <c r="K976" s="250"/>
      <c r="L976" s="254"/>
      <c r="M976" s="255"/>
      <c r="N976" s="256"/>
      <c r="O976" s="256"/>
      <c r="P976" s="256"/>
      <c r="Q976" s="256"/>
      <c r="R976" s="256"/>
      <c r="S976" s="256"/>
      <c r="T976" s="257"/>
      <c r="AT976" s="258" t="s">
        <v>294</v>
      </c>
      <c r="AU976" s="258" t="s">
        <v>84</v>
      </c>
      <c r="AV976" s="15" t="s">
        <v>82</v>
      </c>
      <c r="AW976" s="15" t="s">
        <v>30</v>
      </c>
      <c r="AX976" s="15" t="s">
        <v>74</v>
      </c>
      <c r="AY976" s="258" t="s">
        <v>201</v>
      </c>
    </row>
    <row r="977" spans="1:65" s="13" customFormat="1" x14ac:dyDescent="0.2">
      <c r="B977" s="227"/>
      <c r="C977" s="292"/>
      <c r="D977" s="219" t="s">
        <v>294</v>
      </c>
      <c r="E977" s="229" t="s">
        <v>1</v>
      </c>
      <c r="F977" s="230" t="s">
        <v>5055</v>
      </c>
      <c r="G977" s="228"/>
      <c r="H977" s="231">
        <v>643.1</v>
      </c>
      <c r="I977" s="232"/>
      <c r="J977" s="228"/>
      <c r="K977" s="228"/>
      <c r="L977" s="233"/>
      <c r="M977" s="234"/>
      <c r="N977" s="235"/>
      <c r="O977" s="235"/>
      <c r="P977" s="235"/>
      <c r="Q977" s="235"/>
      <c r="R977" s="235"/>
      <c r="S977" s="235"/>
      <c r="T977" s="236"/>
      <c r="AT977" s="237" t="s">
        <v>294</v>
      </c>
      <c r="AU977" s="237" t="s">
        <v>84</v>
      </c>
      <c r="AV977" s="13" t="s">
        <v>84</v>
      </c>
      <c r="AW977" s="13" t="s">
        <v>30</v>
      </c>
      <c r="AX977" s="13" t="s">
        <v>74</v>
      </c>
      <c r="AY977" s="237" t="s">
        <v>201</v>
      </c>
    </row>
    <row r="978" spans="1:65" s="15" customFormat="1" x14ac:dyDescent="0.2">
      <c r="B978" s="249"/>
      <c r="C978" s="295"/>
      <c r="D978" s="219" t="s">
        <v>294</v>
      </c>
      <c r="E978" s="251" t="s">
        <v>1</v>
      </c>
      <c r="F978" s="252" t="s">
        <v>2174</v>
      </c>
      <c r="G978" s="250"/>
      <c r="H978" s="251" t="s">
        <v>1</v>
      </c>
      <c r="I978" s="253"/>
      <c r="J978" s="250"/>
      <c r="K978" s="250"/>
      <c r="L978" s="254"/>
      <c r="M978" s="255"/>
      <c r="N978" s="256"/>
      <c r="O978" s="256"/>
      <c r="P978" s="256"/>
      <c r="Q978" s="256"/>
      <c r="R978" s="256"/>
      <c r="S978" s="256"/>
      <c r="T978" s="257"/>
      <c r="AT978" s="258" t="s">
        <v>294</v>
      </c>
      <c r="AU978" s="258" t="s">
        <v>84</v>
      </c>
      <c r="AV978" s="15" t="s">
        <v>82</v>
      </c>
      <c r="AW978" s="15" t="s">
        <v>30</v>
      </c>
      <c r="AX978" s="15" t="s">
        <v>74</v>
      </c>
      <c r="AY978" s="258" t="s">
        <v>201</v>
      </c>
    </row>
    <row r="979" spans="1:65" s="13" customFormat="1" x14ac:dyDescent="0.2">
      <c r="B979" s="227"/>
      <c r="C979" s="292"/>
      <c r="D979" s="219" t="s">
        <v>294</v>
      </c>
      <c r="E979" s="229" t="s">
        <v>1</v>
      </c>
      <c r="F979" s="230" t="s">
        <v>5056</v>
      </c>
      <c r="G979" s="228"/>
      <c r="H979" s="231">
        <v>933.89</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5" customFormat="1" x14ac:dyDescent="0.2">
      <c r="B980" s="249"/>
      <c r="C980" s="295"/>
      <c r="D980" s="219" t="s">
        <v>294</v>
      </c>
      <c r="E980" s="251" t="s">
        <v>1</v>
      </c>
      <c r="F980" s="252" t="s">
        <v>5057</v>
      </c>
      <c r="G980" s="250"/>
      <c r="H980" s="251" t="s">
        <v>1</v>
      </c>
      <c r="I980" s="253"/>
      <c r="J980" s="250"/>
      <c r="K980" s="250"/>
      <c r="L980" s="254"/>
      <c r="M980" s="255"/>
      <c r="N980" s="256"/>
      <c r="O980" s="256"/>
      <c r="P980" s="256"/>
      <c r="Q980" s="256"/>
      <c r="R980" s="256"/>
      <c r="S980" s="256"/>
      <c r="T980" s="257"/>
      <c r="AT980" s="258" t="s">
        <v>294</v>
      </c>
      <c r="AU980" s="258" t="s">
        <v>84</v>
      </c>
      <c r="AV980" s="15" t="s">
        <v>82</v>
      </c>
      <c r="AW980" s="15" t="s">
        <v>30</v>
      </c>
      <c r="AX980" s="15" t="s">
        <v>74</v>
      </c>
      <c r="AY980" s="258" t="s">
        <v>201</v>
      </c>
    </row>
    <row r="981" spans="1:65" s="13" customFormat="1" x14ac:dyDescent="0.2">
      <c r="B981" s="227"/>
      <c r="C981" s="292"/>
      <c r="D981" s="219" t="s">
        <v>294</v>
      </c>
      <c r="E981" s="229" t="s">
        <v>1</v>
      </c>
      <c r="F981" s="230" t="s">
        <v>4617</v>
      </c>
      <c r="G981" s="228"/>
      <c r="H981" s="231">
        <v>327.47000000000003</v>
      </c>
      <c r="I981" s="232"/>
      <c r="J981" s="228"/>
      <c r="K981" s="228"/>
      <c r="L981" s="233"/>
      <c r="M981" s="234"/>
      <c r="N981" s="235"/>
      <c r="O981" s="235"/>
      <c r="P981" s="235"/>
      <c r="Q981" s="235"/>
      <c r="R981" s="235"/>
      <c r="S981" s="235"/>
      <c r="T981" s="236"/>
      <c r="AT981" s="237" t="s">
        <v>294</v>
      </c>
      <c r="AU981" s="237" t="s">
        <v>84</v>
      </c>
      <c r="AV981" s="13" t="s">
        <v>84</v>
      </c>
      <c r="AW981" s="13" t="s">
        <v>30</v>
      </c>
      <c r="AX981" s="13" t="s">
        <v>74</v>
      </c>
      <c r="AY981" s="237" t="s">
        <v>201</v>
      </c>
    </row>
    <row r="982" spans="1:65" s="15" customFormat="1" x14ac:dyDescent="0.2">
      <c r="B982" s="249"/>
      <c r="C982" s="295"/>
      <c r="D982" s="219" t="s">
        <v>294</v>
      </c>
      <c r="E982" s="251" t="s">
        <v>1</v>
      </c>
      <c r="F982" s="252" t="s">
        <v>2176</v>
      </c>
      <c r="G982" s="250"/>
      <c r="H982" s="251" t="s">
        <v>1</v>
      </c>
      <c r="I982" s="253"/>
      <c r="J982" s="250"/>
      <c r="K982" s="250"/>
      <c r="L982" s="254"/>
      <c r="M982" s="255"/>
      <c r="N982" s="256"/>
      <c r="O982" s="256"/>
      <c r="P982" s="256"/>
      <c r="Q982" s="256"/>
      <c r="R982" s="256"/>
      <c r="S982" s="256"/>
      <c r="T982" s="257"/>
      <c r="AT982" s="258" t="s">
        <v>294</v>
      </c>
      <c r="AU982" s="258" t="s">
        <v>84</v>
      </c>
      <c r="AV982" s="15" t="s">
        <v>82</v>
      </c>
      <c r="AW982" s="15" t="s">
        <v>30</v>
      </c>
      <c r="AX982" s="15" t="s">
        <v>74</v>
      </c>
      <c r="AY982" s="258" t="s">
        <v>201</v>
      </c>
    </row>
    <row r="983" spans="1:65" s="13" customFormat="1" x14ac:dyDescent="0.2">
      <c r="B983" s="227"/>
      <c r="C983" s="292"/>
      <c r="D983" s="219" t="s">
        <v>294</v>
      </c>
      <c r="E983" s="229" t="s">
        <v>1</v>
      </c>
      <c r="F983" s="230" t="s">
        <v>2177</v>
      </c>
      <c r="G983" s="228"/>
      <c r="H983" s="231">
        <v>-844.9</v>
      </c>
      <c r="I983" s="232"/>
      <c r="J983" s="228"/>
      <c r="K983" s="228"/>
      <c r="L983" s="233"/>
      <c r="M983" s="234"/>
      <c r="N983" s="235"/>
      <c r="O983" s="235"/>
      <c r="P983" s="235"/>
      <c r="Q983" s="235"/>
      <c r="R983" s="235"/>
      <c r="S983" s="235"/>
      <c r="T983" s="236"/>
      <c r="AT983" s="237" t="s">
        <v>294</v>
      </c>
      <c r="AU983" s="237" t="s">
        <v>84</v>
      </c>
      <c r="AV983" s="13" t="s">
        <v>84</v>
      </c>
      <c r="AW983" s="13" t="s">
        <v>30</v>
      </c>
      <c r="AX983" s="13" t="s">
        <v>74</v>
      </c>
      <c r="AY983" s="237" t="s">
        <v>201</v>
      </c>
    </row>
    <row r="984" spans="1:65" s="14" customFormat="1" x14ac:dyDescent="0.2">
      <c r="B984" s="238"/>
      <c r="C984" s="293"/>
      <c r="D984" s="219" t="s">
        <v>294</v>
      </c>
      <c r="E984" s="240" t="s">
        <v>1</v>
      </c>
      <c r="F984" s="241" t="s">
        <v>297</v>
      </c>
      <c r="G984" s="239"/>
      <c r="H984" s="242">
        <v>3804.59</v>
      </c>
      <c r="I984" s="243"/>
      <c r="J984" s="239"/>
      <c r="K984" s="239"/>
      <c r="L984" s="244"/>
      <c r="M984" s="245"/>
      <c r="N984" s="246"/>
      <c r="O984" s="246"/>
      <c r="P984" s="246"/>
      <c r="Q984" s="246"/>
      <c r="R984" s="246"/>
      <c r="S984" s="246"/>
      <c r="T984" s="247"/>
      <c r="AT984" s="248" t="s">
        <v>294</v>
      </c>
      <c r="AU984" s="248" t="s">
        <v>84</v>
      </c>
      <c r="AV984" s="14" t="s">
        <v>214</v>
      </c>
      <c r="AW984" s="14" t="s">
        <v>30</v>
      </c>
      <c r="AX984" s="14" t="s">
        <v>82</v>
      </c>
      <c r="AY984" s="248" t="s">
        <v>201</v>
      </c>
    </row>
    <row r="985" spans="1:65" s="2" customFormat="1" ht="24" customHeight="1" x14ac:dyDescent="0.2">
      <c r="A985" s="34"/>
      <c r="B985" s="35"/>
      <c r="C985" s="290" t="s">
        <v>2045</v>
      </c>
      <c r="D985" s="205" t="s">
        <v>204</v>
      </c>
      <c r="E985" s="206" t="s">
        <v>2179</v>
      </c>
      <c r="F985" s="207" t="s">
        <v>2180</v>
      </c>
      <c r="G985" s="208" t="s">
        <v>309</v>
      </c>
      <c r="H985" s="209">
        <v>3623.49</v>
      </c>
      <c r="I985" s="210"/>
      <c r="J985" s="211">
        <f>ROUND(I985*H985,2)</f>
        <v>0</v>
      </c>
      <c r="K985" s="212"/>
      <c r="L985" s="39"/>
      <c r="M985" s="213" t="s">
        <v>1</v>
      </c>
      <c r="N985" s="214" t="s">
        <v>39</v>
      </c>
      <c r="O985" s="71"/>
      <c r="P985" s="215">
        <f>O985*H985</f>
        <v>0</v>
      </c>
      <c r="Q985" s="215">
        <v>2.5999999999999998E-4</v>
      </c>
      <c r="R985" s="215">
        <f>Q985*H985</f>
        <v>0.94210739999999982</v>
      </c>
      <c r="S985" s="215">
        <v>0</v>
      </c>
      <c r="T985" s="216">
        <f>S985*H985</f>
        <v>0</v>
      </c>
      <c r="U985" s="34"/>
      <c r="V985" s="34"/>
      <c r="W985" s="34"/>
      <c r="X985" s="34"/>
      <c r="Y985" s="34"/>
      <c r="Z985" s="34"/>
      <c r="AA985" s="34"/>
      <c r="AB985" s="34"/>
      <c r="AC985" s="34"/>
      <c r="AD985" s="34"/>
      <c r="AE985" s="34"/>
      <c r="AR985" s="217" t="s">
        <v>365</v>
      </c>
      <c r="AT985" s="217" t="s">
        <v>204</v>
      </c>
      <c r="AU985" s="217" t="s">
        <v>84</v>
      </c>
      <c r="AY985" s="17" t="s">
        <v>201</v>
      </c>
      <c r="BE985" s="218">
        <f>IF(N985="základní",J985,0)</f>
        <v>0</v>
      </c>
      <c r="BF985" s="218">
        <f>IF(N985="snížená",J985,0)</f>
        <v>0</v>
      </c>
      <c r="BG985" s="218">
        <f>IF(N985="zákl. přenesená",J985,0)</f>
        <v>0</v>
      </c>
      <c r="BH985" s="218">
        <f>IF(N985="sníž. přenesená",J985,0)</f>
        <v>0</v>
      </c>
      <c r="BI985" s="218">
        <f>IF(N985="nulová",J985,0)</f>
        <v>0</v>
      </c>
      <c r="BJ985" s="17" t="s">
        <v>82</v>
      </c>
      <c r="BK985" s="218">
        <f>ROUND(I985*H985,2)</f>
        <v>0</v>
      </c>
      <c r="BL985" s="17" t="s">
        <v>365</v>
      </c>
      <c r="BM985" s="217" t="s">
        <v>2181</v>
      </c>
    </row>
    <row r="986" spans="1:65" s="2" customFormat="1" ht="19.5" x14ac:dyDescent="0.2">
      <c r="A986" s="34"/>
      <c r="B986" s="35"/>
      <c r="D986" s="219" t="s">
        <v>210</v>
      </c>
      <c r="E986" s="36"/>
      <c r="F986" s="220" t="s">
        <v>2182</v>
      </c>
      <c r="G986" s="36"/>
      <c r="H986" s="36"/>
      <c r="I986" s="118"/>
      <c r="J986" s="36"/>
      <c r="K986" s="36"/>
      <c r="L986" s="39"/>
      <c r="M986" s="221"/>
      <c r="N986" s="222"/>
      <c r="O986" s="71"/>
      <c r="P986" s="71"/>
      <c r="Q986" s="71"/>
      <c r="R986" s="71"/>
      <c r="S986" s="71"/>
      <c r="T986" s="72"/>
      <c r="U986" s="34"/>
      <c r="V986" s="34"/>
      <c r="W986" s="34"/>
      <c r="X986" s="34"/>
      <c r="Y986" s="34"/>
      <c r="Z986" s="34"/>
      <c r="AA986" s="34"/>
      <c r="AB986" s="34"/>
      <c r="AC986" s="34"/>
      <c r="AD986" s="34"/>
      <c r="AE986" s="34"/>
      <c r="AT986" s="17" t="s">
        <v>210</v>
      </c>
      <c r="AU986" s="17" t="s">
        <v>84</v>
      </c>
    </row>
    <row r="987" spans="1:65" s="2" customFormat="1" ht="24" customHeight="1" x14ac:dyDescent="0.2">
      <c r="A987" s="34"/>
      <c r="B987" s="35"/>
      <c r="C987" s="290" t="s">
        <v>2050</v>
      </c>
      <c r="D987" s="205" t="s">
        <v>204</v>
      </c>
      <c r="E987" s="206" t="s">
        <v>2184</v>
      </c>
      <c r="F987" s="207" t="s">
        <v>2185</v>
      </c>
      <c r="G987" s="208" t="s">
        <v>309</v>
      </c>
      <c r="H987" s="209">
        <v>181.1</v>
      </c>
      <c r="I987" s="210"/>
      <c r="J987" s="211">
        <f>ROUND(I987*H987,2)</f>
        <v>0</v>
      </c>
      <c r="K987" s="212"/>
      <c r="L987" s="39"/>
      <c r="M987" s="274" t="s">
        <v>1</v>
      </c>
      <c r="N987" s="275" t="s">
        <v>39</v>
      </c>
      <c r="O987" s="225"/>
      <c r="P987" s="276">
        <f>O987*H987</f>
        <v>0</v>
      </c>
      <c r="Q987" s="276">
        <v>3.3E-4</v>
      </c>
      <c r="R987" s="276">
        <f>Q987*H987</f>
        <v>5.9762999999999997E-2</v>
      </c>
      <c r="S987" s="276">
        <v>0</v>
      </c>
      <c r="T987" s="277">
        <f>S987*H987</f>
        <v>0</v>
      </c>
      <c r="U987" s="34"/>
      <c r="V987" s="34"/>
      <c r="W987" s="34"/>
      <c r="X987" s="34"/>
      <c r="Y987" s="34"/>
      <c r="Z987" s="34"/>
      <c r="AA987" s="34"/>
      <c r="AB987" s="34"/>
      <c r="AC987" s="34"/>
      <c r="AD987" s="34"/>
      <c r="AE987" s="34"/>
      <c r="AR987" s="217" t="s">
        <v>365</v>
      </c>
      <c r="AT987" s="217" t="s">
        <v>204</v>
      </c>
      <c r="AU987" s="217" t="s">
        <v>84</v>
      </c>
      <c r="AY987" s="17" t="s">
        <v>201</v>
      </c>
      <c r="BE987" s="218">
        <f>IF(N987="základní",J987,0)</f>
        <v>0</v>
      </c>
      <c r="BF987" s="218">
        <f>IF(N987="snížená",J987,0)</f>
        <v>0</v>
      </c>
      <c r="BG987" s="218">
        <f>IF(N987="zákl. přenesená",J987,0)</f>
        <v>0</v>
      </c>
      <c r="BH987" s="218">
        <f>IF(N987="sníž. přenesená",J987,0)</f>
        <v>0</v>
      </c>
      <c r="BI987" s="218">
        <f>IF(N987="nulová",J987,0)</f>
        <v>0</v>
      </c>
      <c r="BJ987" s="17" t="s">
        <v>82</v>
      </c>
      <c r="BK987" s="218">
        <f>ROUND(I987*H987,2)</f>
        <v>0</v>
      </c>
      <c r="BL987" s="17" t="s">
        <v>365</v>
      </c>
      <c r="BM987" s="217" t="s">
        <v>2186</v>
      </c>
    </row>
    <row r="988" spans="1:65" s="2" customFormat="1" ht="6.95" customHeight="1" x14ac:dyDescent="0.2">
      <c r="A988" s="34"/>
      <c r="B988" s="54"/>
      <c r="C988" s="55"/>
      <c r="D988" s="55"/>
      <c r="E988" s="55"/>
      <c r="F988" s="55"/>
      <c r="G988" s="55"/>
      <c r="H988" s="55"/>
      <c r="I988" s="154"/>
      <c r="J988" s="55"/>
      <c r="K988" s="55"/>
      <c r="L988" s="39"/>
      <c r="M988" s="34"/>
      <c r="O988" s="34"/>
      <c r="P988" s="34"/>
      <c r="Q988" s="34"/>
      <c r="R988" s="34"/>
      <c r="S988" s="34"/>
      <c r="T988" s="34"/>
      <c r="U988" s="34"/>
      <c r="V988" s="34"/>
      <c r="W988" s="34"/>
      <c r="X988" s="34"/>
      <c r="Y988" s="34"/>
      <c r="Z988" s="34"/>
      <c r="AA988" s="34"/>
      <c r="AB988" s="34"/>
      <c r="AC988" s="34"/>
      <c r="AD988" s="34"/>
      <c r="AE988" s="34"/>
    </row>
  </sheetData>
  <sheetProtection algorithmName="SHA-512" hashValue="U4Gd9CS0+PWz0PJlfgv5WYKkhgmH9f5PRtPRgwsqYRyGPV9yl+AFrIKRQp2XzIONi05tqB/8QoJtQddUXYF+pw==" saltValue="qYXLSxuJxZ2etsVZZ6Z6mg==" spinCount="100000" sheet="1" formatColumns="0" formatRows="0" autoFilter="0"/>
  <autoFilter ref="C144:K987"/>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5058</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F2_D.400.01 - ZTI - Vodovod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2200</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4446</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F2_D.400.01 - ZTI - Vodovod</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2201</v>
      </c>
      <c r="F122" s="192" t="s">
        <v>2202</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2206</v>
      </c>
      <c r="F123" s="207" t="s">
        <v>2207</v>
      </c>
      <c r="G123" s="208" t="s">
        <v>2205</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2208</v>
      </c>
      <c r="F124" s="207" t="s">
        <v>2209</v>
      </c>
      <c r="G124" s="208" t="s">
        <v>2205</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2210</v>
      </c>
      <c r="F125" s="207" t="s">
        <v>2211</v>
      </c>
      <c r="G125" s="208" t="s">
        <v>2205</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2212</v>
      </c>
      <c r="F126" s="207" t="s">
        <v>2213</v>
      </c>
      <c r="G126" s="208" t="s">
        <v>2205</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2216</v>
      </c>
      <c r="F127" s="207" t="s">
        <v>2217</v>
      </c>
      <c r="G127" s="208" t="s">
        <v>2205</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2232</v>
      </c>
      <c r="F128" s="207" t="s">
        <v>2233</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2234</v>
      </c>
      <c r="F129" s="207" t="s">
        <v>2235</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2220</v>
      </c>
      <c r="F130" s="207" t="s">
        <v>2221</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2246</v>
      </c>
      <c r="F131" s="207" t="s">
        <v>2247</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2297</v>
      </c>
      <c r="F132" s="207" t="s">
        <v>2249</v>
      </c>
      <c r="G132" s="208" t="s">
        <v>2263</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2250</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2300</v>
      </c>
      <c r="F134" s="207" t="s">
        <v>2252</v>
      </c>
      <c r="G134" s="208" t="s">
        <v>2263</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2250</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2253</v>
      </c>
      <c r="F136" s="207" t="s">
        <v>2254</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2250</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2259</v>
      </c>
      <c r="F138" s="207" t="s">
        <v>2260</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538</v>
      </c>
    </row>
    <row r="139" spans="1:65" s="2" customFormat="1" ht="24" customHeight="1" x14ac:dyDescent="0.2">
      <c r="A139" s="34"/>
      <c r="B139" s="35"/>
      <c r="C139" s="284" t="s">
        <v>269</v>
      </c>
      <c r="D139" s="284" t="s">
        <v>204</v>
      </c>
      <c r="E139" s="285" t="s">
        <v>5059</v>
      </c>
      <c r="F139" s="286" t="s">
        <v>5060</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546</v>
      </c>
    </row>
    <row r="140" spans="1:65" s="2" customFormat="1" ht="24" customHeight="1" x14ac:dyDescent="0.2">
      <c r="A140" s="34"/>
      <c r="B140" s="35"/>
      <c r="C140" s="205" t="s">
        <v>8</v>
      </c>
      <c r="D140" s="205" t="s">
        <v>204</v>
      </c>
      <c r="E140" s="206" t="s">
        <v>2271</v>
      </c>
      <c r="F140" s="207" t="s">
        <v>2272</v>
      </c>
      <c r="G140" s="208" t="s">
        <v>2205</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563</v>
      </c>
    </row>
    <row r="141" spans="1:65" s="2" customFormat="1" ht="16.5" customHeight="1" x14ac:dyDescent="0.2">
      <c r="A141" s="34"/>
      <c r="B141" s="35"/>
      <c r="C141" s="205" t="s">
        <v>365</v>
      </c>
      <c r="D141" s="205" t="s">
        <v>204</v>
      </c>
      <c r="E141" s="206" t="s">
        <v>2273</v>
      </c>
      <c r="F141" s="207" t="s">
        <v>2274</v>
      </c>
      <c r="G141" s="208" t="s">
        <v>2205</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573</v>
      </c>
    </row>
    <row r="142" spans="1:65" s="2" customFormat="1" ht="16.5" customHeight="1" x14ac:dyDescent="0.2">
      <c r="A142" s="34"/>
      <c r="B142" s="35"/>
      <c r="C142" s="205" t="s">
        <v>369</v>
      </c>
      <c r="D142" s="205" t="s">
        <v>204</v>
      </c>
      <c r="E142" s="206" t="s">
        <v>2275</v>
      </c>
      <c r="F142" s="207" t="s">
        <v>2276</v>
      </c>
      <c r="G142" s="208" t="s">
        <v>2205</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581</v>
      </c>
    </row>
    <row r="143" spans="1:65" s="2" customFormat="1" ht="16.5" customHeight="1" x14ac:dyDescent="0.2">
      <c r="A143" s="34"/>
      <c r="B143" s="35"/>
      <c r="C143" s="205" t="s">
        <v>373</v>
      </c>
      <c r="D143" s="205" t="s">
        <v>204</v>
      </c>
      <c r="E143" s="206" t="s">
        <v>2277</v>
      </c>
      <c r="F143" s="207" t="s">
        <v>2278</v>
      </c>
      <c r="G143" s="208" t="s">
        <v>2205</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592</v>
      </c>
    </row>
    <row r="144" spans="1:65" s="2" customFormat="1" ht="16.5" customHeight="1" x14ac:dyDescent="0.2">
      <c r="A144" s="34"/>
      <c r="B144" s="35"/>
      <c r="C144" s="205" t="s">
        <v>377</v>
      </c>
      <c r="D144" s="205" t="s">
        <v>204</v>
      </c>
      <c r="E144" s="206" t="s">
        <v>2279</v>
      </c>
      <c r="F144" s="207" t="s">
        <v>2280</v>
      </c>
      <c r="G144" s="208" t="s">
        <v>2205</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602</v>
      </c>
    </row>
    <row r="145" spans="1:65" s="2" customFormat="1" ht="16.5" customHeight="1" x14ac:dyDescent="0.2">
      <c r="A145" s="34"/>
      <c r="B145" s="35"/>
      <c r="C145" s="205" t="s">
        <v>381</v>
      </c>
      <c r="D145" s="205" t="s">
        <v>204</v>
      </c>
      <c r="E145" s="206" t="s">
        <v>2281</v>
      </c>
      <c r="F145" s="207" t="s">
        <v>2282</v>
      </c>
      <c r="G145" s="208" t="s">
        <v>2205</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610</v>
      </c>
    </row>
    <row r="146" spans="1:65" s="2" customFormat="1" ht="16.5" customHeight="1" x14ac:dyDescent="0.2">
      <c r="A146" s="34"/>
      <c r="B146" s="35"/>
      <c r="C146" s="205" t="s">
        <v>7</v>
      </c>
      <c r="D146" s="205" t="s">
        <v>204</v>
      </c>
      <c r="E146" s="206" t="s">
        <v>2283</v>
      </c>
      <c r="F146" s="207" t="s">
        <v>2284</v>
      </c>
      <c r="G146" s="208" t="s">
        <v>2205</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618</v>
      </c>
    </row>
    <row r="147" spans="1:65" s="2" customFormat="1" ht="16.5" customHeight="1" x14ac:dyDescent="0.2">
      <c r="A147" s="34"/>
      <c r="B147" s="35"/>
      <c r="C147" s="205" t="s">
        <v>388</v>
      </c>
      <c r="D147" s="205" t="s">
        <v>204</v>
      </c>
      <c r="E147" s="206" t="s">
        <v>2285</v>
      </c>
      <c r="F147" s="207" t="s">
        <v>2286</v>
      </c>
      <c r="G147" s="208" t="s">
        <v>2205</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626</v>
      </c>
    </row>
    <row r="148" spans="1:65" s="2" customFormat="1" ht="16.5" customHeight="1" x14ac:dyDescent="0.2">
      <c r="A148" s="34"/>
      <c r="B148" s="35"/>
      <c r="C148" s="205" t="s">
        <v>394</v>
      </c>
      <c r="D148" s="205" t="s">
        <v>204</v>
      </c>
      <c r="E148" s="206" t="s">
        <v>2291</v>
      </c>
      <c r="F148" s="207" t="s">
        <v>2292</v>
      </c>
      <c r="G148" s="208" t="s">
        <v>2263</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638</v>
      </c>
    </row>
    <row r="149" spans="1:65" s="2" customFormat="1" ht="16.5" customHeight="1" x14ac:dyDescent="0.2">
      <c r="A149" s="34"/>
      <c r="B149" s="35"/>
      <c r="C149" s="205" t="s">
        <v>402</v>
      </c>
      <c r="D149" s="205" t="s">
        <v>204</v>
      </c>
      <c r="E149" s="206" t="s">
        <v>2293</v>
      </c>
      <c r="F149" s="207" t="s">
        <v>2294</v>
      </c>
      <c r="G149" s="208" t="s">
        <v>2263</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649</v>
      </c>
    </row>
    <row r="150" spans="1:65" s="2" customFormat="1" ht="16.5" customHeight="1" x14ac:dyDescent="0.2">
      <c r="A150" s="34"/>
      <c r="B150" s="35"/>
      <c r="C150" s="205" t="s">
        <v>409</v>
      </c>
      <c r="D150" s="205" t="s">
        <v>204</v>
      </c>
      <c r="E150" s="206" t="s">
        <v>2295</v>
      </c>
      <c r="F150" s="207" t="s">
        <v>2296</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657</v>
      </c>
    </row>
    <row r="151" spans="1:65" s="2" customFormat="1" ht="24" customHeight="1" x14ac:dyDescent="0.2">
      <c r="A151" s="34"/>
      <c r="B151" s="35"/>
      <c r="C151" s="205" t="s">
        <v>538</v>
      </c>
      <c r="D151" s="205" t="s">
        <v>204</v>
      </c>
      <c r="E151" s="206" t="s">
        <v>2303</v>
      </c>
      <c r="F151" s="207" t="s">
        <v>2304</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5061</v>
      </c>
    </row>
    <row r="152" spans="1:65" s="2" customFormat="1" ht="19.5" x14ac:dyDescent="0.2">
      <c r="A152" s="34"/>
      <c r="B152" s="35"/>
      <c r="C152" s="36"/>
      <c r="D152" s="219" t="s">
        <v>210</v>
      </c>
      <c r="E152" s="36"/>
      <c r="F152" s="220" t="s">
        <v>2306</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542</v>
      </c>
      <c r="D153" s="205" t="s">
        <v>204</v>
      </c>
      <c r="E153" s="206" t="s">
        <v>2307</v>
      </c>
      <c r="F153" s="207" t="s">
        <v>2308</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5062</v>
      </c>
    </row>
    <row r="154" spans="1:65" s="2" customFormat="1" ht="19.5" x14ac:dyDescent="0.2">
      <c r="A154" s="34"/>
      <c r="B154" s="35"/>
      <c r="C154" s="36"/>
      <c r="D154" s="219" t="s">
        <v>210</v>
      </c>
      <c r="E154" s="36"/>
      <c r="F154" s="220" t="s">
        <v>2306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546</v>
      </c>
      <c r="D155" s="205" t="s">
        <v>204</v>
      </c>
      <c r="E155" s="206" t="s">
        <v>5063</v>
      </c>
      <c r="F155" s="207" t="s">
        <v>2298</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5064</v>
      </c>
    </row>
    <row r="156" spans="1:65" s="2" customFormat="1" ht="16.5" customHeight="1" x14ac:dyDescent="0.2">
      <c r="A156" s="34"/>
      <c r="B156" s="35"/>
      <c r="C156" s="205" t="s">
        <v>555</v>
      </c>
      <c r="D156" s="205" t="s">
        <v>204</v>
      </c>
      <c r="E156" s="206" t="s">
        <v>5065</v>
      </c>
      <c r="F156" s="207" t="s">
        <v>2301</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5066</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5067</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F2_D.400.02 - ZTI - Kanalizace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4446</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F2_D.400.02 - ZTI - Kanalizace</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2312</v>
      </c>
      <c r="F122" s="192" t="s">
        <v>2313</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2314</v>
      </c>
      <c r="F123" s="207" t="s">
        <v>2315</v>
      </c>
      <c r="G123" s="208" t="s">
        <v>2263</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2316</v>
      </c>
      <c r="F125" s="207" t="s">
        <v>2317</v>
      </c>
      <c r="G125" s="208" t="s">
        <v>2263</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2318</v>
      </c>
      <c r="F127" s="207" t="s">
        <v>2319</v>
      </c>
      <c r="G127" s="208" t="s">
        <v>2263</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2320</v>
      </c>
      <c r="F129" s="207" t="s">
        <v>2321</v>
      </c>
      <c r="G129" s="208" t="s">
        <v>2263</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2322</v>
      </c>
      <c r="F131" s="207" t="s">
        <v>2323</v>
      </c>
      <c r="G131" s="208" t="s">
        <v>2263</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2326</v>
      </c>
      <c r="F133" s="207" t="s">
        <v>2327</v>
      </c>
      <c r="G133" s="208" t="s">
        <v>2263</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2330</v>
      </c>
      <c r="F135" s="207" t="s">
        <v>2331</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2336</v>
      </c>
      <c r="F136" s="207" t="s">
        <v>2337</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2340</v>
      </c>
      <c r="F137" s="207" t="s">
        <v>2341</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546</v>
      </c>
    </row>
    <row r="138" spans="1:65" s="2" customFormat="1" ht="16.5" customHeight="1" x14ac:dyDescent="0.2">
      <c r="A138" s="34"/>
      <c r="B138" s="35"/>
      <c r="C138" s="205" t="s">
        <v>251</v>
      </c>
      <c r="D138" s="205" t="s">
        <v>204</v>
      </c>
      <c r="E138" s="206" t="s">
        <v>2342</v>
      </c>
      <c r="F138" s="207" t="s">
        <v>2343</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563</v>
      </c>
    </row>
    <row r="139" spans="1:65" s="2" customFormat="1" ht="16.5" customHeight="1" x14ac:dyDescent="0.2">
      <c r="A139" s="34"/>
      <c r="B139" s="35"/>
      <c r="C139" s="205" t="s">
        <v>255</v>
      </c>
      <c r="D139" s="205" t="s">
        <v>204</v>
      </c>
      <c r="E139" s="206" t="s">
        <v>2344</v>
      </c>
      <c r="F139" s="207" t="s">
        <v>2345</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573</v>
      </c>
    </row>
    <row r="140" spans="1:65" s="2" customFormat="1" ht="16.5" customHeight="1" x14ac:dyDescent="0.2">
      <c r="A140" s="34"/>
      <c r="B140" s="35"/>
      <c r="C140" s="205" t="s">
        <v>261</v>
      </c>
      <c r="D140" s="205" t="s">
        <v>204</v>
      </c>
      <c r="E140" s="206" t="s">
        <v>2346</v>
      </c>
      <c r="F140" s="207" t="s">
        <v>2347</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581</v>
      </c>
    </row>
    <row r="141" spans="1:65" s="2" customFormat="1" ht="16.5" customHeight="1" x14ac:dyDescent="0.2">
      <c r="A141" s="34"/>
      <c r="B141" s="35"/>
      <c r="C141" s="205" t="s">
        <v>267</v>
      </c>
      <c r="D141" s="205" t="s">
        <v>204</v>
      </c>
      <c r="E141" s="206" t="s">
        <v>2348</v>
      </c>
      <c r="F141" s="207" t="s">
        <v>2349</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592</v>
      </c>
    </row>
    <row r="142" spans="1:65" s="2" customFormat="1" ht="16.5" customHeight="1" x14ac:dyDescent="0.2">
      <c r="A142" s="34"/>
      <c r="B142" s="35"/>
      <c r="C142" s="205" t="s">
        <v>269</v>
      </c>
      <c r="D142" s="205" t="s">
        <v>204</v>
      </c>
      <c r="E142" s="206" t="s">
        <v>2350</v>
      </c>
      <c r="F142" s="207" t="s">
        <v>2351</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602</v>
      </c>
    </row>
    <row r="143" spans="1:65" s="2" customFormat="1" ht="24" customHeight="1" x14ac:dyDescent="0.2">
      <c r="A143" s="34"/>
      <c r="B143" s="35"/>
      <c r="C143" s="205" t="s">
        <v>8</v>
      </c>
      <c r="D143" s="205" t="s">
        <v>204</v>
      </c>
      <c r="E143" s="206" t="s">
        <v>2386</v>
      </c>
      <c r="F143" s="207" t="s">
        <v>5068</v>
      </c>
      <c r="G143" s="208" t="s">
        <v>2205</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610</v>
      </c>
    </row>
    <row r="144" spans="1:65" s="2" customFormat="1" ht="24" customHeight="1" x14ac:dyDescent="0.2">
      <c r="A144" s="34"/>
      <c r="B144" s="35"/>
      <c r="C144" s="205" t="s">
        <v>365</v>
      </c>
      <c r="D144" s="205" t="s">
        <v>204</v>
      </c>
      <c r="E144" s="206" t="s">
        <v>2388</v>
      </c>
      <c r="F144" s="207" t="s">
        <v>5069</v>
      </c>
      <c r="G144" s="208" t="s">
        <v>2205</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618</v>
      </c>
    </row>
    <row r="145" spans="1:65" s="2" customFormat="1" ht="24" customHeight="1" x14ac:dyDescent="0.2">
      <c r="A145" s="34"/>
      <c r="B145" s="35"/>
      <c r="C145" s="205" t="s">
        <v>369</v>
      </c>
      <c r="D145" s="205" t="s">
        <v>204</v>
      </c>
      <c r="E145" s="206" t="s">
        <v>3940</v>
      </c>
      <c r="F145" s="207" t="s">
        <v>5070</v>
      </c>
      <c r="G145" s="208" t="s">
        <v>2205</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626</v>
      </c>
    </row>
    <row r="146" spans="1:65" s="2" customFormat="1" ht="24" customHeight="1" x14ac:dyDescent="0.2">
      <c r="A146" s="34"/>
      <c r="B146" s="35"/>
      <c r="C146" s="205" t="s">
        <v>373</v>
      </c>
      <c r="D146" s="205" t="s">
        <v>204</v>
      </c>
      <c r="E146" s="206" t="s">
        <v>3944</v>
      </c>
      <c r="F146" s="207" t="s">
        <v>5071</v>
      </c>
      <c r="G146" s="208" t="s">
        <v>2205</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638</v>
      </c>
    </row>
    <row r="147" spans="1:65" s="2" customFormat="1" ht="24" customHeight="1" x14ac:dyDescent="0.2">
      <c r="A147" s="34"/>
      <c r="B147" s="35"/>
      <c r="C147" s="205" t="s">
        <v>377</v>
      </c>
      <c r="D147" s="205" t="s">
        <v>204</v>
      </c>
      <c r="E147" s="206" t="s">
        <v>3947</v>
      </c>
      <c r="F147" s="207" t="s">
        <v>5072</v>
      </c>
      <c r="G147" s="208" t="s">
        <v>2205</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649</v>
      </c>
    </row>
    <row r="148" spans="1:65" s="2" customFormat="1" ht="24" customHeight="1" x14ac:dyDescent="0.2">
      <c r="A148" s="34"/>
      <c r="B148" s="35"/>
      <c r="C148" s="205" t="s">
        <v>381</v>
      </c>
      <c r="D148" s="205" t="s">
        <v>204</v>
      </c>
      <c r="E148" s="206" t="s">
        <v>3949</v>
      </c>
      <c r="F148" s="207" t="s">
        <v>5073</v>
      </c>
      <c r="G148" s="208" t="s">
        <v>2205</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657</v>
      </c>
    </row>
    <row r="149" spans="1:65" s="2" customFormat="1" ht="24" customHeight="1" x14ac:dyDescent="0.2">
      <c r="A149" s="34"/>
      <c r="B149" s="35"/>
      <c r="C149" s="205" t="s">
        <v>7</v>
      </c>
      <c r="D149" s="205" t="s">
        <v>204</v>
      </c>
      <c r="E149" s="206" t="s">
        <v>3951</v>
      </c>
      <c r="F149" s="207" t="s">
        <v>5074</v>
      </c>
      <c r="G149" s="208" t="s">
        <v>2205</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687</v>
      </c>
    </row>
    <row r="150" spans="1:65" s="2" customFormat="1" ht="24" customHeight="1" x14ac:dyDescent="0.2">
      <c r="A150" s="34"/>
      <c r="B150" s="35"/>
      <c r="C150" s="205" t="s">
        <v>388</v>
      </c>
      <c r="D150" s="205" t="s">
        <v>204</v>
      </c>
      <c r="E150" s="206" t="s">
        <v>3953</v>
      </c>
      <c r="F150" s="207" t="s">
        <v>5075</v>
      </c>
      <c r="G150" s="208" t="s">
        <v>2205</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695</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5076</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F2_D.500 - Ústřední vytápění a chlazení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5077</v>
      </c>
      <c r="E99" s="166"/>
      <c r="F99" s="166"/>
      <c r="G99" s="166"/>
      <c r="H99" s="166"/>
      <c r="I99" s="167"/>
      <c r="J99" s="168">
        <f>J134</f>
        <v>0</v>
      </c>
      <c r="K99" s="164"/>
      <c r="L99" s="169"/>
    </row>
    <row r="100" spans="1:47" s="9" customFormat="1" ht="24.95" customHeight="1" x14ac:dyDescent="0.2">
      <c r="B100" s="163"/>
      <c r="C100" s="164"/>
      <c r="D100" s="165" t="s">
        <v>5078</v>
      </c>
      <c r="E100" s="166"/>
      <c r="F100" s="166"/>
      <c r="G100" s="166"/>
      <c r="H100" s="166"/>
      <c r="I100" s="167"/>
      <c r="J100" s="168">
        <f>J137</f>
        <v>0</v>
      </c>
      <c r="K100" s="164"/>
      <c r="L100" s="169"/>
    </row>
    <row r="101" spans="1:47" s="9" customFormat="1" ht="24.95" customHeight="1" x14ac:dyDescent="0.2">
      <c r="B101" s="163"/>
      <c r="C101" s="164"/>
      <c r="D101" s="165" t="s">
        <v>5079</v>
      </c>
      <c r="E101" s="166"/>
      <c r="F101" s="166"/>
      <c r="G101" s="166"/>
      <c r="H101" s="166"/>
      <c r="I101" s="167"/>
      <c r="J101" s="168">
        <f>J155</f>
        <v>0</v>
      </c>
      <c r="K101" s="164"/>
      <c r="L101" s="169"/>
    </row>
    <row r="102" spans="1:47" s="9" customFormat="1" ht="24.95" customHeight="1" x14ac:dyDescent="0.2">
      <c r="B102" s="163"/>
      <c r="C102" s="164"/>
      <c r="D102" s="165" t="s">
        <v>5080</v>
      </c>
      <c r="E102" s="166"/>
      <c r="F102" s="166"/>
      <c r="G102" s="166"/>
      <c r="H102" s="166"/>
      <c r="I102" s="167"/>
      <c r="J102" s="168">
        <f>J157</f>
        <v>0</v>
      </c>
      <c r="K102" s="164"/>
      <c r="L102" s="169"/>
    </row>
    <row r="103" spans="1:47" s="9" customFormat="1" ht="24.95" customHeight="1" x14ac:dyDescent="0.2">
      <c r="B103" s="163"/>
      <c r="C103" s="164"/>
      <c r="D103" s="165" t="s">
        <v>5081</v>
      </c>
      <c r="E103" s="166"/>
      <c r="F103" s="166"/>
      <c r="G103" s="166"/>
      <c r="H103" s="166"/>
      <c r="I103" s="167"/>
      <c r="J103" s="168">
        <f>J164</f>
        <v>0</v>
      </c>
      <c r="K103" s="164"/>
      <c r="L103" s="169"/>
    </row>
    <row r="104" spans="1:47" s="9" customFormat="1" ht="24.95" customHeight="1" x14ac:dyDescent="0.2">
      <c r="B104" s="163"/>
      <c r="C104" s="164"/>
      <c r="D104" s="165" t="s">
        <v>5082</v>
      </c>
      <c r="E104" s="166"/>
      <c r="F104" s="166"/>
      <c r="G104" s="166"/>
      <c r="H104" s="166"/>
      <c r="I104" s="167"/>
      <c r="J104" s="168">
        <f>J166</f>
        <v>0</v>
      </c>
      <c r="K104" s="164"/>
      <c r="L104" s="169"/>
    </row>
    <row r="105" spans="1:47" s="9" customFormat="1" ht="24.95" customHeight="1" x14ac:dyDescent="0.2">
      <c r="B105" s="163"/>
      <c r="C105" s="164"/>
      <c r="D105" s="165" t="s">
        <v>5083</v>
      </c>
      <c r="E105" s="166"/>
      <c r="F105" s="166"/>
      <c r="G105" s="166"/>
      <c r="H105" s="166"/>
      <c r="I105" s="167"/>
      <c r="J105" s="168">
        <f>J169</f>
        <v>0</v>
      </c>
      <c r="K105" s="164"/>
      <c r="L105" s="169"/>
    </row>
    <row r="106" spans="1:47" s="9" customFormat="1" ht="24.95" customHeight="1" x14ac:dyDescent="0.2">
      <c r="B106" s="163"/>
      <c r="C106" s="164"/>
      <c r="D106" s="165" t="s">
        <v>5084</v>
      </c>
      <c r="E106" s="166"/>
      <c r="F106" s="166"/>
      <c r="G106" s="166"/>
      <c r="H106" s="166"/>
      <c r="I106" s="167"/>
      <c r="J106" s="168">
        <f>J174</f>
        <v>0</v>
      </c>
      <c r="K106" s="164"/>
      <c r="L106" s="169"/>
    </row>
    <row r="107" spans="1:47" s="9" customFormat="1" ht="24.95" customHeight="1" x14ac:dyDescent="0.2">
      <c r="B107" s="163"/>
      <c r="C107" s="164"/>
      <c r="D107" s="165" t="s">
        <v>5085</v>
      </c>
      <c r="E107" s="166"/>
      <c r="F107" s="166"/>
      <c r="G107" s="166"/>
      <c r="H107" s="166"/>
      <c r="I107" s="167"/>
      <c r="J107" s="168">
        <f>J179</f>
        <v>0</v>
      </c>
      <c r="K107" s="164"/>
      <c r="L107" s="169"/>
    </row>
    <row r="108" spans="1:47" s="9" customFormat="1" ht="24.95" customHeight="1" x14ac:dyDescent="0.2">
      <c r="B108" s="163"/>
      <c r="C108" s="164"/>
      <c r="D108" s="165" t="s">
        <v>5086</v>
      </c>
      <c r="E108" s="166"/>
      <c r="F108" s="166"/>
      <c r="G108" s="166"/>
      <c r="H108" s="166"/>
      <c r="I108" s="167"/>
      <c r="J108" s="168">
        <f>J181</f>
        <v>0</v>
      </c>
      <c r="K108" s="164"/>
      <c r="L108" s="169"/>
    </row>
    <row r="109" spans="1:47" s="9" customFormat="1" ht="24.95" customHeight="1" x14ac:dyDescent="0.2">
      <c r="B109" s="163"/>
      <c r="C109" s="164"/>
      <c r="D109" s="165" t="s">
        <v>5087</v>
      </c>
      <c r="E109" s="166"/>
      <c r="F109" s="166"/>
      <c r="G109" s="166"/>
      <c r="H109" s="166"/>
      <c r="I109" s="167"/>
      <c r="J109" s="168">
        <f>J186</f>
        <v>0</v>
      </c>
      <c r="K109" s="164"/>
      <c r="L109" s="169"/>
    </row>
    <row r="110" spans="1:47" s="9" customFormat="1" ht="24.95" customHeight="1" x14ac:dyDescent="0.2">
      <c r="B110" s="163"/>
      <c r="C110" s="164"/>
      <c r="D110" s="165" t="s">
        <v>5088</v>
      </c>
      <c r="E110" s="166"/>
      <c r="F110" s="166"/>
      <c r="G110" s="166"/>
      <c r="H110" s="166"/>
      <c r="I110" s="167"/>
      <c r="J110" s="168">
        <f>J189</f>
        <v>0</v>
      </c>
      <c r="K110" s="164"/>
      <c r="L110" s="169"/>
    </row>
    <row r="111" spans="1:47" s="9" customFormat="1" ht="24.95" customHeight="1" x14ac:dyDescent="0.2">
      <c r="B111" s="163"/>
      <c r="C111" s="164"/>
      <c r="D111" s="165" t="s">
        <v>5089</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35" t="str">
        <f>E7</f>
        <v>Poliklinika Lanškroun</v>
      </c>
      <c r="F121" s="436"/>
      <c r="G121" s="436"/>
      <c r="H121" s="436"/>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35" t="s">
        <v>4446</v>
      </c>
      <c r="F123" s="434"/>
      <c r="G123" s="434"/>
      <c r="H123" s="434"/>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06" t="str">
        <f>E11</f>
        <v>F2_D.500 - Ústřední vytápění a chlazení</v>
      </c>
      <c r="F125" s="434"/>
      <c r="G125" s="434"/>
      <c r="H125" s="434"/>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43775</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2487</v>
      </c>
      <c r="F134" s="192" t="s">
        <v>2608</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5090</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5091</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2490</v>
      </c>
      <c r="F137" s="192" t="s">
        <v>2608</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2512</v>
      </c>
      <c r="F138" s="207" t="s">
        <v>2610</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2514</v>
      </c>
      <c r="F139" s="207" t="s">
        <v>2612</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2614</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5092</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2616</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5093</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2622</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2624</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2626</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2628</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2630</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538</v>
      </c>
    </row>
    <row r="149" spans="1:65" s="2" customFormat="1" ht="16.5" customHeight="1" x14ac:dyDescent="0.2">
      <c r="A149" s="34"/>
      <c r="B149" s="35"/>
      <c r="C149" s="205" t="s">
        <v>269</v>
      </c>
      <c r="D149" s="205" t="s">
        <v>204</v>
      </c>
      <c r="E149" s="206" t="s">
        <v>261</v>
      </c>
      <c r="F149" s="207" t="s">
        <v>5094</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546</v>
      </c>
    </row>
    <row r="150" spans="1:65" s="2" customFormat="1" ht="16.5" customHeight="1" x14ac:dyDescent="0.2">
      <c r="A150" s="34"/>
      <c r="B150" s="35"/>
      <c r="C150" s="205" t="s">
        <v>8</v>
      </c>
      <c r="D150" s="205" t="s">
        <v>204</v>
      </c>
      <c r="E150" s="206" t="s">
        <v>267</v>
      </c>
      <c r="F150" s="207" t="s">
        <v>5095</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563</v>
      </c>
    </row>
    <row r="151" spans="1:65" s="2" customFormat="1" ht="16.5" customHeight="1" x14ac:dyDescent="0.2">
      <c r="A151" s="34"/>
      <c r="B151" s="35"/>
      <c r="C151" s="205" t="s">
        <v>365</v>
      </c>
      <c r="D151" s="205" t="s">
        <v>204</v>
      </c>
      <c r="E151" s="206" t="s">
        <v>269</v>
      </c>
      <c r="F151" s="207" t="s">
        <v>2634</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573</v>
      </c>
    </row>
    <row r="152" spans="1:65" s="2" customFormat="1" ht="16.5" customHeight="1" x14ac:dyDescent="0.2">
      <c r="A152" s="34"/>
      <c r="B152" s="35"/>
      <c r="C152" s="205" t="s">
        <v>369</v>
      </c>
      <c r="D152" s="205" t="s">
        <v>204</v>
      </c>
      <c r="E152" s="206" t="s">
        <v>8</v>
      </c>
      <c r="F152" s="207" t="s">
        <v>2636</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581</v>
      </c>
    </row>
    <row r="153" spans="1:65" s="2" customFormat="1" ht="16.5" customHeight="1" x14ac:dyDescent="0.2">
      <c r="A153" s="34"/>
      <c r="B153" s="35"/>
      <c r="C153" s="205" t="s">
        <v>373</v>
      </c>
      <c r="D153" s="205" t="s">
        <v>204</v>
      </c>
      <c r="E153" s="206" t="s">
        <v>365</v>
      </c>
      <c r="F153" s="207" t="s">
        <v>5096</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592</v>
      </c>
    </row>
    <row r="154" spans="1:65" s="2" customFormat="1" ht="36" customHeight="1" x14ac:dyDescent="0.2">
      <c r="A154" s="34"/>
      <c r="B154" s="35"/>
      <c r="C154" s="205" t="s">
        <v>377</v>
      </c>
      <c r="D154" s="205" t="s">
        <v>204</v>
      </c>
      <c r="E154" s="206" t="s">
        <v>369</v>
      </c>
      <c r="F154" s="207" t="s">
        <v>5097</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602</v>
      </c>
    </row>
    <row r="155" spans="1:65" s="12" customFormat="1" ht="25.9" customHeight="1" x14ac:dyDescent="0.2">
      <c r="B155" s="189"/>
      <c r="C155" s="190"/>
      <c r="D155" s="191" t="s">
        <v>73</v>
      </c>
      <c r="E155" s="192" t="s">
        <v>2493</v>
      </c>
      <c r="F155" s="192" t="s">
        <v>2640</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2525</v>
      </c>
      <c r="F156" s="207" t="s">
        <v>2642</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610</v>
      </c>
    </row>
    <row r="157" spans="1:65" s="12" customFormat="1" ht="25.9" customHeight="1" x14ac:dyDescent="0.2">
      <c r="B157" s="189"/>
      <c r="C157" s="190"/>
      <c r="D157" s="191" t="s">
        <v>73</v>
      </c>
      <c r="E157" s="192" t="s">
        <v>2497</v>
      </c>
      <c r="F157" s="192" t="s">
        <v>2650</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2531</v>
      </c>
      <c r="F158" s="207" t="s">
        <v>5098</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618</v>
      </c>
    </row>
    <row r="159" spans="1:65" s="2" customFormat="1" ht="16.5" customHeight="1" x14ac:dyDescent="0.2">
      <c r="A159" s="34"/>
      <c r="B159" s="35"/>
      <c r="C159" s="205" t="s">
        <v>388</v>
      </c>
      <c r="D159" s="205" t="s">
        <v>204</v>
      </c>
      <c r="E159" s="206" t="s">
        <v>2527</v>
      </c>
      <c r="F159" s="207" t="s">
        <v>5099</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626</v>
      </c>
    </row>
    <row r="160" spans="1:65" s="2" customFormat="1" ht="16.5" customHeight="1" x14ac:dyDescent="0.2">
      <c r="A160" s="34"/>
      <c r="B160" s="35"/>
      <c r="C160" s="205" t="s">
        <v>394</v>
      </c>
      <c r="D160" s="205" t="s">
        <v>204</v>
      </c>
      <c r="E160" s="206" t="s">
        <v>2516</v>
      </c>
      <c r="F160" s="207" t="s">
        <v>2659</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638</v>
      </c>
    </row>
    <row r="161" spans="1:65" s="2" customFormat="1" ht="24" customHeight="1" x14ac:dyDescent="0.2">
      <c r="A161" s="34"/>
      <c r="B161" s="35"/>
      <c r="C161" s="205" t="s">
        <v>402</v>
      </c>
      <c r="D161" s="205" t="s">
        <v>204</v>
      </c>
      <c r="E161" s="206" t="s">
        <v>2518</v>
      </c>
      <c r="F161" s="207" t="s">
        <v>2661</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649</v>
      </c>
    </row>
    <row r="162" spans="1:65" s="2" customFormat="1" ht="16.5" customHeight="1" x14ac:dyDescent="0.2">
      <c r="A162" s="34"/>
      <c r="B162" s="35"/>
      <c r="C162" s="205" t="s">
        <v>409</v>
      </c>
      <c r="D162" s="205" t="s">
        <v>204</v>
      </c>
      <c r="E162" s="206" t="s">
        <v>2545</v>
      </c>
      <c r="F162" s="207" t="s">
        <v>2663</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657</v>
      </c>
    </row>
    <row r="163" spans="1:65" s="2" customFormat="1" ht="24" customHeight="1" x14ac:dyDescent="0.2">
      <c r="A163" s="34"/>
      <c r="B163" s="35"/>
      <c r="C163" s="205" t="s">
        <v>538</v>
      </c>
      <c r="D163" s="205" t="s">
        <v>204</v>
      </c>
      <c r="E163" s="206" t="s">
        <v>2571</v>
      </c>
      <c r="F163" s="207" t="s">
        <v>2665</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687</v>
      </c>
    </row>
    <row r="164" spans="1:65" s="12" customFormat="1" ht="25.9" customHeight="1" x14ac:dyDescent="0.2">
      <c r="B164" s="189"/>
      <c r="C164" s="190"/>
      <c r="D164" s="191" t="s">
        <v>73</v>
      </c>
      <c r="E164" s="192" t="s">
        <v>2510</v>
      </c>
      <c r="F164" s="192" t="s">
        <v>2667</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542</v>
      </c>
      <c r="D165" s="205" t="s">
        <v>204</v>
      </c>
      <c r="E165" s="206" t="s">
        <v>2537</v>
      </c>
      <c r="F165" s="207" t="s">
        <v>5100</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695</v>
      </c>
    </row>
    <row r="166" spans="1:65" s="12" customFormat="1" ht="25.9" customHeight="1" x14ac:dyDescent="0.2">
      <c r="B166" s="189"/>
      <c r="C166" s="190"/>
      <c r="D166" s="191" t="s">
        <v>73</v>
      </c>
      <c r="E166" s="192" t="s">
        <v>2523</v>
      </c>
      <c r="F166" s="192" t="s">
        <v>2675</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546</v>
      </c>
      <c r="D167" s="205" t="s">
        <v>204</v>
      </c>
      <c r="E167" s="206" t="s">
        <v>2549</v>
      </c>
      <c r="F167" s="207" t="s">
        <v>2681</v>
      </c>
      <c r="G167" s="208" t="s">
        <v>2205</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703</v>
      </c>
    </row>
    <row r="168" spans="1:65" s="2" customFormat="1" ht="78" x14ac:dyDescent="0.2">
      <c r="A168" s="34"/>
      <c r="B168" s="35"/>
      <c r="C168" s="36"/>
      <c r="D168" s="219" t="s">
        <v>210</v>
      </c>
      <c r="E168" s="36"/>
      <c r="F168" s="220" t="s">
        <v>2688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2529</v>
      </c>
      <c r="F169" s="192" t="s">
        <v>5101</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555</v>
      </c>
      <c r="D170" s="205" t="s">
        <v>204</v>
      </c>
      <c r="E170" s="206" t="s">
        <v>2561</v>
      </c>
      <c r="F170" s="207" t="s">
        <v>2699</v>
      </c>
      <c r="G170" s="208" t="s">
        <v>2205</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712</v>
      </c>
    </row>
    <row r="171" spans="1:65" s="2" customFormat="1" ht="16.5" customHeight="1" x14ac:dyDescent="0.2">
      <c r="A171" s="34"/>
      <c r="B171" s="35"/>
      <c r="C171" s="205" t="s">
        <v>563</v>
      </c>
      <c r="D171" s="205" t="s">
        <v>204</v>
      </c>
      <c r="E171" s="206" t="s">
        <v>2533</v>
      </c>
      <c r="F171" s="207" t="s">
        <v>2701</v>
      </c>
      <c r="G171" s="208" t="s">
        <v>2205</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723</v>
      </c>
    </row>
    <row r="172" spans="1:65" s="2" customFormat="1" ht="16.5" customHeight="1" x14ac:dyDescent="0.2">
      <c r="A172" s="34"/>
      <c r="B172" s="35"/>
      <c r="C172" s="205" t="s">
        <v>569</v>
      </c>
      <c r="D172" s="205" t="s">
        <v>204</v>
      </c>
      <c r="E172" s="206" t="s">
        <v>2541</v>
      </c>
      <c r="F172" s="207" t="s">
        <v>2703</v>
      </c>
      <c r="G172" s="208" t="s">
        <v>2205</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739</v>
      </c>
    </row>
    <row r="173" spans="1:65" s="2" customFormat="1" ht="24" customHeight="1" x14ac:dyDescent="0.2">
      <c r="A173" s="34"/>
      <c r="B173" s="35"/>
      <c r="C173" s="205" t="s">
        <v>573</v>
      </c>
      <c r="D173" s="205" t="s">
        <v>204</v>
      </c>
      <c r="E173" s="206" t="s">
        <v>2543</v>
      </c>
      <c r="F173" s="207" t="s">
        <v>2705</v>
      </c>
      <c r="G173" s="208" t="s">
        <v>2263</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750</v>
      </c>
    </row>
    <row r="174" spans="1:65" s="12" customFormat="1" ht="25.9" customHeight="1" x14ac:dyDescent="0.2">
      <c r="B174" s="189"/>
      <c r="C174" s="190"/>
      <c r="D174" s="191" t="s">
        <v>73</v>
      </c>
      <c r="E174" s="192" t="s">
        <v>2535</v>
      </c>
      <c r="F174" s="192" t="s">
        <v>2713</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577</v>
      </c>
      <c r="D175" s="205" t="s">
        <v>204</v>
      </c>
      <c r="E175" s="206" t="s">
        <v>2589</v>
      </c>
      <c r="F175" s="207" t="s">
        <v>2715</v>
      </c>
      <c r="G175" s="208" t="s">
        <v>2205</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758</v>
      </c>
    </row>
    <row r="176" spans="1:65" s="2" customFormat="1" ht="16.5" customHeight="1" x14ac:dyDescent="0.2">
      <c r="A176" s="34"/>
      <c r="B176" s="35"/>
      <c r="C176" s="205" t="s">
        <v>581</v>
      </c>
      <c r="D176" s="205" t="s">
        <v>204</v>
      </c>
      <c r="E176" s="206" t="s">
        <v>2539</v>
      </c>
      <c r="F176" s="207" t="s">
        <v>2717</v>
      </c>
      <c r="G176" s="208" t="s">
        <v>2205</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768</v>
      </c>
    </row>
    <row r="177" spans="1:65" s="2" customFormat="1" ht="16.5" customHeight="1" x14ac:dyDescent="0.2">
      <c r="A177" s="34"/>
      <c r="B177" s="35"/>
      <c r="C177" s="205" t="s">
        <v>585</v>
      </c>
      <c r="D177" s="205" t="s">
        <v>204</v>
      </c>
      <c r="E177" s="206" t="s">
        <v>2553</v>
      </c>
      <c r="F177" s="207" t="s">
        <v>2719</v>
      </c>
      <c r="G177" s="208" t="s">
        <v>2205</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776</v>
      </c>
    </row>
    <row r="178" spans="1:65" s="2" customFormat="1" ht="16.5" customHeight="1" x14ac:dyDescent="0.2">
      <c r="A178" s="34"/>
      <c r="B178" s="35"/>
      <c r="C178" s="205" t="s">
        <v>592</v>
      </c>
      <c r="D178" s="205" t="s">
        <v>204</v>
      </c>
      <c r="E178" s="206" t="s">
        <v>2555</v>
      </c>
      <c r="F178" s="207" t="s">
        <v>2725</v>
      </c>
      <c r="G178" s="208" t="s">
        <v>2205</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784</v>
      </c>
    </row>
    <row r="179" spans="1:65" s="12" customFormat="1" ht="25.9" customHeight="1" x14ac:dyDescent="0.2">
      <c r="B179" s="189"/>
      <c r="C179" s="190"/>
      <c r="D179" s="191" t="s">
        <v>73</v>
      </c>
      <c r="E179" s="192" t="s">
        <v>2919</v>
      </c>
      <c r="F179" s="192" t="s">
        <v>2727</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598</v>
      </c>
      <c r="D180" s="205" t="s">
        <v>204</v>
      </c>
      <c r="E180" s="206" t="s">
        <v>2605</v>
      </c>
      <c r="F180" s="207" t="s">
        <v>2735</v>
      </c>
      <c r="G180" s="208" t="s">
        <v>2205</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793</v>
      </c>
    </row>
    <row r="181" spans="1:65" s="12" customFormat="1" ht="25.9" customHeight="1" x14ac:dyDescent="0.2">
      <c r="B181" s="189"/>
      <c r="C181" s="190"/>
      <c r="D181" s="191" t="s">
        <v>73</v>
      </c>
      <c r="E181" s="192" t="s">
        <v>2547</v>
      </c>
      <c r="F181" s="192" t="s">
        <v>2753</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602</v>
      </c>
      <c r="D182" s="205" t="s">
        <v>204</v>
      </c>
      <c r="E182" s="206" t="s">
        <v>2609</v>
      </c>
      <c r="F182" s="207" t="s">
        <v>2755</v>
      </c>
      <c r="G182" s="208" t="s">
        <v>2263</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804</v>
      </c>
    </row>
    <row r="183" spans="1:65" s="2" customFormat="1" ht="24" customHeight="1" x14ac:dyDescent="0.2">
      <c r="A183" s="34"/>
      <c r="B183" s="35"/>
      <c r="C183" s="205" t="s">
        <v>606</v>
      </c>
      <c r="D183" s="205" t="s">
        <v>204</v>
      </c>
      <c r="E183" s="206" t="s">
        <v>2551</v>
      </c>
      <c r="F183" s="207" t="s">
        <v>2757</v>
      </c>
      <c r="G183" s="208" t="s">
        <v>2263</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813</v>
      </c>
    </row>
    <row r="184" spans="1:65" s="2" customFormat="1" ht="24" customHeight="1" x14ac:dyDescent="0.2">
      <c r="A184" s="34"/>
      <c r="B184" s="35"/>
      <c r="C184" s="205" t="s">
        <v>610</v>
      </c>
      <c r="D184" s="205" t="s">
        <v>204</v>
      </c>
      <c r="E184" s="206" t="s">
        <v>2565</v>
      </c>
      <c r="F184" s="207" t="s">
        <v>2759</v>
      </c>
      <c r="G184" s="208" t="s">
        <v>2263</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823</v>
      </c>
    </row>
    <row r="185" spans="1:65" s="2" customFormat="1" ht="24" customHeight="1" x14ac:dyDescent="0.2">
      <c r="A185" s="34"/>
      <c r="B185" s="35"/>
      <c r="C185" s="205" t="s">
        <v>614</v>
      </c>
      <c r="D185" s="205" t="s">
        <v>204</v>
      </c>
      <c r="E185" s="206" t="s">
        <v>2567</v>
      </c>
      <c r="F185" s="207" t="s">
        <v>2761</v>
      </c>
      <c r="G185" s="208" t="s">
        <v>2263</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835</v>
      </c>
    </row>
    <row r="186" spans="1:65" s="12" customFormat="1" ht="25.9" customHeight="1" x14ac:dyDescent="0.2">
      <c r="B186" s="189"/>
      <c r="C186" s="190"/>
      <c r="D186" s="191" t="s">
        <v>73</v>
      </c>
      <c r="E186" s="192" t="s">
        <v>2559</v>
      </c>
      <c r="F186" s="192" t="s">
        <v>2763</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618</v>
      </c>
      <c r="D187" s="205" t="s">
        <v>204</v>
      </c>
      <c r="E187" s="206" t="s">
        <v>2641</v>
      </c>
      <c r="F187" s="207" t="s">
        <v>5102</v>
      </c>
      <c r="G187" s="208" t="s">
        <v>2263</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847</v>
      </c>
    </row>
    <row r="188" spans="1:65" s="2" customFormat="1" ht="24" customHeight="1" x14ac:dyDescent="0.2">
      <c r="A188" s="34"/>
      <c r="B188" s="35"/>
      <c r="C188" s="205" t="s">
        <v>622</v>
      </c>
      <c r="D188" s="205" t="s">
        <v>204</v>
      </c>
      <c r="E188" s="206" t="s">
        <v>2563</v>
      </c>
      <c r="F188" s="207" t="s">
        <v>5103</v>
      </c>
      <c r="G188" s="208" t="s">
        <v>2263</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857</v>
      </c>
    </row>
    <row r="189" spans="1:65" s="12" customFormat="1" ht="25.9" customHeight="1" x14ac:dyDescent="0.2">
      <c r="B189" s="189"/>
      <c r="C189" s="190"/>
      <c r="D189" s="191" t="s">
        <v>73</v>
      </c>
      <c r="E189" s="192" t="s">
        <v>2603</v>
      </c>
      <c r="F189" s="192" t="s">
        <v>2769</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626</v>
      </c>
      <c r="D190" s="205" t="s">
        <v>204</v>
      </c>
      <c r="E190" s="206" t="s">
        <v>2651</v>
      </c>
      <c r="F190" s="207" t="s">
        <v>2771</v>
      </c>
      <c r="G190" s="208" t="s">
        <v>2263</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870</v>
      </c>
    </row>
    <row r="191" spans="1:65" s="12" customFormat="1" ht="25.9" customHeight="1" x14ac:dyDescent="0.2">
      <c r="B191" s="189"/>
      <c r="C191" s="190"/>
      <c r="D191" s="191" t="s">
        <v>73</v>
      </c>
      <c r="E191" s="192" t="s">
        <v>2607</v>
      </c>
      <c r="F191" s="192" t="s">
        <v>2773</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632</v>
      </c>
      <c r="D192" s="205" t="s">
        <v>204</v>
      </c>
      <c r="E192" s="206" t="s">
        <v>2668</v>
      </c>
      <c r="F192" s="207" t="s">
        <v>2775</v>
      </c>
      <c r="G192" s="208" t="s">
        <v>2263</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881</v>
      </c>
    </row>
    <row r="193" spans="1:65" s="2" customFormat="1" ht="16.5" customHeight="1" x14ac:dyDescent="0.2">
      <c r="A193" s="34"/>
      <c r="B193" s="35"/>
      <c r="C193" s="205" t="s">
        <v>638</v>
      </c>
      <c r="D193" s="205" t="s">
        <v>204</v>
      </c>
      <c r="E193" s="206" t="s">
        <v>2591</v>
      </c>
      <c r="F193" s="207" t="s">
        <v>2777</v>
      </c>
      <c r="G193" s="208" t="s">
        <v>2263</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893</v>
      </c>
    </row>
    <row r="194" spans="1:65" s="2" customFormat="1" ht="16.5" customHeight="1" x14ac:dyDescent="0.2">
      <c r="A194" s="34"/>
      <c r="B194" s="35"/>
      <c r="C194" s="205" t="s">
        <v>643</v>
      </c>
      <c r="D194" s="205" t="s">
        <v>204</v>
      </c>
      <c r="E194" s="206" t="s">
        <v>2593</v>
      </c>
      <c r="F194" s="207" t="s">
        <v>2779</v>
      </c>
      <c r="G194" s="208" t="s">
        <v>2263</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904</v>
      </c>
    </row>
    <row r="195" spans="1:65" s="2" customFormat="1" ht="16.5" customHeight="1" x14ac:dyDescent="0.2">
      <c r="A195" s="34"/>
      <c r="B195" s="35"/>
      <c r="C195" s="205" t="s">
        <v>649</v>
      </c>
      <c r="D195" s="205" t="s">
        <v>204</v>
      </c>
      <c r="E195" s="206" t="s">
        <v>2617</v>
      </c>
      <c r="F195" s="207" t="s">
        <v>2784</v>
      </c>
      <c r="G195" s="208" t="s">
        <v>2263</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5104</v>
      </c>
    </row>
    <row r="196" spans="1:65" s="2" customFormat="1" ht="16.5" customHeight="1" x14ac:dyDescent="0.2">
      <c r="A196" s="34"/>
      <c r="B196" s="35"/>
      <c r="C196" s="205" t="s">
        <v>653</v>
      </c>
      <c r="D196" s="205" t="s">
        <v>204</v>
      </c>
      <c r="E196" s="206" t="s">
        <v>2686</v>
      </c>
      <c r="F196" s="207" t="s">
        <v>2452</v>
      </c>
      <c r="G196" s="208" t="s">
        <v>2263</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5105</v>
      </c>
    </row>
    <row r="197" spans="1:65" s="2" customFormat="1" ht="16.5" customHeight="1" x14ac:dyDescent="0.2">
      <c r="A197" s="34"/>
      <c r="B197" s="35"/>
      <c r="C197" s="284" t="s">
        <v>657</v>
      </c>
      <c r="D197" s="284" t="s">
        <v>204</v>
      </c>
      <c r="E197" s="285" t="s">
        <v>2740</v>
      </c>
      <c r="F197" s="286" t="s">
        <v>2455</v>
      </c>
      <c r="G197" s="287" t="s">
        <v>2263</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5106</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5107</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F2_D.550 - Vzduchotechnika a klimatizace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2787</v>
      </c>
      <c r="E99" s="166"/>
      <c r="F99" s="166"/>
      <c r="G99" s="166"/>
      <c r="H99" s="166"/>
      <c r="I99" s="167"/>
      <c r="J99" s="168">
        <f>J136</f>
        <v>0</v>
      </c>
      <c r="K99" s="164"/>
      <c r="L99" s="169"/>
    </row>
    <row r="100" spans="1:47" s="10" customFormat="1" ht="19.899999999999999" customHeight="1" x14ac:dyDescent="0.2">
      <c r="B100" s="170"/>
      <c r="C100" s="104"/>
      <c r="D100" s="171" t="s">
        <v>5108</v>
      </c>
      <c r="E100" s="172"/>
      <c r="F100" s="172"/>
      <c r="G100" s="172"/>
      <c r="H100" s="172"/>
      <c r="I100" s="173"/>
      <c r="J100" s="174">
        <f>J137</f>
        <v>0</v>
      </c>
      <c r="K100" s="104"/>
      <c r="L100" s="175"/>
    </row>
    <row r="101" spans="1:47" s="10" customFormat="1" ht="19.899999999999999" customHeight="1" x14ac:dyDescent="0.2">
      <c r="B101" s="170"/>
      <c r="C101" s="104"/>
      <c r="D101" s="171" t="s">
        <v>5109</v>
      </c>
      <c r="E101" s="172"/>
      <c r="F101" s="172"/>
      <c r="G101" s="172"/>
      <c r="H101" s="172"/>
      <c r="I101" s="173"/>
      <c r="J101" s="174">
        <f>J139</f>
        <v>0</v>
      </c>
      <c r="K101" s="104"/>
      <c r="L101" s="175"/>
    </row>
    <row r="102" spans="1:47" s="10" customFormat="1" ht="19.899999999999999" customHeight="1" x14ac:dyDescent="0.2">
      <c r="B102" s="170"/>
      <c r="C102" s="104"/>
      <c r="D102" s="171" t="s">
        <v>5110</v>
      </c>
      <c r="E102" s="172"/>
      <c r="F102" s="172"/>
      <c r="G102" s="172"/>
      <c r="H102" s="172"/>
      <c r="I102" s="173"/>
      <c r="J102" s="174">
        <f>J145</f>
        <v>0</v>
      </c>
      <c r="K102" s="104"/>
      <c r="L102" s="175"/>
    </row>
    <row r="103" spans="1:47" s="10" customFormat="1" ht="19.899999999999999" customHeight="1" x14ac:dyDescent="0.2">
      <c r="B103" s="170"/>
      <c r="C103" s="104"/>
      <c r="D103" s="171" t="s">
        <v>5111</v>
      </c>
      <c r="E103" s="172"/>
      <c r="F103" s="172"/>
      <c r="G103" s="172"/>
      <c r="H103" s="172"/>
      <c r="I103" s="173"/>
      <c r="J103" s="174">
        <f>J150</f>
        <v>0</v>
      </c>
      <c r="K103" s="104"/>
      <c r="L103" s="175"/>
    </row>
    <row r="104" spans="1:47" s="10" customFormat="1" ht="19.899999999999999" customHeight="1" x14ac:dyDescent="0.2">
      <c r="B104" s="170"/>
      <c r="C104" s="104"/>
      <c r="D104" s="171" t="s">
        <v>5108</v>
      </c>
      <c r="E104" s="172"/>
      <c r="F104" s="172"/>
      <c r="G104" s="172"/>
      <c r="H104" s="172"/>
      <c r="I104" s="173"/>
      <c r="J104" s="174">
        <f>J153</f>
        <v>0</v>
      </c>
      <c r="K104" s="104"/>
      <c r="L104" s="175"/>
    </row>
    <row r="105" spans="1:47" s="10" customFormat="1" ht="19.899999999999999" customHeight="1" x14ac:dyDescent="0.2">
      <c r="B105" s="170"/>
      <c r="C105" s="104"/>
      <c r="D105" s="171" t="s">
        <v>5112</v>
      </c>
      <c r="E105" s="172"/>
      <c r="F105" s="172"/>
      <c r="G105" s="172"/>
      <c r="H105" s="172"/>
      <c r="I105" s="173"/>
      <c r="J105" s="174">
        <f>J156</f>
        <v>0</v>
      </c>
      <c r="K105" s="104"/>
      <c r="L105" s="175"/>
    </row>
    <row r="106" spans="1:47" s="10" customFormat="1" ht="19.899999999999999" customHeight="1" x14ac:dyDescent="0.2">
      <c r="B106" s="170"/>
      <c r="C106" s="104"/>
      <c r="D106" s="171" t="s">
        <v>5113</v>
      </c>
      <c r="E106" s="172"/>
      <c r="F106" s="172"/>
      <c r="G106" s="172"/>
      <c r="H106" s="172"/>
      <c r="I106" s="173"/>
      <c r="J106" s="174">
        <f>J159</f>
        <v>0</v>
      </c>
      <c r="K106" s="104"/>
      <c r="L106" s="175"/>
    </row>
    <row r="107" spans="1:47" s="10" customFormat="1" ht="19.899999999999999" customHeight="1" x14ac:dyDescent="0.2">
      <c r="B107" s="170"/>
      <c r="C107" s="104"/>
      <c r="D107" s="171" t="s">
        <v>5114</v>
      </c>
      <c r="E107" s="172"/>
      <c r="F107" s="172"/>
      <c r="G107" s="172"/>
      <c r="H107" s="172"/>
      <c r="I107" s="173"/>
      <c r="J107" s="174">
        <f>J164</f>
        <v>0</v>
      </c>
      <c r="K107" s="104"/>
      <c r="L107" s="175"/>
    </row>
    <row r="108" spans="1:47" s="9" customFormat="1" ht="24.95" customHeight="1" x14ac:dyDescent="0.2">
      <c r="B108" s="163"/>
      <c r="C108" s="164"/>
      <c r="D108" s="165" t="s">
        <v>5115</v>
      </c>
      <c r="E108" s="166"/>
      <c r="F108" s="166"/>
      <c r="G108" s="166"/>
      <c r="H108" s="166"/>
      <c r="I108" s="167"/>
      <c r="J108" s="168">
        <f>J169</f>
        <v>0</v>
      </c>
      <c r="K108" s="164"/>
      <c r="L108" s="169"/>
    </row>
    <row r="109" spans="1:47" s="10" customFormat="1" ht="19.899999999999999" customHeight="1" x14ac:dyDescent="0.2">
      <c r="B109" s="170"/>
      <c r="C109" s="104"/>
      <c r="D109" s="171" t="s">
        <v>5110</v>
      </c>
      <c r="E109" s="172"/>
      <c r="F109" s="172"/>
      <c r="G109" s="172"/>
      <c r="H109" s="172"/>
      <c r="I109" s="173"/>
      <c r="J109" s="174">
        <f>J170</f>
        <v>0</v>
      </c>
      <c r="K109" s="104"/>
      <c r="L109" s="175"/>
    </row>
    <row r="110" spans="1:47" s="10" customFormat="1" ht="19.899999999999999" customHeight="1" x14ac:dyDescent="0.2">
      <c r="B110" s="170"/>
      <c r="C110" s="104"/>
      <c r="D110" s="171" t="s">
        <v>5113</v>
      </c>
      <c r="E110" s="172"/>
      <c r="F110" s="172"/>
      <c r="G110" s="172"/>
      <c r="H110" s="172"/>
      <c r="I110" s="173"/>
      <c r="J110" s="174">
        <f>J172</f>
        <v>0</v>
      </c>
      <c r="K110" s="104"/>
      <c r="L110" s="175"/>
    </row>
    <row r="111" spans="1:47" s="9" customFormat="1" ht="24.95" customHeight="1" x14ac:dyDescent="0.2">
      <c r="B111" s="163"/>
      <c r="C111" s="164"/>
      <c r="D111" s="165" t="s">
        <v>5116</v>
      </c>
      <c r="E111" s="166"/>
      <c r="F111" s="166"/>
      <c r="G111" s="166"/>
      <c r="H111" s="166"/>
      <c r="I111" s="167"/>
      <c r="J111" s="168">
        <f>J175</f>
        <v>0</v>
      </c>
      <c r="K111" s="164"/>
      <c r="L111" s="169"/>
    </row>
    <row r="112" spans="1:47" s="9" customFormat="1" ht="24.95" customHeight="1" x14ac:dyDescent="0.2">
      <c r="B112" s="163"/>
      <c r="C112" s="164"/>
      <c r="D112" s="165" t="s">
        <v>5117</v>
      </c>
      <c r="E112" s="166"/>
      <c r="F112" s="166"/>
      <c r="G112" s="166"/>
      <c r="H112" s="166"/>
      <c r="I112" s="167"/>
      <c r="J112" s="168">
        <f>J178</f>
        <v>0</v>
      </c>
      <c r="K112" s="164"/>
      <c r="L112" s="169"/>
    </row>
    <row r="113" spans="1:31" s="9" customFormat="1" ht="24.95" customHeight="1" x14ac:dyDescent="0.2">
      <c r="B113" s="163"/>
      <c r="C113" s="164"/>
      <c r="D113" s="165" t="s">
        <v>5118</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35" t="str">
        <f>E7</f>
        <v>Poliklinika Lanškroun</v>
      </c>
      <c r="F123" s="436"/>
      <c r="G123" s="436"/>
      <c r="H123" s="436"/>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35" t="s">
        <v>4446</v>
      </c>
      <c r="F125" s="434"/>
      <c r="G125" s="434"/>
      <c r="H125" s="434"/>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06" t="str">
        <f>E11</f>
        <v>F2_D.550 - Vzduchotechnika a klimatizace</v>
      </c>
      <c r="F127" s="434"/>
      <c r="G127" s="434"/>
      <c r="H127" s="434"/>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43775</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2487</v>
      </c>
      <c r="F136" s="192" t="s">
        <v>2817</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2490</v>
      </c>
      <c r="F137" s="203" t="s">
        <v>2831</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2850</v>
      </c>
      <c r="F138" s="207" t="s">
        <v>5119</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2493</v>
      </c>
      <c r="F139" s="203" t="s">
        <v>2886</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2890</v>
      </c>
      <c r="F140" s="207" t="s">
        <v>5120</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5121</v>
      </c>
      <c r="F141" s="207" t="s">
        <v>5122</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2893</v>
      </c>
      <c r="F142" s="207" t="s">
        <v>5123</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2896</v>
      </c>
      <c r="F143" s="207" t="s">
        <v>3016</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2899</v>
      </c>
      <c r="F144" s="207" t="s">
        <v>5124</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2497</v>
      </c>
      <c r="F145" s="203" t="s">
        <v>2902</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5125</v>
      </c>
      <c r="F146" s="207" t="s">
        <v>5122</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2904</v>
      </c>
      <c r="F147" s="207" t="s">
        <v>5123</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5126</v>
      </c>
      <c r="F148" s="207" t="s">
        <v>3016</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2908</v>
      </c>
      <c r="F149" s="207" t="s">
        <v>5124</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2510</v>
      </c>
      <c r="F150" s="203" t="s">
        <v>2909</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2913</v>
      </c>
      <c r="F151" s="207" t="s">
        <v>2940</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2916</v>
      </c>
      <c r="F152" s="207" t="s">
        <v>2933</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2490</v>
      </c>
      <c r="F153" s="203" t="s">
        <v>2831</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2924</v>
      </c>
      <c r="F154" s="207" t="s">
        <v>5127</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538</v>
      </c>
    </row>
    <row r="155" spans="1:65" s="2" customFormat="1" ht="16.5" customHeight="1" x14ac:dyDescent="0.2">
      <c r="A155" s="34"/>
      <c r="B155" s="35"/>
      <c r="C155" s="205" t="s">
        <v>269</v>
      </c>
      <c r="D155" s="205" t="s">
        <v>204</v>
      </c>
      <c r="E155" s="206" t="s">
        <v>5128</v>
      </c>
      <c r="F155" s="207" t="s">
        <v>2940</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546</v>
      </c>
    </row>
    <row r="156" spans="1:65" s="12" customFormat="1" ht="22.9" customHeight="1" x14ac:dyDescent="0.2">
      <c r="B156" s="189"/>
      <c r="C156" s="190"/>
      <c r="D156" s="191" t="s">
        <v>73</v>
      </c>
      <c r="E156" s="203" t="s">
        <v>2523</v>
      </c>
      <c r="F156" s="203" t="s">
        <v>2934</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2939</v>
      </c>
      <c r="F157" s="207" t="s">
        <v>2940</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563</v>
      </c>
    </row>
    <row r="158" spans="1:65" s="2" customFormat="1" ht="16.5" customHeight="1" x14ac:dyDescent="0.2">
      <c r="A158" s="34"/>
      <c r="B158" s="35"/>
      <c r="C158" s="205" t="s">
        <v>365</v>
      </c>
      <c r="D158" s="205" t="s">
        <v>204</v>
      </c>
      <c r="E158" s="206" t="s">
        <v>2941</v>
      </c>
      <c r="F158" s="207" t="s">
        <v>2933</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573</v>
      </c>
    </row>
    <row r="159" spans="1:65" s="12" customFormat="1" ht="22.9" customHeight="1" x14ac:dyDescent="0.2">
      <c r="B159" s="189"/>
      <c r="C159" s="190"/>
      <c r="D159" s="191" t="s">
        <v>73</v>
      </c>
      <c r="E159" s="203" t="s">
        <v>2529</v>
      </c>
      <c r="F159" s="203" t="s">
        <v>2942</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2943</v>
      </c>
      <c r="F160" s="207" t="s">
        <v>2944</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581</v>
      </c>
    </row>
    <row r="161" spans="1:65" s="2" customFormat="1" ht="16.5" customHeight="1" x14ac:dyDescent="0.2">
      <c r="A161" s="34"/>
      <c r="B161" s="35"/>
      <c r="C161" s="205" t="s">
        <v>373</v>
      </c>
      <c r="D161" s="205" t="s">
        <v>204</v>
      </c>
      <c r="E161" s="206" t="s">
        <v>2946</v>
      </c>
      <c r="F161" s="207" t="s">
        <v>2947</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592</v>
      </c>
    </row>
    <row r="162" spans="1:65" s="2" customFormat="1" ht="16.5" customHeight="1" x14ac:dyDescent="0.2">
      <c r="A162" s="34"/>
      <c r="B162" s="35"/>
      <c r="C162" s="205" t="s">
        <v>377</v>
      </c>
      <c r="D162" s="205" t="s">
        <v>204</v>
      </c>
      <c r="E162" s="206" t="s">
        <v>2949</v>
      </c>
      <c r="F162" s="207" t="s">
        <v>2950</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602</v>
      </c>
    </row>
    <row r="163" spans="1:65" s="2" customFormat="1" ht="16.5" customHeight="1" x14ac:dyDescent="0.2">
      <c r="A163" s="34"/>
      <c r="B163" s="35"/>
      <c r="C163" s="205" t="s">
        <v>381</v>
      </c>
      <c r="D163" s="205" t="s">
        <v>204</v>
      </c>
      <c r="E163" s="206" t="s">
        <v>2952</v>
      </c>
      <c r="F163" s="207" t="s">
        <v>2953</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610</v>
      </c>
    </row>
    <row r="164" spans="1:65" s="12" customFormat="1" ht="22.9" customHeight="1" x14ac:dyDescent="0.2">
      <c r="B164" s="189"/>
      <c r="C164" s="190"/>
      <c r="D164" s="191" t="s">
        <v>73</v>
      </c>
      <c r="E164" s="203" t="s">
        <v>2535</v>
      </c>
      <c r="F164" s="203" t="s">
        <v>2955</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2956</v>
      </c>
      <c r="F165" s="207" t="s">
        <v>2960</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618</v>
      </c>
    </row>
    <row r="166" spans="1:65" s="2" customFormat="1" ht="19.5" x14ac:dyDescent="0.2">
      <c r="A166" s="34"/>
      <c r="B166" s="35"/>
      <c r="C166" s="36"/>
      <c r="D166" s="219" t="s">
        <v>210</v>
      </c>
      <c r="E166" s="36"/>
      <c r="F166" s="220" t="s">
        <v>2961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2959</v>
      </c>
      <c r="F167" s="207" t="s">
        <v>2963</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626</v>
      </c>
    </row>
    <row r="168" spans="1:65" s="2" customFormat="1" ht="19.5" x14ac:dyDescent="0.2">
      <c r="A168" s="34"/>
      <c r="B168" s="35"/>
      <c r="C168" s="36"/>
      <c r="D168" s="219" t="s">
        <v>210</v>
      </c>
      <c r="E168" s="36"/>
      <c r="F168" s="220" t="s">
        <v>2964</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2919</v>
      </c>
      <c r="F169" s="192" t="s">
        <v>3000</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2497</v>
      </c>
      <c r="F170" s="203" t="s">
        <v>2902</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3015</v>
      </c>
      <c r="F171" s="207" t="s">
        <v>3016</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638</v>
      </c>
    </row>
    <row r="172" spans="1:65" s="12" customFormat="1" ht="22.9" customHeight="1" x14ac:dyDescent="0.2">
      <c r="B172" s="189"/>
      <c r="C172" s="190"/>
      <c r="D172" s="191" t="s">
        <v>73</v>
      </c>
      <c r="E172" s="203" t="s">
        <v>2529</v>
      </c>
      <c r="F172" s="203" t="s">
        <v>2942</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3017</v>
      </c>
      <c r="F173" s="207" t="s">
        <v>2944</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649</v>
      </c>
    </row>
    <row r="174" spans="1:65" s="2" customFormat="1" ht="16.5" customHeight="1" x14ac:dyDescent="0.2">
      <c r="A174" s="34"/>
      <c r="B174" s="35"/>
      <c r="C174" s="205" t="s">
        <v>409</v>
      </c>
      <c r="D174" s="205" t="s">
        <v>204</v>
      </c>
      <c r="E174" s="206" t="s">
        <v>3018</v>
      </c>
      <c r="F174" s="207" t="s">
        <v>2950</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657</v>
      </c>
    </row>
    <row r="175" spans="1:65" s="12" customFormat="1" ht="25.9" customHeight="1" x14ac:dyDescent="0.2">
      <c r="B175" s="189"/>
      <c r="C175" s="190"/>
      <c r="D175" s="191" t="s">
        <v>73</v>
      </c>
      <c r="E175" s="192" t="s">
        <v>2547</v>
      </c>
      <c r="F175" s="192" t="s">
        <v>5129</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538</v>
      </c>
      <c r="D176" s="205" t="s">
        <v>204</v>
      </c>
      <c r="E176" s="206" t="s">
        <v>5130</v>
      </c>
      <c r="F176" s="207" t="s">
        <v>5131</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687</v>
      </c>
    </row>
    <row r="177" spans="1:65" s="2" customFormat="1" ht="29.25" x14ac:dyDescent="0.2">
      <c r="A177" s="34"/>
      <c r="B177" s="35"/>
      <c r="C177" s="36"/>
      <c r="D177" s="219" t="s">
        <v>210</v>
      </c>
      <c r="E177" s="36"/>
      <c r="F177" s="220" t="s">
        <v>5132</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2559</v>
      </c>
      <c r="F178" s="192" t="s">
        <v>3075</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542</v>
      </c>
      <c r="D179" s="205" t="s">
        <v>204</v>
      </c>
      <c r="E179" s="206" t="s">
        <v>5133</v>
      </c>
      <c r="F179" s="207" t="s">
        <v>3052</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695</v>
      </c>
    </row>
    <row r="180" spans="1:65" s="2" customFormat="1" ht="68.25" x14ac:dyDescent="0.2">
      <c r="A180" s="34"/>
      <c r="B180" s="35"/>
      <c r="C180" s="36"/>
      <c r="D180" s="219" t="s">
        <v>210</v>
      </c>
      <c r="E180" s="36"/>
      <c r="F180" s="220" t="s">
        <v>3053</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546</v>
      </c>
      <c r="D181" s="205" t="s">
        <v>204</v>
      </c>
      <c r="E181" s="206" t="s">
        <v>5134</v>
      </c>
      <c r="F181" s="207" t="s">
        <v>3055</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703</v>
      </c>
    </row>
    <row r="182" spans="1:65" s="2" customFormat="1" ht="48.75" x14ac:dyDescent="0.2">
      <c r="A182" s="34"/>
      <c r="B182" s="35"/>
      <c r="C182" s="36"/>
      <c r="D182" s="219" t="s">
        <v>210</v>
      </c>
      <c r="E182" s="36"/>
      <c r="F182" s="220" t="s">
        <v>3056</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555</v>
      </c>
      <c r="D183" s="205" t="s">
        <v>204</v>
      </c>
      <c r="E183" s="206" t="s">
        <v>5135</v>
      </c>
      <c r="F183" s="207" t="s">
        <v>3058</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712</v>
      </c>
    </row>
    <row r="184" spans="1:65" s="2" customFormat="1" ht="48.75" x14ac:dyDescent="0.2">
      <c r="A184" s="34"/>
      <c r="B184" s="35"/>
      <c r="C184" s="36"/>
      <c r="D184" s="219" t="s">
        <v>210</v>
      </c>
      <c r="E184" s="36"/>
      <c r="F184" s="220" t="s">
        <v>3059</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563</v>
      </c>
      <c r="D185" s="205" t="s">
        <v>204</v>
      </c>
      <c r="E185" s="206" t="s">
        <v>5136</v>
      </c>
      <c r="F185" s="207" t="s">
        <v>3061</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723</v>
      </c>
    </row>
    <row r="186" spans="1:65" s="2" customFormat="1" ht="48.75" x14ac:dyDescent="0.2">
      <c r="A186" s="34"/>
      <c r="B186" s="35"/>
      <c r="C186" s="36"/>
      <c r="D186" s="219" t="s">
        <v>210</v>
      </c>
      <c r="E186" s="36"/>
      <c r="F186" s="220" t="s">
        <v>3062</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569</v>
      </c>
      <c r="D187" s="205" t="s">
        <v>204</v>
      </c>
      <c r="E187" s="206" t="s">
        <v>5137</v>
      </c>
      <c r="F187" s="207" t="s">
        <v>3064</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739</v>
      </c>
    </row>
    <row r="188" spans="1:65" s="2" customFormat="1" ht="48.75" x14ac:dyDescent="0.2">
      <c r="A188" s="34"/>
      <c r="B188" s="35"/>
      <c r="C188" s="36"/>
      <c r="D188" s="219" t="s">
        <v>210</v>
      </c>
      <c r="E188" s="36"/>
      <c r="F188" s="220" t="s">
        <v>3065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573</v>
      </c>
      <c r="D189" s="205" t="s">
        <v>204</v>
      </c>
      <c r="E189" s="206" t="s">
        <v>3069</v>
      </c>
      <c r="F189" s="207" t="s">
        <v>3070</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750</v>
      </c>
    </row>
    <row r="190" spans="1:65" s="2" customFormat="1" ht="16.5" customHeight="1" x14ac:dyDescent="0.2">
      <c r="A190" s="34"/>
      <c r="B190" s="35"/>
      <c r="C190" s="205" t="s">
        <v>577</v>
      </c>
      <c r="D190" s="205" t="s">
        <v>204</v>
      </c>
      <c r="E190" s="206" t="s">
        <v>3071</v>
      </c>
      <c r="F190" s="207" t="s">
        <v>5138</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758</v>
      </c>
    </row>
    <row r="191" spans="1:65" s="2" customFormat="1" ht="29.25" x14ac:dyDescent="0.2">
      <c r="A191" s="34"/>
      <c r="B191" s="35"/>
      <c r="C191" s="36"/>
      <c r="D191" s="219" t="s">
        <v>210</v>
      </c>
      <c r="E191" s="36"/>
      <c r="F191" s="220" t="s">
        <v>5139</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581</v>
      </c>
      <c r="D192" s="205" t="s">
        <v>204</v>
      </c>
      <c r="E192" s="206" t="s">
        <v>3073</v>
      </c>
      <c r="F192" s="207" t="s">
        <v>3074</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768</v>
      </c>
    </row>
    <row r="193" spans="1:65" s="12" customFormat="1" ht="25.9" customHeight="1" x14ac:dyDescent="0.2">
      <c r="B193" s="189"/>
      <c r="C193" s="190"/>
      <c r="D193" s="191" t="s">
        <v>73</v>
      </c>
      <c r="E193" s="192" t="s">
        <v>2603</v>
      </c>
      <c r="F193" s="192" t="s">
        <v>5140</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585</v>
      </c>
      <c r="D194" s="284" t="s">
        <v>204</v>
      </c>
      <c r="E194" s="285" t="s">
        <v>3081</v>
      </c>
      <c r="F194" s="286" t="s">
        <v>5863</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776</v>
      </c>
    </row>
    <row r="195" spans="1:65" s="2" customFormat="1" ht="16.5" customHeight="1" x14ac:dyDescent="0.2">
      <c r="A195" s="34"/>
      <c r="B195" s="35"/>
      <c r="C195" s="205" t="s">
        <v>592</v>
      </c>
      <c r="D195" s="205" t="s">
        <v>204</v>
      </c>
      <c r="E195" s="206" t="s">
        <v>3082</v>
      </c>
      <c r="F195" s="207" t="s">
        <v>3083</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784</v>
      </c>
    </row>
    <row r="196" spans="1:65" s="2" customFormat="1" ht="16.5" customHeight="1" x14ac:dyDescent="0.2">
      <c r="A196" s="34"/>
      <c r="B196" s="35"/>
      <c r="C196" s="205" t="s">
        <v>598</v>
      </c>
      <c r="D196" s="205" t="s">
        <v>204</v>
      </c>
      <c r="E196" s="206" t="s">
        <v>3084</v>
      </c>
      <c r="F196" s="207" t="s">
        <v>5141</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5142</v>
      </c>
    </row>
    <row r="197" spans="1:65" s="2" customFormat="1" ht="16.5" customHeight="1" x14ac:dyDescent="0.2">
      <c r="A197" s="34"/>
      <c r="B197" s="35"/>
      <c r="C197" s="205" t="s">
        <v>602</v>
      </c>
      <c r="D197" s="205" t="s">
        <v>204</v>
      </c>
      <c r="E197" s="206" t="s">
        <v>3085</v>
      </c>
      <c r="F197" s="207" t="s">
        <v>3086</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804</v>
      </c>
    </row>
    <row r="198" spans="1:65" s="2" customFormat="1" ht="24" customHeight="1" x14ac:dyDescent="0.2">
      <c r="A198" s="34"/>
      <c r="B198" s="35"/>
      <c r="C198" s="205" t="s">
        <v>606</v>
      </c>
      <c r="D198" s="205" t="s">
        <v>204</v>
      </c>
      <c r="E198" s="206" t="s">
        <v>3087</v>
      </c>
      <c r="F198" s="207" t="s">
        <v>3088</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813</v>
      </c>
    </row>
    <row r="199" spans="1:65" s="2" customFormat="1" ht="16.5" customHeight="1" x14ac:dyDescent="0.2">
      <c r="A199" s="34"/>
      <c r="B199" s="35"/>
      <c r="C199" s="205" t="s">
        <v>610</v>
      </c>
      <c r="D199" s="205" t="s">
        <v>204</v>
      </c>
      <c r="E199" s="206" t="s">
        <v>3089</v>
      </c>
      <c r="F199" s="207" t="s">
        <v>3090</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823</v>
      </c>
    </row>
    <row r="200" spans="1:65" s="2" customFormat="1" ht="19.5" x14ac:dyDescent="0.2">
      <c r="A200" s="34"/>
      <c r="B200" s="35"/>
      <c r="C200" s="36"/>
      <c r="D200" s="219" t="s">
        <v>210</v>
      </c>
      <c r="E200" s="36"/>
      <c r="F200" s="220" t="s">
        <v>3091</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614</v>
      </c>
      <c r="D201" s="205" t="s">
        <v>204</v>
      </c>
      <c r="E201" s="206" t="s">
        <v>3092</v>
      </c>
      <c r="F201" s="207" t="s">
        <v>3093</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835</v>
      </c>
    </row>
    <row r="202" spans="1:65" s="2" customFormat="1" ht="19.5" x14ac:dyDescent="0.2">
      <c r="A202" s="34"/>
      <c r="B202" s="35"/>
      <c r="C202" s="36"/>
      <c r="D202" s="219" t="s">
        <v>210</v>
      </c>
      <c r="E202" s="36"/>
      <c r="F202" s="220" t="s">
        <v>5143</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618</v>
      </c>
      <c r="D203" s="205" t="s">
        <v>204</v>
      </c>
      <c r="E203" s="206" t="s">
        <v>5144</v>
      </c>
      <c r="F203" s="207" t="s">
        <v>2452</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847</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5145</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F2_D.600 - Elektroinstalace silnoproud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5146</v>
      </c>
      <c r="E99" s="166"/>
      <c r="F99" s="166"/>
      <c r="G99" s="166"/>
      <c r="H99" s="166"/>
      <c r="I99" s="167"/>
      <c r="J99" s="168">
        <f>J135</f>
        <v>0</v>
      </c>
      <c r="K99" s="164"/>
      <c r="L99" s="169"/>
    </row>
    <row r="100" spans="1:47" s="9" customFormat="1" ht="24.95" customHeight="1" x14ac:dyDescent="0.2">
      <c r="B100" s="163"/>
      <c r="C100" s="164"/>
      <c r="D100" s="165" t="s">
        <v>5147</v>
      </c>
      <c r="E100" s="166"/>
      <c r="F100" s="166"/>
      <c r="G100" s="166"/>
      <c r="H100" s="166"/>
      <c r="I100" s="167"/>
      <c r="J100" s="168">
        <f>J163</f>
        <v>0</v>
      </c>
      <c r="K100" s="164"/>
      <c r="L100" s="169"/>
    </row>
    <row r="101" spans="1:47" s="9" customFormat="1" ht="24.95" customHeight="1" x14ac:dyDescent="0.2">
      <c r="B101" s="163"/>
      <c r="C101" s="164"/>
      <c r="D101" s="165" t="s">
        <v>3098</v>
      </c>
      <c r="E101" s="166"/>
      <c r="F101" s="166"/>
      <c r="G101" s="166"/>
      <c r="H101" s="166"/>
      <c r="I101" s="167"/>
      <c r="J101" s="168">
        <f>J186</f>
        <v>0</v>
      </c>
      <c r="K101" s="164"/>
      <c r="L101" s="169"/>
    </row>
    <row r="102" spans="1:47" s="9" customFormat="1" ht="24.95" customHeight="1" x14ac:dyDescent="0.2">
      <c r="B102" s="163"/>
      <c r="C102" s="164"/>
      <c r="D102" s="165" t="s">
        <v>5148</v>
      </c>
      <c r="E102" s="166"/>
      <c r="F102" s="166"/>
      <c r="G102" s="166"/>
      <c r="H102" s="166"/>
      <c r="I102" s="167"/>
      <c r="J102" s="168">
        <f>J195</f>
        <v>0</v>
      </c>
      <c r="K102" s="164"/>
      <c r="L102" s="169"/>
    </row>
    <row r="103" spans="1:47" s="9" customFormat="1" ht="24.95" customHeight="1" x14ac:dyDescent="0.2">
      <c r="B103" s="163"/>
      <c r="C103" s="164"/>
      <c r="D103" s="165" t="s">
        <v>5149</v>
      </c>
      <c r="E103" s="166"/>
      <c r="F103" s="166"/>
      <c r="G103" s="166"/>
      <c r="H103" s="166"/>
      <c r="I103" s="167"/>
      <c r="J103" s="168">
        <f>J209</f>
        <v>0</v>
      </c>
      <c r="K103" s="164"/>
      <c r="L103" s="169"/>
    </row>
    <row r="104" spans="1:47" s="9" customFormat="1" ht="24.95" customHeight="1" x14ac:dyDescent="0.2">
      <c r="B104" s="163"/>
      <c r="C104" s="164"/>
      <c r="D104" s="165" t="s">
        <v>5150</v>
      </c>
      <c r="E104" s="166"/>
      <c r="F104" s="166"/>
      <c r="G104" s="166"/>
      <c r="H104" s="166"/>
      <c r="I104" s="167"/>
      <c r="J104" s="168">
        <f>J217</f>
        <v>0</v>
      </c>
      <c r="K104" s="164"/>
      <c r="L104" s="169"/>
    </row>
    <row r="105" spans="1:47" s="9" customFormat="1" ht="24.95" customHeight="1" x14ac:dyDescent="0.2">
      <c r="B105" s="163"/>
      <c r="C105" s="164"/>
      <c r="D105" s="165" t="s">
        <v>5151</v>
      </c>
      <c r="E105" s="166"/>
      <c r="F105" s="166"/>
      <c r="G105" s="166"/>
      <c r="H105" s="166"/>
      <c r="I105" s="167"/>
      <c r="J105" s="168">
        <f>J271</f>
        <v>0</v>
      </c>
      <c r="K105" s="164"/>
      <c r="L105" s="169"/>
    </row>
    <row r="106" spans="1:47" s="9" customFormat="1" ht="24.95" customHeight="1" x14ac:dyDescent="0.2">
      <c r="B106" s="163"/>
      <c r="C106" s="164"/>
      <c r="D106" s="165" t="s">
        <v>5150</v>
      </c>
      <c r="E106" s="166"/>
      <c r="F106" s="166"/>
      <c r="G106" s="166"/>
      <c r="H106" s="166"/>
      <c r="I106" s="167"/>
      <c r="J106" s="168">
        <f>J279</f>
        <v>0</v>
      </c>
      <c r="K106" s="164"/>
      <c r="L106" s="169"/>
    </row>
    <row r="107" spans="1:47" s="9" customFormat="1" ht="24.95" customHeight="1" x14ac:dyDescent="0.2">
      <c r="B107" s="163"/>
      <c r="C107" s="164"/>
      <c r="D107" s="165" t="s">
        <v>5152</v>
      </c>
      <c r="E107" s="166"/>
      <c r="F107" s="166"/>
      <c r="G107" s="166"/>
      <c r="H107" s="166"/>
      <c r="I107" s="167"/>
      <c r="J107" s="168">
        <f>J322</f>
        <v>0</v>
      </c>
      <c r="K107" s="164"/>
      <c r="L107" s="169"/>
    </row>
    <row r="108" spans="1:47" s="9" customFormat="1" ht="24.95" customHeight="1" x14ac:dyDescent="0.2">
      <c r="B108" s="163"/>
      <c r="C108" s="164"/>
      <c r="D108" s="165" t="s">
        <v>5150</v>
      </c>
      <c r="E108" s="166"/>
      <c r="F108" s="166"/>
      <c r="G108" s="166"/>
      <c r="H108" s="166"/>
      <c r="I108" s="167"/>
      <c r="J108" s="168">
        <f>J330</f>
        <v>0</v>
      </c>
      <c r="K108" s="164"/>
      <c r="L108" s="169"/>
    </row>
    <row r="109" spans="1:47" s="9" customFormat="1" ht="24.95" customHeight="1" x14ac:dyDescent="0.2">
      <c r="B109" s="163"/>
      <c r="C109" s="164"/>
      <c r="D109" s="165" t="s">
        <v>5153</v>
      </c>
      <c r="E109" s="166"/>
      <c r="F109" s="166"/>
      <c r="G109" s="166"/>
      <c r="H109" s="166"/>
      <c r="I109" s="167"/>
      <c r="J109" s="168">
        <f>J372</f>
        <v>0</v>
      </c>
      <c r="K109" s="164"/>
      <c r="L109" s="169"/>
    </row>
    <row r="110" spans="1:47" s="9" customFormat="1" ht="24.95" customHeight="1" x14ac:dyDescent="0.2">
      <c r="B110" s="163"/>
      <c r="C110" s="164"/>
      <c r="D110" s="165" t="s">
        <v>5154</v>
      </c>
      <c r="E110" s="166"/>
      <c r="F110" s="166"/>
      <c r="G110" s="166"/>
      <c r="H110" s="166"/>
      <c r="I110" s="167"/>
      <c r="J110" s="168">
        <f>J375</f>
        <v>0</v>
      </c>
      <c r="K110" s="164"/>
      <c r="L110" s="169"/>
    </row>
    <row r="111" spans="1:47" s="9" customFormat="1" ht="24.95" customHeight="1" x14ac:dyDescent="0.2">
      <c r="B111" s="163"/>
      <c r="C111" s="164"/>
      <c r="D111" s="165" t="s">
        <v>5155</v>
      </c>
      <c r="E111" s="166"/>
      <c r="F111" s="166"/>
      <c r="G111" s="166"/>
      <c r="H111" s="166"/>
      <c r="I111" s="167"/>
      <c r="J111" s="168">
        <f>J390</f>
        <v>0</v>
      </c>
      <c r="K111" s="164"/>
      <c r="L111" s="169"/>
    </row>
    <row r="112" spans="1:47" s="9" customFormat="1" ht="24.95" customHeight="1" x14ac:dyDescent="0.2">
      <c r="B112" s="163"/>
      <c r="C112" s="164"/>
      <c r="D112" s="165" t="s">
        <v>3108</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35" t="str">
        <f>E7</f>
        <v>Poliklinika Lanškroun</v>
      </c>
      <c r="F122" s="436"/>
      <c r="G122" s="436"/>
      <c r="H122" s="436"/>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35" t="s">
        <v>4446</v>
      </c>
      <c r="F124" s="434"/>
      <c r="G124" s="434"/>
      <c r="H124" s="434"/>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406" t="str">
        <f>E11</f>
        <v>F2_D.600 - Elektroinstalace silnoproud</v>
      </c>
      <c r="F126" s="434"/>
      <c r="G126" s="434"/>
      <c r="H126" s="434"/>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43775</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2525</v>
      </c>
      <c r="F135" s="192" t="s">
        <v>5156</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3110</v>
      </c>
      <c r="F136" s="207" t="s">
        <v>3111</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3112</v>
      </c>
      <c r="F137" s="207" t="s">
        <v>3113</v>
      </c>
      <c r="G137" s="208" t="s">
        <v>2205</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3114</v>
      </c>
      <c r="F138" s="207" t="s">
        <v>5157</v>
      </c>
      <c r="G138" s="208" t="s">
        <v>2205</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3116</v>
      </c>
      <c r="F139" s="207" t="s">
        <v>3117</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3118</v>
      </c>
      <c r="F140" s="207" t="s">
        <v>3119</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3120</v>
      </c>
      <c r="F141" s="207" t="s">
        <v>3125</v>
      </c>
      <c r="G141" s="208" t="s">
        <v>2205</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3116</v>
      </c>
      <c r="F142" s="207" t="s">
        <v>3117</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3122</v>
      </c>
      <c r="F143" s="207" t="s">
        <v>3127</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3124</v>
      </c>
      <c r="F144" s="207" t="s">
        <v>3129</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3126</v>
      </c>
      <c r="F145" s="207" t="s">
        <v>3131</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3128</v>
      </c>
      <c r="F146" s="207" t="s">
        <v>3133</v>
      </c>
      <c r="G146" s="208" t="s">
        <v>2205</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3130</v>
      </c>
      <c r="F147" s="207" t="s">
        <v>3135</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3132</v>
      </c>
      <c r="F148" s="207" t="s">
        <v>3137</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538</v>
      </c>
    </row>
    <row r="149" spans="1:65" s="2" customFormat="1" ht="24" customHeight="1" x14ac:dyDescent="0.2">
      <c r="A149" s="34"/>
      <c r="B149" s="35"/>
      <c r="C149" s="205" t="s">
        <v>269</v>
      </c>
      <c r="D149" s="205" t="s">
        <v>204</v>
      </c>
      <c r="E149" s="206" t="s">
        <v>3134</v>
      </c>
      <c r="F149" s="207" t="s">
        <v>3139</v>
      </c>
      <c r="G149" s="208" t="s">
        <v>2205</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546</v>
      </c>
    </row>
    <row r="150" spans="1:65" s="2" customFormat="1" ht="16.5" customHeight="1" x14ac:dyDescent="0.2">
      <c r="A150" s="34"/>
      <c r="B150" s="35"/>
      <c r="C150" s="205" t="s">
        <v>8</v>
      </c>
      <c r="D150" s="205" t="s">
        <v>204</v>
      </c>
      <c r="E150" s="206" t="s">
        <v>3136</v>
      </c>
      <c r="F150" s="207" t="s">
        <v>3141</v>
      </c>
      <c r="G150" s="208" t="s">
        <v>2205</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563</v>
      </c>
    </row>
    <row r="151" spans="1:65" s="2" customFormat="1" ht="16.5" customHeight="1" x14ac:dyDescent="0.2">
      <c r="A151" s="34"/>
      <c r="B151" s="35"/>
      <c r="C151" s="205" t="s">
        <v>365</v>
      </c>
      <c r="D151" s="205" t="s">
        <v>204</v>
      </c>
      <c r="E151" s="206" t="s">
        <v>3138</v>
      </c>
      <c r="F151" s="207" t="s">
        <v>3143</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573</v>
      </c>
    </row>
    <row r="152" spans="1:65" s="2" customFormat="1" ht="16.5" customHeight="1" x14ac:dyDescent="0.2">
      <c r="A152" s="34"/>
      <c r="B152" s="35"/>
      <c r="C152" s="205" t="s">
        <v>369</v>
      </c>
      <c r="D152" s="205" t="s">
        <v>204</v>
      </c>
      <c r="E152" s="206" t="s">
        <v>3140</v>
      </c>
      <c r="F152" s="207" t="s">
        <v>3159</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581</v>
      </c>
    </row>
    <row r="153" spans="1:65" s="2" customFormat="1" ht="24" customHeight="1" x14ac:dyDescent="0.2">
      <c r="A153" s="34"/>
      <c r="B153" s="35"/>
      <c r="C153" s="205" t="s">
        <v>373</v>
      </c>
      <c r="D153" s="205" t="s">
        <v>204</v>
      </c>
      <c r="E153" s="206" t="s">
        <v>3142</v>
      </c>
      <c r="F153" s="207" t="s">
        <v>5158</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592</v>
      </c>
    </row>
    <row r="154" spans="1:65" s="2" customFormat="1" ht="16.5" customHeight="1" x14ac:dyDescent="0.2">
      <c r="A154" s="34"/>
      <c r="B154" s="35"/>
      <c r="C154" s="205" t="s">
        <v>377</v>
      </c>
      <c r="D154" s="205" t="s">
        <v>204</v>
      </c>
      <c r="E154" s="206" t="s">
        <v>3144</v>
      </c>
      <c r="F154" s="207" t="s">
        <v>3163</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602</v>
      </c>
    </row>
    <row r="155" spans="1:65" s="2" customFormat="1" ht="60" customHeight="1" x14ac:dyDescent="0.2">
      <c r="A155" s="34"/>
      <c r="B155" s="35"/>
      <c r="C155" s="205" t="s">
        <v>381</v>
      </c>
      <c r="D155" s="205" t="s">
        <v>204</v>
      </c>
      <c r="E155" s="206" t="s">
        <v>3146</v>
      </c>
      <c r="F155" s="207" t="s">
        <v>5159</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610</v>
      </c>
    </row>
    <row r="156" spans="1:65" s="2" customFormat="1" ht="24" customHeight="1" x14ac:dyDescent="0.2">
      <c r="A156" s="34"/>
      <c r="B156" s="35"/>
      <c r="C156" s="284" t="s">
        <v>7</v>
      </c>
      <c r="D156" s="284" t="s">
        <v>204</v>
      </c>
      <c r="E156" s="285" t="s">
        <v>3148</v>
      </c>
      <c r="F156" s="286" t="s">
        <v>5160</v>
      </c>
      <c r="G156" s="287" t="s">
        <v>5161</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618</v>
      </c>
    </row>
    <row r="157" spans="1:65" s="2" customFormat="1" ht="19.5" x14ac:dyDescent="0.2">
      <c r="A157" s="34"/>
      <c r="B157" s="35"/>
      <c r="C157" s="36"/>
      <c r="D157" s="219" t="s">
        <v>210</v>
      </c>
      <c r="E157" s="36"/>
      <c r="F157" s="220" t="s">
        <v>5162</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3150</v>
      </c>
      <c r="F158" s="286" t="s">
        <v>5163</v>
      </c>
      <c r="G158" s="287" t="s">
        <v>5161</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626</v>
      </c>
    </row>
    <row r="159" spans="1:65" s="2" customFormat="1" ht="19.5" x14ac:dyDescent="0.2">
      <c r="A159" s="34"/>
      <c r="B159" s="35"/>
      <c r="C159" s="36"/>
      <c r="D159" s="219" t="s">
        <v>210</v>
      </c>
      <c r="E159" s="36"/>
      <c r="F159" s="220" t="s">
        <v>5162</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3152</v>
      </c>
      <c r="F160" s="207" t="s">
        <v>5164</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638</v>
      </c>
    </row>
    <row r="161" spans="1:65" s="2" customFormat="1" ht="24" customHeight="1" x14ac:dyDescent="0.2">
      <c r="A161" s="34"/>
      <c r="B161" s="35"/>
      <c r="C161" s="205" t="s">
        <v>402</v>
      </c>
      <c r="D161" s="205" t="s">
        <v>204</v>
      </c>
      <c r="E161" s="206" t="s">
        <v>3154</v>
      </c>
      <c r="F161" s="207" t="s">
        <v>5165</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649</v>
      </c>
    </row>
    <row r="162" spans="1:65" s="2" customFormat="1" ht="24" customHeight="1" x14ac:dyDescent="0.2">
      <c r="A162" s="34"/>
      <c r="B162" s="35"/>
      <c r="C162" s="205" t="s">
        <v>409</v>
      </c>
      <c r="D162" s="205" t="s">
        <v>204</v>
      </c>
      <c r="E162" s="206" t="s">
        <v>3156</v>
      </c>
      <c r="F162" s="207" t="s">
        <v>5166</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657</v>
      </c>
    </row>
    <row r="163" spans="1:65" s="12" customFormat="1" ht="25.9" customHeight="1" x14ac:dyDescent="0.2">
      <c r="B163" s="189"/>
      <c r="C163" s="190"/>
      <c r="D163" s="191" t="s">
        <v>73</v>
      </c>
      <c r="E163" s="192" t="s">
        <v>2527</v>
      </c>
      <c r="F163" s="192" t="s">
        <v>5167</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538</v>
      </c>
      <c r="D164" s="205" t="s">
        <v>204</v>
      </c>
      <c r="E164" s="206" t="s">
        <v>3110</v>
      </c>
      <c r="F164" s="207" t="s">
        <v>3111</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695</v>
      </c>
    </row>
    <row r="165" spans="1:65" s="2" customFormat="1" ht="24" customHeight="1" x14ac:dyDescent="0.2">
      <c r="A165" s="34"/>
      <c r="B165" s="35"/>
      <c r="C165" s="205" t="s">
        <v>542</v>
      </c>
      <c r="D165" s="205" t="s">
        <v>204</v>
      </c>
      <c r="E165" s="206" t="s">
        <v>3160</v>
      </c>
      <c r="F165" s="207" t="s">
        <v>3178</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703</v>
      </c>
    </row>
    <row r="166" spans="1:65" s="2" customFormat="1" ht="36" customHeight="1" x14ac:dyDescent="0.2">
      <c r="A166" s="34"/>
      <c r="B166" s="35"/>
      <c r="C166" s="205" t="s">
        <v>546</v>
      </c>
      <c r="D166" s="205" t="s">
        <v>204</v>
      </c>
      <c r="E166" s="206" t="s">
        <v>3162</v>
      </c>
      <c r="F166" s="207" t="s">
        <v>5168</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712</v>
      </c>
    </row>
    <row r="167" spans="1:65" s="2" customFormat="1" ht="24" customHeight="1" x14ac:dyDescent="0.2">
      <c r="A167" s="34"/>
      <c r="B167" s="35"/>
      <c r="C167" s="205" t="s">
        <v>555</v>
      </c>
      <c r="D167" s="205" t="s">
        <v>204</v>
      </c>
      <c r="E167" s="206" t="s">
        <v>3164</v>
      </c>
      <c r="F167" s="207" t="s">
        <v>3182</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723</v>
      </c>
    </row>
    <row r="168" spans="1:65" s="2" customFormat="1" ht="48" customHeight="1" x14ac:dyDescent="0.2">
      <c r="A168" s="34"/>
      <c r="B168" s="35"/>
      <c r="C168" s="205" t="s">
        <v>563</v>
      </c>
      <c r="D168" s="205" t="s">
        <v>204</v>
      </c>
      <c r="E168" s="206" t="s">
        <v>3166</v>
      </c>
      <c r="F168" s="207" t="s">
        <v>5169</v>
      </c>
      <c r="G168" s="208" t="s">
        <v>3214</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739</v>
      </c>
    </row>
    <row r="169" spans="1:65" s="2" customFormat="1" ht="24" customHeight="1" x14ac:dyDescent="0.2">
      <c r="A169" s="34"/>
      <c r="B169" s="35"/>
      <c r="C169" s="205" t="s">
        <v>569</v>
      </c>
      <c r="D169" s="205" t="s">
        <v>204</v>
      </c>
      <c r="E169" s="206" t="s">
        <v>3168</v>
      </c>
      <c r="F169" s="207" t="s">
        <v>3187</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750</v>
      </c>
    </row>
    <row r="170" spans="1:65" s="2" customFormat="1" ht="36" customHeight="1" x14ac:dyDescent="0.2">
      <c r="A170" s="34"/>
      <c r="B170" s="35"/>
      <c r="C170" s="205" t="s">
        <v>573</v>
      </c>
      <c r="D170" s="205" t="s">
        <v>204</v>
      </c>
      <c r="E170" s="206" t="s">
        <v>3170</v>
      </c>
      <c r="F170" s="207" t="s">
        <v>5170</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758</v>
      </c>
    </row>
    <row r="171" spans="1:65" s="2" customFormat="1" ht="24" customHeight="1" x14ac:dyDescent="0.2">
      <c r="A171" s="34"/>
      <c r="B171" s="35"/>
      <c r="C171" s="205" t="s">
        <v>577</v>
      </c>
      <c r="D171" s="205" t="s">
        <v>204</v>
      </c>
      <c r="E171" s="206" t="s">
        <v>3172</v>
      </c>
      <c r="F171" s="207" t="s">
        <v>3192</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768</v>
      </c>
    </row>
    <row r="172" spans="1:65" s="2" customFormat="1" ht="16.5" customHeight="1" x14ac:dyDescent="0.2">
      <c r="A172" s="34"/>
      <c r="B172" s="35"/>
      <c r="C172" s="205" t="s">
        <v>581</v>
      </c>
      <c r="D172" s="205" t="s">
        <v>204</v>
      </c>
      <c r="E172" s="206" t="s">
        <v>3174</v>
      </c>
      <c r="F172" s="207" t="s">
        <v>3194</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776</v>
      </c>
    </row>
    <row r="173" spans="1:65" s="2" customFormat="1" ht="48" customHeight="1" x14ac:dyDescent="0.2">
      <c r="A173" s="34"/>
      <c r="B173" s="35"/>
      <c r="C173" s="205" t="s">
        <v>585</v>
      </c>
      <c r="D173" s="205" t="s">
        <v>204</v>
      </c>
      <c r="E173" s="206" t="s">
        <v>3177</v>
      </c>
      <c r="F173" s="207" t="s">
        <v>5171</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784</v>
      </c>
    </row>
    <row r="174" spans="1:65" s="2" customFormat="1" ht="24" customHeight="1" x14ac:dyDescent="0.2">
      <c r="A174" s="34"/>
      <c r="B174" s="35"/>
      <c r="C174" s="205" t="s">
        <v>592</v>
      </c>
      <c r="D174" s="205" t="s">
        <v>204</v>
      </c>
      <c r="E174" s="206" t="s">
        <v>3179</v>
      </c>
      <c r="F174" s="207" t="s">
        <v>5172</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793</v>
      </c>
    </row>
    <row r="175" spans="1:65" s="2" customFormat="1" ht="24" customHeight="1" x14ac:dyDescent="0.2">
      <c r="A175" s="34"/>
      <c r="B175" s="35"/>
      <c r="C175" s="205" t="s">
        <v>598</v>
      </c>
      <c r="D175" s="205" t="s">
        <v>204</v>
      </c>
      <c r="E175" s="206" t="s">
        <v>3181</v>
      </c>
      <c r="F175" s="207" t="s">
        <v>5173</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804</v>
      </c>
    </row>
    <row r="176" spans="1:65" s="2" customFormat="1" ht="24" customHeight="1" x14ac:dyDescent="0.2">
      <c r="A176" s="34"/>
      <c r="B176" s="35"/>
      <c r="C176" s="205" t="s">
        <v>602</v>
      </c>
      <c r="D176" s="205" t="s">
        <v>204</v>
      </c>
      <c r="E176" s="206" t="s">
        <v>3183</v>
      </c>
      <c r="F176" s="207" t="s">
        <v>5174</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813</v>
      </c>
    </row>
    <row r="177" spans="1:65" s="2" customFormat="1" ht="24" customHeight="1" x14ac:dyDescent="0.2">
      <c r="A177" s="34"/>
      <c r="B177" s="35"/>
      <c r="C177" s="205" t="s">
        <v>606</v>
      </c>
      <c r="D177" s="205" t="s">
        <v>204</v>
      </c>
      <c r="E177" s="206" t="s">
        <v>3172</v>
      </c>
      <c r="F177" s="207" t="s">
        <v>3192</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823</v>
      </c>
    </row>
    <row r="178" spans="1:65" s="2" customFormat="1" ht="16.5" customHeight="1" x14ac:dyDescent="0.2">
      <c r="A178" s="34"/>
      <c r="B178" s="35"/>
      <c r="C178" s="205" t="s">
        <v>610</v>
      </c>
      <c r="D178" s="205" t="s">
        <v>204</v>
      </c>
      <c r="E178" s="206" t="s">
        <v>3186</v>
      </c>
      <c r="F178" s="207" t="s">
        <v>5175</v>
      </c>
      <c r="G178" s="208" t="s">
        <v>2205</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835</v>
      </c>
    </row>
    <row r="179" spans="1:65" s="2" customFormat="1" ht="24" customHeight="1" x14ac:dyDescent="0.2">
      <c r="A179" s="34"/>
      <c r="B179" s="35"/>
      <c r="C179" s="205" t="s">
        <v>614</v>
      </c>
      <c r="D179" s="205" t="s">
        <v>204</v>
      </c>
      <c r="E179" s="206" t="s">
        <v>3188</v>
      </c>
      <c r="F179" s="207" t="s">
        <v>3203</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847</v>
      </c>
    </row>
    <row r="180" spans="1:65" s="2" customFormat="1" ht="24" customHeight="1" x14ac:dyDescent="0.2">
      <c r="A180" s="34"/>
      <c r="B180" s="35"/>
      <c r="C180" s="205" t="s">
        <v>618</v>
      </c>
      <c r="D180" s="205" t="s">
        <v>204</v>
      </c>
      <c r="E180" s="206" t="s">
        <v>3191</v>
      </c>
      <c r="F180" s="207" t="s">
        <v>3205</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857</v>
      </c>
    </row>
    <row r="181" spans="1:65" s="2" customFormat="1" ht="24" customHeight="1" x14ac:dyDescent="0.2">
      <c r="A181" s="34"/>
      <c r="B181" s="35"/>
      <c r="C181" s="205" t="s">
        <v>622</v>
      </c>
      <c r="D181" s="205" t="s">
        <v>204</v>
      </c>
      <c r="E181" s="206" t="s">
        <v>3193</v>
      </c>
      <c r="F181" s="207" t="s">
        <v>3207</v>
      </c>
      <c r="G181" s="208" t="s">
        <v>2205</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870</v>
      </c>
    </row>
    <row r="182" spans="1:65" s="2" customFormat="1" ht="36" customHeight="1" x14ac:dyDescent="0.2">
      <c r="A182" s="34"/>
      <c r="B182" s="35"/>
      <c r="C182" s="205" t="s">
        <v>626</v>
      </c>
      <c r="D182" s="205" t="s">
        <v>204</v>
      </c>
      <c r="E182" s="206" t="s">
        <v>3195</v>
      </c>
      <c r="F182" s="207" t="s">
        <v>3209</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881</v>
      </c>
    </row>
    <row r="183" spans="1:65" s="2" customFormat="1" ht="36" customHeight="1" x14ac:dyDescent="0.2">
      <c r="A183" s="34"/>
      <c r="B183" s="35"/>
      <c r="C183" s="205" t="s">
        <v>632</v>
      </c>
      <c r="D183" s="205" t="s">
        <v>204</v>
      </c>
      <c r="E183" s="206" t="s">
        <v>3198</v>
      </c>
      <c r="F183" s="207" t="s">
        <v>3211</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893</v>
      </c>
    </row>
    <row r="184" spans="1:65" s="2" customFormat="1" ht="24" customHeight="1" x14ac:dyDescent="0.2">
      <c r="A184" s="34"/>
      <c r="B184" s="35"/>
      <c r="C184" s="205" t="s">
        <v>638</v>
      </c>
      <c r="D184" s="205" t="s">
        <v>204</v>
      </c>
      <c r="E184" s="206" t="s">
        <v>3200</v>
      </c>
      <c r="F184" s="207" t="s">
        <v>3213</v>
      </c>
      <c r="G184" s="208" t="s">
        <v>3214</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904</v>
      </c>
    </row>
    <row r="185" spans="1:65" s="2" customFormat="1" ht="24" customHeight="1" x14ac:dyDescent="0.2">
      <c r="A185" s="34"/>
      <c r="B185" s="35"/>
      <c r="C185" s="205" t="s">
        <v>643</v>
      </c>
      <c r="D185" s="205" t="s">
        <v>204</v>
      </c>
      <c r="E185" s="206" t="s">
        <v>3202</v>
      </c>
      <c r="F185" s="207" t="s">
        <v>3216</v>
      </c>
      <c r="G185" s="208" t="s">
        <v>3214</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913</v>
      </c>
    </row>
    <row r="186" spans="1:65" s="12" customFormat="1" ht="25.9" customHeight="1" x14ac:dyDescent="0.2">
      <c r="B186" s="189"/>
      <c r="C186" s="190"/>
      <c r="D186" s="191" t="s">
        <v>73</v>
      </c>
      <c r="E186" s="192" t="s">
        <v>2543</v>
      </c>
      <c r="F186" s="192" t="s">
        <v>3254</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649</v>
      </c>
      <c r="D187" s="205" t="s">
        <v>204</v>
      </c>
      <c r="E187" s="206" t="s">
        <v>3110</v>
      </c>
      <c r="F187" s="207" t="s">
        <v>3111</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921</v>
      </c>
    </row>
    <row r="188" spans="1:65" s="2" customFormat="1" ht="36" customHeight="1" x14ac:dyDescent="0.2">
      <c r="A188" s="34"/>
      <c r="B188" s="35"/>
      <c r="C188" s="205" t="s">
        <v>653</v>
      </c>
      <c r="D188" s="205" t="s">
        <v>204</v>
      </c>
      <c r="E188" s="206" t="s">
        <v>3204</v>
      </c>
      <c r="F188" s="207" t="s">
        <v>5176</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930</v>
      </c>
    </row>
    <row r="189" spans="1:65" s="2" customFormat="1" ht="36" customHeight="1" x14ac:dyDescent="0.2">
      <c r="A189" s="34"/>
      <c r="B189" s="35"/>
      <c r="C189" s="205" t="s">
        <v>657</v>
      </c>
      <c r="D189" s="205" t="s">
        <v>204</v>
      </c>
      <c r="E189" s="206" t="s">
        <v>3206</v>
      </c>
      <c r="F189" s="207" t="s">
        <v>5177</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938</v>
      </c>
    </row>
    <row r="190" spans="1:65" s="2" customFormat="1" ht="36" customHeight="1" x14ac:dyDescent="0.2">
      <c r="A190" s="34"/>
      <c r="B190" s="35"/>
      <c r="C190" s="205" t="s">
        <v>674</v>
      </c>
      <c r="D190" s="205" t="s">
        <v>204</v>
      </c>
      <c r="E190" s="206" t="s">
        <v>3208</v>
      </c>
      <c r="F190" s="207" t="s">
        <v>5178</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946</v>
      </c>
    </row>
    <row r="191" spans="1:65" s="2" customFormat="1" ht="60" customHeight="1" x14ac:dyDescent="0.2">
      <c r="A191" s="34"/>
      <c r="B191" s="35"/>
      <c r="C191" s="205" t="s">
        <v>687</v>
      </c>
      <c r="D191" s="205" t="s">
        <v>204</v>
      </c>
      <c r="E191" s="206" t="s">
        <v>3210</v>
      </c>
      <c r="F191" s="207" t="s">
        <v>5179</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954</v>
      </c>
    </row>
    <row r="192" spans="1:65" s="2" customFormat="1" ht="24" customHeight="1" x14ac:dyDescent="0.2">
      <c r="A192" s="34"/>
      <c r="B192" s="35"/>
      <c r="C192" s="205" t="s">
        <v>691</v>
      </c>
      <c r="D192" s="205" t="s">
        <v>204</v>
      </c>
      <c r="E192" s="206" t="s">
        <v>3212</v>
      </c>
      <c r="F192" s="207" t="s">
        <v>5180</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959</v>
      </c>
    </row>
    <row r="193" spans="1:65" s="2" customFormat="1" ht="36" customHeight="1" x14ac:dyDescent="0.2">
      <c r="A193" s="34"/>
      <c r="B193" s="35"/>
      <c r="C193" s="205" t="s">
        <v>695</v>
      </c>
      <c r="D193" s="205" t="s">
        <v>204</v>
      </c>
      <c r="E193" s="206" t="s">
        <v>3215</v>
      </c>
      <c r="F193" s="207" t="s">
        <v>5181</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963</v>
      </c>
    </row>
    <row r="194" spans="1:65" s="2" customFormat="1" ht="36" customHeight="1" x14ac:dyDescent="0.2">
      <c r="A194" s="34"/>
      <c r="B194" s="35"/>
      <c r="C194" s="205" t="s">
        <v>699</v>
      </c>
      <c r="D194" s="205" t="s">
        <v>204</v>
      </c>
      <c r="E194" s="206" t="s">
        <v>3218</v>
      </c>
      <c r="F194" s="207" t="s">
        <v>5182</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971</v>
      </c>
    </row>
    <row r="195" spans="1:65" s="12" customFormat="1" ht="25.9" customHeight="1" x14ac:dyDescent="0.2">
      <c r="B195" s="189"/>
      <c r="C195" s="190"/>
      <c r="D195" s="191" t="s">
        <v>73</v>
      </c>
      <c r="E195" s="192" t="s">
        <v>2557</v>
      </c>
      <c r="F195" s="192" t="s">
        <v>5183</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703</v>
      </c>
      <c r="D196" s="205" t="s">
        <v>204</v>
      </c>
      <c r="E196" s="206" t="s">
        <v>3110</v>
      </c>
      <c r="F196" s="207" t="s">
        <v>3111</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980</v>
      </c>
    </row>
    <row r="197" spans="1:65" s="2" customFormat="1" ht="24" customHeight="1" x14ac:dyDescent="0.2">
      <c r="A197" s="34"/>
      <c r="B197" s="35"/>
      <c r="C197" s="205" t="s">
        <v>708</v>
      </c>
      <c r="D197" s="205" t="s">
        <v>204</v>
      </c>
      <c r="E197" s="206" t="s">
        <v>3221</v>
      </c>
      <c r="F197" s="207" t="s">
        <v>5184</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992</v>
      </c>
    </row>
    <row r="198" spans="1:65" s="2" customFormat="1" ht="24" customHeight="1" x14ac:dyDescent="0.2">
      <c r="A198" s="34"/>
      <c r="B198" s="35"/>
      <c r="C198" s="205" t="s">
        <v>712</v>
      </c>
      <c r="D198" s="205" t="s">
        <v>204</v>
      </c>
      <c r="E198" s="206" t="s">
        <v>3224</v>
      </c>
      <c r="F198" s="207" t="s">
        <v>5185</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1002</v>
      </c>
    </row>
    <row r="199" spans="1:65" s="2" customFormat="1" ht="16.5" customHeight="1" x14ac:dyDescent="0.2">
      <c r="A199" s="34"/>
      <c r="B199" s="35"/>
      <c r="C199" s="205" t="s">
        <v>717</v>
      </c>
      <c r="D199" s="205" t="s">
        <v>204</v>
      </c>
      <c r="E199" s="206" t="s">
        <v>3227</v>
      </c>
      <c r="F199" s="207" t="s">
        <v>3333</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1016</v>
      </c>
    </row>
    <row r="200" spans="1:65" s="2" customFormat="1" ht="36" customHeight="1" x14ac:dyDescent="0.2">
      <c r="A200" s="34"/>
      <c r="B200" s="35"/>
      <c r="C200" s="205" t="s">
        <v>723</v>
      </c>
      <c r="D200" s="205" t="s">
        <v>204</v>
      </c>
      <c r="E200" s="206" t="s">
        <v>3229</v>
      </c>
      <c r="F200" s="207" t="s">
        <v>3435</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1028</v>
      </c>
    </row>
    <row r="201" spans="1:65" s="2" customFormat="1" ht="16.5" customHeight="1" x14ac:dyDescent="0.2">
      <c r="A201" s="34"/>
      <c r="B201" s="35"/>
      <c r="C201" s="205" t="s">
        <v>731</v>
      </c>
      <c r="D201" s="205" t="s">
        <v>204</v>
      </c>
      <c r="E201" s="206" t="s">
        <v>3231</v>
      </c>
      <c r="F201" s="207" t="s">
        <v>3341</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1036</v>
      </c>
    </row>
    <row r="202" spans="1:65" s="2" customFormat="1" ht="16.5" customHeight="1" x14ac:dyDescent="0.2">
      <c r="A202" s="34"/>
      <c r="B202" s="35"/>
      <c r="C202" s="205" t="s">
        <v>739</v>
      </c>
      <c r="D202" s="205" t="s">
        <v>204</v>
      </c>
      <c r="E202" s="206" t="s">
        <v>3233</v>
      </c>
      <c r="F202" s="207" t="s">
        <v>3343</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1052</v>
      </c>
    </row>
    <row r="203" spans="1:65" s="2" customFormat="1" ht="16.5" customHeight="1" x14ac:dyDescent="0.2">
      <c r="A203" s="34"/>
      <c r="B203" s="35"/>
      <c r="C203" s="205" t="s">
        <v>743</v>
      </c>
      <c r="D203" s="205" t="s">
        <v>204</v>
      </c>
      <c r="E203" s="206" t="s">
        <v>3235</v>
      </c>
      <c r="F203" s="207" t="s">
        <v>5186</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1061</v>
      </c>
    </row>
    <row r="204" spans="1:65" s="2" customFormat="1" ht="16.5" customHeight="1" x14ac:dyDescent="0.2">
      <c r="A204" s="34"/>
      <c r="B204" s="35"/>
      <c r="C204" s="205" t="s">
        <v>750</v>
      </c>
      <c r="D204" s="205" t="s">
        <v>204</v>
      </c>
      <c r="E204" s="206" t="s">
        <v>3238</v>
      </c>
      <c r="F204" s="207" t="s">
        <v>5187</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1072</v>
      </c>
    </row>
    <row r="205" spans="1:65" s="2" customFormat="1" ht="24" customHeight="1" x14ac:dyDescent="0.2">
      <c r="A205" s="34"/>
      <c r="B205" s="35"/>
      <c r="C205" s="205" t="s">
        <v>754</v>
      </c>
      <c r="D205" s="205" t="s">
        <v>204</v>
      </c>
      <c r="E205" s="206" t="s">
        <v>3241</v>
      </c>
      <c r="F205" s="207" t="s">
        <v>3361</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1081</v>
      </c>
    </row>
    <row r="206" spans="1:65" s="2" customFormat="1" ht="16.5" customHeight="1" x14ac:dyDescent="0.2">
      <c r="A206" s="34"/>
      <c r="B206" s="35"/>
      <c r="C206" s="205" t="s">
        <v>758</v>
      </c>
      <c r="D206" s="205" t="s">
        <v>204</v>
      </c>
      <c r="E206" s="206" t="s">
        <v>3244</v>
      </c>
      <c r="F206" s="207" t="s">
        <v>3451</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1094</v>
      </c>
    </row>
    <row r="207" spans="1:65" s="2" customFormat="1" ht="24" customHeight="1" x14ac:dyDescent="0.2">
      <c r="A207" s="34"/>
      <c r="B207" s="35"/>
      <c r="C207" s="205" t="s">
        <v>762</v>
      </c>
      <c r="D207" s="205" t="s">
        <v>204</v>
      </c>
      <c r="E207" s="206" t="s">
        <v>3246</v>
      </c>
      <c r="F207" s="207" t="s">
        <v>3410</v>
      </c>
      <c r="G207" s="208" t="s">
        <v>2205</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1106</v>
      </c>
    </row>
    <row r="208" spans="1:65" s="2" customFormat="1" ht="24" customHeight="1" x14ac:dyDescent="0.2">
      <c r="A208" s="34"/>
      <c r="B208" s="35"/>
      <c r="C208" s="205" t="s">
        <v>768</v>
      </c>
      <c r="D208" s="205" t="s">
        <v>204</v>
      </c>
      <c r="E208" s="206" t="s">
        <v>3248</v>
      </c>
      <c r="F208" s="207" t="s">
        <v>3391</v>
      </c>
      <c r="G208" s="208" t="s">
        <v>2205</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1115</v>
      </c>
    </row>
    <row r="209" spans="1:65" s="12" customFormat="1" ht="25.9" customHeight="1" x14ac:dyDescent="0.2">
      <c r="B209" s="189"/>
      <c r="C209" s="190"/>
      <c r="D209" s="191" t="s">
        <v>73</v>
      </c>
      <c r="E209" s="192" t="s">
        <v>2599</v>
      </c>
      <c r="F209" s="192" t="s">
        <v>5188</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772</v>
      </c>
      <c r="D210" s="205" t="s">
        <v>204</v>
      </c>
      <c r="E210" s="206" t="s">
        <v>3110</v>
      </c>
      <c r="F210" s="207" t="s">
        <v>3111</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1123</v>
      </c>
    </row>
    <row r="211" spans="1:65" s="2" customFormat="1" ht="36" customHeight="1" x14ac:dyDescent="0.2">
      <c r="A211" s="34"/>
      <c r="B211" s="35"/>
      <c r="C211" s="205" t="s">
        <v>776</v>
      </c>
      <c r="D211" s="205" t="s">
        <v>204</v>
      </c>
      <c r="E211" s="206" t="s">
        <v>3250</v>
      </c>
      <c r="F211" s="207" t="s">
        <v>5189</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1132</v>
      </c>
    </row>
    <row r="212" spans="1:65" s="2" customFormat="1" ht="36" customHeight="1" x14ac:dyDescent="0.2">
      <c r="A212" s="34"/>
      <c r="B212" s="35"/>
      <c r="C212" s="205" t="s">
        <v>781</v>
      </c>
      <c r="D212" s="205" t="s">
        <v>204</v>
      </c>
      <c r="E212" s="206" t="s">
        <v>3252</v>
      </c>
      <c r="F212" s="207" t="s">
        <v>5190</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1143</v>
      </c>
    </row>
    <row r="213" spans="1:65" s="2" customFormat="1" ht="36" customHeight="1" x14ac:dyDescent="0.2">
      <c r="A213" s="34"/>
      <c r="B213" s="35"/>
      <c r="C213" s="205" t="s">
        <v>784</v>
      </c>
      <c r="D213" s="205" t="s">
        <v>204</v>
      </c>
      <c r="E213" s="206" t="s">
        <v>3255</v>
      </c>
      <c r="F213" s="207" t="s">
        <v>5191</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1151</v>
      </c>
    </row>
    <row r="214" spans="1:65" s="2" customFormat="1" ht="36" customHeight="1" x14ac:dyDescent="0.2">
      <c r="A214" s="34"/>
      <c r="B214" s="35"/>
      <c r="C214" s="205" t="s">
        <v>788</v>
      </c>
      <c r="D214" s="205" t="s">
        <v>204</v>
      </c>
      <c r="E214" s="206" t="s">
        <v>3257</v>
      </c>
      <c r="F214" s="207" t="s">
        <v>5192</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1162</v>
      </c>
    </row>
    <row r="215" spans="1:65" s="2" customFormat="1" ht="24" customHeight="1" x14ac:dyDescent="0.2">
      <c r="A215" s="34"/>
      <c r="B215" s="35"/>
      <c r="C215" s="205" t="s">
        <v>793</v>
      </c>
      <c r="D215" s="205" t="s">
        <v>204</v>
      </c>
      <c r="E215" s="206" t="s">
        <v>3259</v>
      </c>
      <c r="F215" s="207" t="s">
        <v>5193</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1170</v>
      </c>
    </row>
    <row r="216" spans="1:65" s="2" customFormat="1" ht="24" customHeight="1" x14ac:dyDescent="0.2">
      <c r="A216" s="34"/>
      <c r="B216" s="35"/>
      <c r="C216" s="205" t="s">
        <v>800</v>
      </c>
      <c r="D216" s="205" t="s">
        <v>204</v>
      </c>
      <c r="E216" s="206" t="s">
        <v>3261</v>
      </c>
      <c r="F216" s="207" t="s">
        <v>5194</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1180</v>
      </c>
    </row>
    <row r="217" spans="1:65" s="12" customFormat="1" ht="25.9" customHeight="1" x14ac:dyDescent="0.2">
      <c r="B217" s="189"/>
      <c r="C217" s="190"/>
      <c r="D217" s="191" t="s">
        <v>73</v>
      </c>
      <c r="E217" s="192" t="s">
        <v>2490</v>
      </c>
      <c r="F217" s="192" t="s">
        <v>3503</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804</v>
      </c>
      <c r="D218" s="205" t="s">
        <v>204</v>
      </c>
      <c r="E218" s="206" t="s">
        <v>3263</v>
      </c>
      <c r="F218" s="207" t="s">
        <v>3327</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1191</v>
      </c>
    </row>
    <row r="219" spans="1:65" s="2" customFormat="1" ht="48" customHeight="1" x14ac:dyDescent="0.2">
      <c r="A219" s="34"/>
      <c r="B219" s="35"/>
      <c r="C219" s="284" t="s">
        <v>808</v>
      </c>
      <c r="D219" s="284" t="s">
        <v>204</v>
      </c>
      <c r="E219" s="285" t="s">
        <v>3265</v>
      </c>
      <c r="F219" s="286" t="s">
        <v>3506</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1202</v>
      </c>
    </row>
    <row r="220" spans="1:65" s="2" customFormat="1" ht="36" customHeight="1" x14ac:dyDescent="0.2">
      <c r="A220" s="34"/>
      <c r="B220" s="35"/>
      <c r="C220" s="205" t="s">
        <v>813</v>
      </c>
      <c r="D220" s="205" t="s">
        <v>204</v>
      </c>
      <c r="E220" s="206" t="s">
        <v>3267</v>
      </c>
      <c r="F220" s="207" t="s">
        <v>5195</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1210</v>
      </c>
    </row>
    <row r="221" spans="1:65" s="2" customFormat="1" ht="24" customHeight="1" x14ac:dyDescent="0.2">
      <c r="A221" s="34"/>
      <c r="B221" s="35"/>
      <c r="C221" s="205" t="s">
        <v>818</v>
      </c>
      <c r="D221" s="205" t="s">
        <v>204</v>
      </c>
      <c r="E221" s="206" t="s">
        <v>3269</v>
      </c>
      <c r="F221" s="207" t="s">
        <v>3509</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1220</v>
      </c>
    </row>
    <row r="222" spans="1:65" s="2" customFormat="1" ht="48" customHeight="1" x14ac:dyDescent="0.2">
      <c r="A222" s="34"/>
      <c r="B222" s="35"/>
      <c r="C222" s="205" t="s">
        <v>823</v>
      </c>
      <c r="D222" s="205" t="s">
        <v>204</v>
      </c>
      <c r="E222" s="206" t="s">
        <v>5196</v>
      </c>
      <c r="F222" s="207" t="s">
        <v>3512</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1228</v>
      </c>
    </row>
    <row r="223" spans="1:65" s="2" customFormat="1" ht="24" customHeight="1" x14ac:dyDescent="0.2">
      <c r="A223" s="34"/>
      <c r="B223" s="35"/>
      <c r="C223" s="205" t="s">
        <v>828</v>
      </c>
      <c r="D223" s="205" t="s">
        <v>204</v>
      </c>
      <c r="E223" s="206" t="s">
        <v>3271</v>
      </c>
      <c r="F223" s="207" t="s">
        <v>3515</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1236</v>
      </c>
    </row>
    <row r="224" spans="1:65" s="2" customFormat="1" ht="48" customHeight="1" x14ac:dyDescent="0.2">
      <c r="A224" s="34"/>
      <c r="B224" s="35"/>
      <c r="C224" s="205" t="s">
        <v>835</v>
      </c>
      <c r="D224" s="205" t="s">
        <v>204</v>
      </c>
      <c r="E224" s="206" t="s">
        <v>3273</v>
      </c>
      <c r="F224" s="207" t="s">
        <v>3518</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1245</v>
      </c>
    </row>
    <row r="225" spans="1:65" s="2" customFormat="1" ht="36" customHeight="1" x14ac:dyDescent="0.2">
      <c r="A225" s="34"/>
      <c r="B225" s="35"/>
      <c r="C225" s="205" t="s">
        <v>840</v>
      </c>
      <c r="D225" s="205" t="s">
        <v>204</v>
      </c>
      <c r="E225" s="206" t="s">
        <v>3275</v>
      </c>
      <c r="F225" s="207" t="s">
        <v>3521</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1253</v>
      </c>
    </row>
    <row r="226" spans="1:65" s="2" customFormat="1" ht="48" customHeight="1" x14ac:dyDescent="0.2">
      <c r="A226" s="34"/>
      <c r="B226" s="35"/>
      <c r="C226" s="205" t="s">
        <v>847</v>
      </c>
      <c r="D226" s="205" t="s">
        <v>204</v>
      </c>
      <c r="E226" s="206" t="s">
        <v>3277</v>
      </c>
      <c r="F226" s="207" t="s">
        <v>3524</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1261</v>
      </c>
    </row>
    <row r="227" spans="1:65" s="2" customFormat="1" ht="36" customHeight="1" x14ac:dyDescent="0.2">
      <c r="A227" s="34"/>
      <c r="B227" s="35"/>
      <c r="C227" s="205" t="s">
        <v>852</v>
      </c>
      <c r="D227" s="205" t="s">
        <v>204</v>
      </c>
      <c r="E227" s="206" t="s">
        <v>3279</v>
      </c>
      <c r="F227" s="207" t="s">
        <v>3527</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1269</v>
      </c>
    </row>
    <row r="228" spans="1:65" s="2" customFormat="1" ht="36" customHeight="1" x14ac:dyDescent="0.2">
      <c r="A228" s="34"/>
      <c r="B228" s="35"/>
      <c r="C228" s="205" t="s">
        <v>857</v>
      </c>
      <c r="D228" s="205" t="s">
        <v>204</v>
      </c>
      <c r="E228" s="206" t="s">
        <v>3281</v>
      </c>
      <c r="F228" s="207" t="s">
        <v>3530</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1278</v>
      </c>
    </row>
    <row r="229" spans="1:65" s="2" customFormat="1" ht="48" customHeight="1" x14ac:dyDescent="0.2">
      <c r="A229" s="34"/>
      <c r="B229" s="35"/>
      <c r="C229" s="205" t="s">
        <v>862</v>
      </c>
      <c r="D229" s="205" t="s">
        <v>204</v>
      </c>
      <c r="E229" s="206" t="s">
        <v>3283</v>
      </c>
      <c r="F229" s="207" t="s">
        <v>3533</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1286</v>
      </c>
    </row>
    <row r="230" spans="1:65" s="2" customFormat="1" ht="48" customHeight="1" x14ac:dyDescent="0.2">
      <c r="A230" s="34"/>
      <c r="B230" s="35"/>
      <c r="C230" s="205" t="s">
        <v>870</v>
      </c>
      <c r="D230" s="205" t="s">
        <v>204</v>
      </c>
      <c r="E230" s="206" t="s">
        <v>3285</v>
      </c>
      <c r="F230" s="207" t="s">
        <v>3536</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1295</v>
      </c>
    </row>
    <row r="231" spans="1:65" s="2" customFormat="1" ht="36" customHeight="1" x14ac:dyDescent="0.2">
      <c r="A231" s="34"/>
      <c r="B231" s="35"/>
      <c r="C231" s="205" t="s">
        <v>874</v>
      </c>
      <c r="D231" s="205" t="s">
        <v>204</v>
      </c>
      <c r="E231" s="206" t="s">
        <v>3857</v>
      </c>
      <c r="F231" s="207" t="s">
        <v>5197</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1305</v>
      </c>
    </row>
    <row r="232" spans="1:65" s="2" customFormat="1" ht="39" x14ac:dyDescent="0.2">
      <c r="A232" s="34"/>
      <c r="B232" s="35"/>
      <c r="C232" s="36"/>
      <c r="D232" s="219" t="s">
        <v>210</v>
      </c>
      <c r="E232" s="36"/>
      <c r="F232" s="220" t="s">
        <v>5198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881</v>
      </c>
      <c r="D233" s="205" t="s">
        <v>204</v>
      </c>
      <c r="E233" s="206" t="s">
        <v>3860</v>
      </c>
      <c r="F233" s="207" t="s">
        <v>5199</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1314</v>
      </c>
    </row>
    <row r="234" spans="1:65" s="2" customFormat="1" ht="39" x14ac:dyDescent="0.2">
      <c r="A234" s="34"/>
      <c r="B234" s="35"/>
      <c r="C234" s="36"/>
      <c r="D234" s="219" t="s">
        <v>210</v>
      </c>
      <c r="E234" s="36"/>
      <c r="F234" s="220" t="s">
        <v>5198</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887</v>
      </c>
      <c r="D235" s="205" t="s">
        <v>204</v>
      </c>
      <c r="E235" s="206" t="s">
        <v>3863</v>
      </c>
      <c r="F235" s="207" t="s">
        <v>5200</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1328</v>
      </c>
    </row>
    <row r="236" spans="1:65" s="2" customFormat="1" ht="36" customHeight="1" x14ac:dyDescent="0.2">
      <c r="A236" s="34"/>
      <c r="B236" s="35"/>
      <c r="C236" s="205" t="s">
        <v>893</v>
      </c>
      <c r="D236" s="205" t="s">
        <v>204</v>
      </c>
      <c r="E236" s="206" t="s">
        <v>3866</v>
      </c>
      <c r="F236" s="207" t="s">
        <v>5201</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1339</v>
      </c>
    </row>
    <row r="237" spans="1:65" s="2" customFormat="1" ht="60" customHeight="1" x14ac:dyDescent="0.2">
      <c r="A237" s="34"/>
      <c r="B237" s="35"/>
      <c r="C237" s="205" t="s">
        <v>900</v>
      </c>
      <c r="D237" s="205" t="s">
        <v>204</v>
      </c>
      <c r="E237" s="206" t="s">
        <v>5202</v>
      </c>
      <c r="F237" s="207" t="s">
        <v>5203</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1349</v>
      </c>
    </row>
    <row r="238" spans="1:65" s="2" customFormat="1" ht="16.5" customHeight="1" x14ac:dyDescent="0.2">
      <c r="A238" s="34"/>
      <c r="B238" s="35"/>
      <c r="C238" s="205" t="s">
        <v>904</v>
      </c>
      <c r="D238" s="205" t="s">
        <v>204</v>
      </c>
      <c r="E238" s="206" t="s">
        <v>3231</v>
      </c>
      <c r="F238" s="207" t="s">
        <v>3341</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1357</v>
      </c>
    </row>
    <row r="239" spans="1:65" s="2" customFormat="1" ht="16.5" customHeight="1" x14ac:dyDescent="0.2">
      <c r="A239" s="34"/>
      <c r="B239" s="35"/>
      <c r="C239" s="205" t="s">
        <v>909</v>
      </c>
      <c r="D239" s="205" t="s">
        <v>204</v>
      </c>
      <c r="E239" s="206" t="s">
        <v>3233</v>
      </c>
      <c r="F239" s="207" t="s">
        <v>3343</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1366</v>
      </c>
    </row>
    <row r="240" spans="1:65" s="2" customFormat="1" ht="16.5" customHeight="1" x14ac:dyDescent="0.2">
      <c r="A240" s="34"/>
      <c r="B240" s="35"/>
      <c r="C240" s="205" t="s">
        <v>913</v>
      </c>
      <c r="D240" s="205" t="s">
        <v>204</v>
      </c>
      <c r="E240" s="206" t="s">
        <v>3287</v>
      </c>
      <c r="F240" s="207" t="s">
        <v>3349</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1376</v>
      </c>
    </row>
    <row r="241" spans="1:65" s="2" customFormat="1" ht="16.5" customHeight="1" x14ac:dyDescent="0.2">
      <c r="A241" s="34"/>
      <c r="B241" s="35"/>
      <c r="C241" s="205" t="s">
        <v>917</v>
      </c>
      <c r="D241" s="205" t="s">
        <v>204</v>
      </c>
      <c r="E241" s="206" t="s">
        <v>3289</v>
      </c>
      <c r="F241" s="207" t="s">
        <v>3542</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1385</v>
      </c>
    </row>
    <row r="242" spans="1:65" s="2" customFormat="1" ht="16.5" customHeight="1" x14ac:dyDescent="0.2">
      <c r="A242" s="34"/>
      <c r="B242" s="35"/>
      <c r="C242" s="205" t="s">
        <v>921</v>
      </c>
      <c r="D242" s="205" t="s">
        <v>204</v>
      </c>
      <c r="E242" s="206" t="s">
        <v>3291</v>
      </c>
      <c r="F242" s="207" t="s">
        <v>3351</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1394</v>
      </c>
    </row>
    <row r="243" spans="1:65" s="2" customFormat="1" ht="16.5" customHeight="1" x14ac:dyDescent="0.2">
      <c r="A243" s="34"/>
      <c r="B243" s="35"/>
      <c r="C243" s="205" t="s">
        <v>925</v>
      </c>
      <c r="D243" s="205" t="s">
        <v>204</v>
      </c>
      <c r="E243" s="206" t="s">
        <v>3293</v>
      </c>
      <c r="F243" s="207" t="s">
        <v>3546</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1403</v>
      </c>
    </row>
    <row r="244" spans="1:65" s="2" customFormat="1" ht="16.5" customHeight="1" x14ac:dyDescent="0.2">
      <c r="A244" s="34"/>
      <c r="B244" s="35"/>
      <c r="C244" s="205" t="s">
        <v>930</v>
      </c>
      <c r="D244" s="205" t="s">
        <v>204</v>
      </c>
      <c r="E244" s="206" t="s">
        <v>3295</v>
      </c>
      <c r="F244" s="207" t="s">
        <v>3549</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1413</v>
      </c>
    </row>
    <row r="245" spans="1:65" s="2" customFormat="1" ht="24" customHeight="1" x14ac:dyDescent="0.2">
      <c r="A245" s="34"/>
      <c r="B245" s="35"/>
      <c r="C245" s="205" t="s">
        <v>934</v>
      </c>
      <c r="D245" s="205" t="s">
        <v>204</v>
      </c>
      <c r="E245" s="206" t="s">
        <v>3297</v>
      </c>
      <c r="F245" s="207" t="s">
        <v>3552</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1422</v>
      </c>
    </row>
    <row r="246" spans="1:65" s="2" customFormat="1" ht="16.5" customHeight="1" x14ac:dyDescent="0.2">
      <c r="A246" s="34"/>
      <c r="B246" s="35"/>
      <c r="C246" s="205" t="s">
        <v>938</v>
      </c>
      <c r="D246" s="205" t="s">
        <v>204</v>
      </c>
      <c r="E246" s="206" t="s">
        <v>3299</v>
      </c>
      <c r="F246" s="207" t="s">
        <v>3555</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1431</v>
      </c>
    </row>
    <row r="247" spans="1:65" s="2" customFormat="1" ht="16.5" customHeight="1" x14ac:dyDescent="0.2">
      <c r="A247" s="34"/>
      <c r="B247" s="35"/>
      <c r="C247" s="205" t="s">
        <v>942</v>
      </c>
      <c r="D247" s="205" t="s">
        <v>204</v>
      </c>
      <c r="E247" s="206" t="s">
        <v>3301</v>
      </c>
      <c r="F247" s="207" t="s">
        <v>3558</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1441</v>
      </c>
    </row>
    <row r="248" spans="1:65" s="2" customFormat="1" ht="24" customHeight="1" x14ac:dyDescent="0.2">
      <c r="A248" s="34"/>
      <c r="B248" s="35"/>
      <c r="C248" s="205" t="s">
        <v>946</v>
      </c>
      <c r="D248" s="205" t="s">
        <v>204</v>
      </c>
      <c r="E248" s="206" t="s">
        <v>3303</v>
      </c>
      <c r="F248" s="207" t="s">
        <v>3561</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1450</v>
      </c>
    </row>
    <row r="249" spans="1:65" s="2" customFormat="1" ht="24" customHeight="1" x14ac:dyDescent="0.2">
      <c r="A249" s="34"/>
      <c r="B249" s="35"/>
      <c r="C249" s="205" t="s">
        <v>950</v>
      </c>
      <c r="D249" s="205" t="s">
        <v>204</v>
      </c>
      <c r="E249" s="206" t="s">
        <v>3305</v>
      </c>
      <c r="F249" s="207" t="s">
        <v>3564</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1457</v>
      </c>
    </row>
    <row r="250" spans="1:65" s="2" customFormat="1" ht="24" customHeight="1" x14ac:dyDescent="0.2">
      <c r="A250" s="34"/>
      <c r="B250" s="35"/>
      <c r="C250" s="205" t="s">
        <v>954</v>
      </c>
      <c r="D250" s="205" t="s">
        <v>204</v>
      </c>
      <c r="E250" s="206" t="s">
        <v>3307</v>
      </c>
      <c r="F250" s="207" t="s">
        <v>3567</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1465</v>
      </c>
    </row>
    <row r="251" spans="1:65" s="2" customFormat="1" ht="16.5" customHeight="1" x14ac:dyDescent="0.2">
      <c r="A251" s="34"/>
      <c r="B251" s="35"/>
      <c r="C251" s="205" t="s">
        <v>956</v>
      </c>
      <c r="D251" s="205" t="s">
        <v>204</v>
      </c>
      <c r="E251" s="206" t="s">
        <v>3309</v>
      </c>
      <c r="F251" s="207" t="s">
        <v>3570</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1473</v>
      </c>
    </row>
    <row r="252" spans="1:65" s="2" customFormat="1" ht="24" customHeight="1" x14ac:dyDescent="0.2">
      <c r="A252" s="34"/>
      <c r="B252" s="35"/>
      <c r="C252" s="205" t="s">
        <v>959</v>
      </c>
      <c r="D252" s="205" t="s">
        <v>204</v>
      </c>
      <c r="E252" s="206" t="s">
        <v>3241</v>
      </c>
      <c r="F252" s="207" t="s">
        <v>3361</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1482</v>
      </c>
    </row>
    <row r="253" spans="1:65" s="2" customFormat="1" ht="16.5" customHeight="1" x14ac:dyDescent="0.2">
      <c r="A253" s="34"/>
      <c r="B253" s="35"/>
      <c r="C253" s="205" t="s">
        <v>961</v>
      </c>
      <c r="D253" s="205" t="s">
        <v>204</v>
      </c>
      <c r="E253" s="206" t="s">
        <v>3311</v>
      </c>
      <c r="F253" s="207" t="s">
        <v>3369</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1490</v>
      </c>
    </row>
    <row r="254" spans="1:65" s="2" customFormat="1" ht="16.5" customHeight="1" x14ac:dyDescent="0.2">
      <c r="A254" s="34"/>
      <c r="B254" s="35"/>
      <c r="C254" s="205" t="s">
        <v>963</v>
      </c>
      <c r="D254" s="205" t="s">
        <v>204</v>
      </c>
      <c r="E254" s="206" t="s">
        <v>3313</v>
      </c>
      <c r="F254" s="207" t="s">
        <v>3371</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1498</v>
      </c>
    </row>
    <row r="255" spans="1:65" s="2" customFormat="1" ht="16.5" customHeight="1" x14ac:dyDescent="0.2">
      <c r="A255" s="34"/>
      <c r="B255" s="35"/>
      <c r="C255" s="284" t="s">
        <v>967</v>
      </c>
      <c r="D255" s="284" t="s">
        <v>204</v>
      </c>
      <c r="E255" s="285" t="s">
        <v>3315</v>
      </c>
      <c r="F255" s="286" t="s">
        <v>3583</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1504</v>
      </c>
    </row>
    <row r="256" spans="1:65" s="2" customFormat="1" ht="24" customHeight="1" x14ac:dyDescent="0.2">
      <c r="A256" s="34"/>
      <c r="B256" s="35"/>
      <c r="C256" s="205" t="s">
        <v>971</v>
      </c>
      <c r="D256" s="205" t="s">
        <v>204</v>
      </c>
      <c r="E256" s="206" t="s">
        <v>3317</v>
      </c>
      <c r="F256" s="207" t="s">
        <v>3586</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1512</v>
      </c>
    </row>
    <row r="257" spans="1:65" s="2" customFormat="1" ht="16.5" customHeight="1" x14ac:dyDescent="0.2">
      <c r="A257" s="34"/>
      <c r="B257" s="35"/>
      <c r="C257" s="205" t="s">
        <v>976</v>
      </c>
      <c r="D257" s="205" t="s">
        <v>204</v>
      </c>
      <c r="E257" s="206" t="s">
        <v>3319</v>
      </c>
      <c r="F257" s="207" t="s">
        <v>3359</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1518</v>
      </c>
    </row>
    <row r="258" spans="1:65" s="2" customFormat="1" ht="16.5" customHeight="1" x14ac:dyDescent="0.2">
      <c r="A258" s="34"/>
      <c r="B258" s="35"/>
      <c r="C258" s="205" t="s">
        <v>980</v>
      </c>
      <c r="D258" s="205" t="s">
        <v>204</v>
      </c>
      <c r="E258" s="206" t="s">
        <v>3321</v>
      </c>
      <c r="F258" s="207" t="s">
        <v>3590</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1526</v>
      </c>
    </row>
    <row r="259" spans="1:65" s="2" customFormat="1" ht="24" customHeight="1" x14ac:dyDescent="0.2">
      <c r="A259" s="34"/>
      <c r="B259" s="35"/>
      <c r="C259" s="205" t="s">
        <v>988</v>
      </c>
      <c r="D259" s="205" t="s">
        <v>204</v>
      </c>
      <c r="E259" s="206" t="s">
        <v>3307</v>
      </c>
      <c r="F259" s="207" t="s">
        <v>3567</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1533</v>
      </c>
    </row>
    <row r="260" spans="1:65" s="2" customFormat="1" ht="24" customHeight="1" x14ac:dyDescent="0.2">
      <c r="A260" s="34"/>
      <c r="B260" s="35"/>
      <c r="C260" s="205" t="s">
        <v>992</v>
      </c>
      <c r="D260" s="205" t="s">
        <v>204</v>
      </c>
      <c r="E260" s="206" t="s">
        <v>3323</v>
      </c>
      <c r="F260" s="207" t="s">
        <v>3750</v>
      </c>
      <c r="G260" s="208" t="s">
        <v>2205</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1539</v>
      </c>
    </row>
    <row r="261" spans="1:65" s="2" customFormat="1" ht="24" customHeight="1" x14ac:dyDescent="0.2">
      <c r="A261" s="34"/>
      <c r="B261" s="35"/>
      <c r="C261" s="205" t="s">
        <v>998</v>
      </c>
      <c r="D261" s="205" t="s">
        <v>204</v>
      </c>
      <c r="E261" s="206" t="s">
        <v>3326</v>
      </c>
      <c r="F261" s="207" t="s">
        <v>3753</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1545</v>
      </c>
    </row>
    <row r="262" spans="1:65" s="2" customFormat="1" ht="16.5" customHeight="1" x14ac:dyDescent="0.2">
      <c r="A262" s="34"/>
      <c r="B262" s="35"/>
      <c r="C262" s="205" t="s">
        <v>1002</v>
      </c>
      <c r="D262" s="205" t="s">
        <v>204</v>
      </c>
      <c r="E262" s="206" t="s">
        <v>3328</v>
      </c>
      <c r="F262" s="207" t="s">
        <v>3756</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1551</v>
      </c>
    </row>
    <row r="263" spans="1:65" s="2" customFormat="1" ht="16.5" customHeight="1" x14ac:dyDescent="0.2">
      <c r="A263" s="34"/>
      <c r="B263" s="35"/>
      <c r="C263" s="205" t="s">
        <v>1008</v>
      </c>
      <c r="D263" s="205" t="s">
        <v>204</v>
      </c>
      <c r="E263" s="206" t="s">
        <v>3330</v>
      </c>
      <c r="F263" s="207" t="s">
        <v>3385</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1557</v>
      </c>
    </row>
    <row r="264" spans="1:65" s="2" customFormat="1" ht="24" customHeight="1" x14ac:dyDescent="0.2">
      <c r="A264" s="34"/>
      <c r="B264" s="35"/>
      <c r="C264" s="205" t="s">
        <v>1016</v>
      </c>
      <c r="D264" s="205" t="s">
        <v>204</v>
      </c>
      <c r="E264" s="206" t="s">
        <v>3332</v>
      </c>
      <c r="F264" s="207" t="s">
        <v>3387</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1564</v>
      </c>
    </row>
    <row r="265" spans="1:65" s="2" customFormat="1" ht="36" customHeight="1" x14ac:dyDescent="0.2">
      <c r="A265" s="34"/>
      <c r="B265" s="35"/>
      <c r="C265" s="205" t="s">
        <v>1023</v>
      </c>
      <c r="D265" s="205" t="s">
        <v>204</v>
      </c>
      <c r="E265" s="206" t="s">
        <v>3334</v>
      </c>
      <c r="F265" s="207" t="s">
        <v>3596</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1571</v>
      </c>
    </row>
    <row r="266" spans="1:65" s="2" customFormat="1" ht="16.5" customHeight="1" x14ac:dyDescent="0.2">
      <c r="A266" s="34"/>
      <c r="B266" s="35"/>
      <c r="C266" s="205" t="s">
        <v>1028</v>
      </c>
      <c r="D266" s="205" t="s">
        <v>204</v>
      </c>
      <c r="E266" s="206" t="s">
        <v>3336</v>
      </c>
      <c r="F266" s="207" t="s">
        <v>3389</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1578</v>
      </c>
    </row>
    <row r="267" spans="1:65" s="2" customFormat="1" ht="24" customHeight="1" x14ac:dyDescent="0.2">
      <c r="A267" s="34"/>
      <c r="B267" s="35"/>
      <c r="C267" s="205" t="s">
        <v>1032</v>
      </c>
      <c r="D267" s="205" t="s">
        <v>204</v>
      </c>
      <c r="E267" s="206" t="s">
        <v>3338</v>
      </c>
      <c r="F267" s="207" t="s">
        <v>3414</v>
      </c>
      <c r="G267" s="208" t="s">
        <v>2205</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1584</v>
      </c>
    </row>
    <row r="268" spans="1:65" s="2" customFormat="1" ht="24" customHeight="1" x14ac:dyDescent="0.2">
      <c r="A268" s="34"/>
      <c r="B268" s="35"/>
      <c r="C268" s="205" t="s">
        <v>1036</v>
      </c>
      <c r="D268" s="205" t="s">
        <v>204</v>
      </c>
      <c r="E268" s="206" t="s">
        <v>3340</v>
      </c>
      <c r="F268" s="207" t="s">
        <v>3416</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1591</v>
      </c>
    </row>
    <row r="269" spans="1:65" s="2" customFormat="1" ht="24" customHeight="1" x14ac:dyDescent="0.2">
      <c r="A269" s="34"/>
      <c r="B269" s="35"/>
      <c r="C269" s="205" t="s">
        <v>1043</v>
      </c>
      <c r="D269" s="205" t="s">
        <v>204</v>
      </c>
      <c r="E269" s="206" t="s">
        <v>3248</v>
      </c>
      <c r="F269" s="207" t="s">
        <v>3391</v>
      </c>
      <c r="G269" s="208" t="s">
        <v>2205</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1599</v>
      </c>
    </row>
    <row r="270" spans="1:65" s="2" customFormat="1" ht="16.5" customHeight="1" x14ac:dyDescent="0.2">
      <c r="A270" s="34"/>
      <c r="B270" s="35"/>
      <c r="C270" s="205" t="s">
        <v>1052</v>
      </c>
      <c r="D270" s="205" t="s">
        <v>204</v>
      </c>
      <c r="E270" s="206" t="s">
        <v>3342</v>
      </c>
      <c r="F270" s="207" t="s">
        <v>3603</v>
      </c>
      <c r="G270" s="208" t="s">
        <v>2205</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1606</v>
      </c>
    </row>
    <row r="271" spans="1:65" s="12" customFormat="1" ht="25.9" customHeight="1" x14ac:dyDescent="0.2">
      <c r="B271" s="189"/>
      <c r="C271" s="190"/>
      <c r="D271" s="191" t="s">
        <v>73</v>
      </c>
      <c r="E271" s="192" t="s">
        <v>2601</v>
      </c>
      <c r="F271" s="192" t="s">
        <v>5204</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1057</v>
      </c>
      <c r="D272" s="205" t="s">
        <v>204</v>
      </c>
      <c r="E272" s="206" t="s">
        <v>3110</v>
      </c>
      <c r="F272" s="207" t="s">
        <v>3111</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1612</v>
      </c>
    </row>
    <row r="273" spans="1:65" s="2" customFormat="1" ht="36" customHeight="1" x14ac:dyDescent="0.2">
      <c r="A273" s="34"/>
      <c r="B273" s="35"/>
      <c r="C273" s="205" t="s">
        <v>1061</v>
      </c>
      <c r="D273" s="205" t="s">
        <v>204</v>
      </c>
      <c r="E273" s="206" t="s">
        <v>3344</v>
      </c>
      <c r="F273" s="207" t="s">
        <v>5205</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1619</v>
      </c>
    </row>
    <row r="274" spans="1:65" s="2" customFormat="1" ht="36" customHeight="1" x14ac:dyDescent="0.2">
      <c r="A274" s="34"/>
      <c r="B274" s="35"/>
      <c r="C274" s="205" t="s">
        <v>1066</v>
      </c>
      <c r="D274" s="205" t="s">
        <v>204</v>
      </c>
      <c r="E274" s="206" t="s">
        <v>3346</v>
      </c>
      <c r="F274" s="207" t="s">
        <v>5206</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1625</v>
      </c>
    </row>
    <row r="275" spans="1:65" s="2" customFormat="1" ht="36" customHeight="1" x14ac:dyDescent="0.2">
      <c r="A275" s="34"/>
      <c r="B275" s="35"/>
      <c r="C275" s="205" t="s">
        <v>1072</v>
      </c>
      <c r="D275" s="205" t="s">
        <v>204</v>
      </c>
      <c r="E275" s="206" t="s">
        <v>3348</v>
      </c>
      <c r="F275" s="207" t="s">
        <v>5207</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1631</v>
      </c>
    </row>
    <row r="276" spans="1:65" s="2" customFormat="1" ht="36" customHeight="1" x14ac:dyDescent="0.2">
      <c r="A276" s="34"/>
      <c r="B276" s="35"/>
      <c r="C276" s="205" t="s">
        <v>1077</v>
      </c>
      <c r="D276" s="205" t="s">
        <v>204</v>
      </c>
      <c r="E276" s="206" t="s">
        <v>3350</v>
      </c>
      <c r="F276" s="207" t="s">
        <v>5208</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1637</v>
      </c>
    </row>
    <row r="277" spans="1:65" s="2" customFormat="1" ht="24" customHeight="1" x14ac:dyDescent="0.2">
      <c r="A277" s="34"/>
      <c r="B277" s="35"/>
      <c r="C277" s="205" t="s">
        <v>1081</v>
      </c>
      <c r="D277" s="205" t="s">
        <v>204</v>
      </c>
      <c r="E277" s="206" t="s">
        <v>3352</v>
      </c>
      <c r="F277" s="207" t="s">
        <v>3614</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1644</v>
      </c>
    </row>
    <row r="278" spans="1:65" s="2" customFormat="1" ht="24" customHeight="1" x14ac:dyDescent="0.2">
      <c r="A278" s="34"/>
      <c r="B278" s="35"/>
      <c r="C278" s="205" t="s">
        <v>1090</v>
      </c>
      <c r="D278" s="205" t="s">
        <v>204</v>
      </c>
      <c r="E278" s="206" t="s">
        <v>3354</v>
      </c>
      <c r="F278" s="207" t="s">
        <v>3617</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1650</v>
      </c>
    </row>
    <row r="279" spans="1:65" s="12" customFormat="1" ht="25.9" customHeight="1" x14ac:dyDescent="0.2">
      <c r="B279" s="189"/>
      <c r="C279" s="190"/>
      <c r="D279" s="191" t="s">
        <v>73</v>
      </c>
      <c r="E279" s="192" t="s">
        <v>2490</v>
      </c>
      <c r="F279" s="192" t="s">
        <v>3503</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1094</v>
      </c>
      <c r="D280" s="205" t="s">
        <v>204</v>
      </c>
      <c r="E280" s="206" t="s">
        <v>3263</v>
      </c>
      <c r="F280" s="207" t="s">
        <v>3327</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1656</v>
      </c>
    </row>
    <row r="281" spans="1:65" s="2" customFormat="1" ht="24" customHeight="1" x14ac:dyDescent="0.2">
      <c r="A281" s="34"/>
      <c r="B281" s="35"/>
      <c r="C281" s="205" t="s">
        <v>1100</v>
      </c>
      <c r="D281" s="205" t="s">
        <v>204</v>
      </c>
      <c r="E281" s="206" t="s">
        <v>3269</v>
      </c>
      <c r="F281" s="207" t="s">
        <v>3509</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1663</v>
      </c>
    </row>
    <row r="282" spans="1:65" s="2" customFormat="1" ht="48" customHeight="1" x14ac:dyDescent="0.2">
      <c r="A282" s="34"/>
      <c r="B282" s="35"/>
      <c r="C282" s="205" t="s">
        <v>1106</v>
      </c>
      <c r="D282" s="205" t="s">
        <v>204</v>
      </c>
      <c r="E282" s="206" t="s">
        <v>5196</v>
      </c>
      <c r="F282" s="207" t="s">
        <v>3512</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1669</v>
      </c>
    </row>
    <row r="283" spans="1:65" s="2" customFormat="1" ht="24" customHeight="1" x14ac:dyDescent="0.2">
      <c r="A283" s="34"/>
      <c r="B283" s="35"/>
      <c r="C283" s="205" t="s">
        <v>1110</v>
      </c>
      <c r="D283" s="205" t="s">
        <v>204</v>
      </c>
      <c r="E283" s="206" t="s">
        <v>3271</v>
      </c>
      <c r="F283" s="207" t="s">
        <v>3515</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1675</v>
      </c>
    </row>
    <row r="284" spans="1:65" s="2" customFormat="1" ht="48" customHeight="1" x14ac:dyDescent="0.2">
      <c r="A284" s="34"/>
      <c r="B284" s="35"/>
      <c r="C284" s="205" t="s">
        <v>1115</v>
      </c>
      <c r="D284" s="205" t="s">
        <v>204</v>
      </c>
      <c r="E284" s="206" t="s">
        <v>3273</v>
      </c>
      <c r="F284" s="207" t="s">
        <v>3518</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1681</v>
      </c>
    </row>
    <row r="285" spans="1:65" s="2" customFormat="1" ht="36" customHeight="1" x14ac:dyDescent="0.2">
      <c r="A285" s="34"/>
      <c r="B285" s="35"/>
      <c r="C285" s="205" t="s">
        <v>1119</v>
      </c>
      <c r="D285" s="205" t="s">
        <v>204</v>
      </c>
      <c r="E285" s="206" t="s">
        <v>3275</v>
      </c>
      <c r="F285" s="207" t="s">
        <v>3521</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1687</v>
      </c>
    </row>
    <row r="286" spans="1:65" s="2" customFormat="1" ht="48" customHeight="1" x14ac:dyDescent="0.2">
      <c r="A286" s="34"/>
      <c r="B286" s="35"/>
      <c r="C286" s="205" t="s">
        <v>1123</v>
      </c>
      <c r="D286" s="205" t="s">
        <v>204</v>
      </c>
      <c r="E286" s="206" t="s">
        <v>3277</v>
      </c>
      <c r="F286" s="207" t="s">
        <v>3524</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1693</v>
      </c>
    </row>
    <row r="287" spans="1:65" s="2" customFormat="1" ht="36" customHeight="1" x14ac:dyDescent="0.2">
      <c r="A287" s="34"/>
      <c r="B287" s="35"/>
      <c r="C287" s="205" t="s">
        <v>1127</v>
      </c>
      <c r="D287" s="205" t="s">
        <v>204</v>
      </c>
      <c r="E287" s="206" t="s">
        <v>3279</v>
      </c>
      <c r="F287" s="207" t="s">
        <v>3527</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1699</v>
      </c>
    </row>
    <row r="288" spans="1:65" s="2" customFormat="1" ht="36" customHeight="1" x14ac:dyDescent="0.2">
      <c r="A288" s="34"/>
      <c r="B288" s="35"/>
      <c r="C288" s="205" t="s">
        <v>1132</v>
      </c>
      <c r="D288" s="205" t="s">
        <v>204</v>
      </c>
      <c r="E288" s="206" t="s">
        <v>3281</v>
      </c>
      <c r="F288" s="207" t="s">
        <v>3530</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1705</v>
      </c>
    </row>
    <row r="289" spans="1:65" s="2" customFormat="1" ht="48" customHeight="1" x14ac:dyDescent="0.2">
      <c r="A289" s="34"/>
      <c r="B289" s="35"/>
      <c r="C289" s="284" t="s">
        <v>1136</v>
      </c>
      <c r="D289" s="284" t="s">
        <v>204</v>
      </c>
      <c r="E289" s="285" t="s">
        <v>3283</v>
      </c>
      <c r="F289" s="286" t="s">
        <v>3533</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1711</v>
      </c>
    </row>
    <row r="290" spans="1:65" s="2" customFormat="1" ht="48" customHeight="1" x14ac:dyDescent="0.2">
      <c r="A290" s="34"/>
      <c r="B290" s="35"/>
      <c r="C290" s="284" t="s">
        <v>1143</v>
      </c>
      <c r="D290" s="284" t="s">
        <v>204</v>
      </c>
      <c r="E290" s="285" t="s">
        <v>3285</v>
      </c>
      <c r="F290" s="286" t="s">
        <v>3536</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1717</v>
      </c>
    </row>
    <row r="291" spans="1:65" s="2" customFormat="1" ht="16.5" customHeight="1" x14ac:dyDescent="0.2">
      <c r="A291" s="34"/>
      <c r="B291" s="35"/>
      <c r="C291" s="205" t="s">
        <v>1147</v>
      </c>
      <c r="D291" s="205" t="s">
        <v>204</v>
      </c>
      <c r="E291" s="206" t="s">
        <v>3231</v>
      </c>
      <c r="F291" s="207" t="s">
        <v>3341</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1723</v>
      </c>
    </row>
    <row r="292" spans="1:65" s="2" customFormat="1" ht="16.5" customHeight="1" x14ac:dyDescent="0.2">
      <c r="A292" s="34"/>
      <c r="B292" s="35"/>
      <c r="C292" s="205" t="s">
        <v>1151</v>
      </c>
      <c r="D292" s="205" t="s">
        <v>204</v>
      </c>
      <c r="E292" s="206" t="s">
        <v>3233</v>
      </c>
      <c r="F292" s="207" t="s">
        <v>3343</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1735</v>
      </c>
    </row>
    <row r="293" spans="1:65" s="2" customFormat="1" ht="16.5" customHeight="1" x14ac:dyDescent="0.2">
      <c r="A293" s="34"/>
      <c r="B293" s="35"/>
      <c r="C293" s="205" t="s">
        <v>1156</v>
      </c>
      <c r="D293" s="205" t="s">
        <v>204</v>
      </c>
      <c r="E293" s="206" t="s">
        <v>3287</v>
      </c>
      <c r="F293" s="207" t="s">
        <v>3349</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1744</v>
      </c>
    </row>
    <row r="294" spans="1:65" s="2" customFormat="1" ht="16.5" customHeight="1" x14ac:dyDescent="0.2">
      <c r="A294" s="34"/>
      <c r="B294" s="35"/>
      <c r="C294" s="205" t="s">
        <v>1162</v>
      </c>
      <c r="D294" s="205" t="s">
        <v>204</v>
      </c>
      <c r="E294" s="206" t="s">
        <v>3289</v>
      </c>
      <c r="F294" s="207" t="s">
        <v>3542</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1752</v>
      </c>
    </row>
    <row r="295" spans="1:65" s="2" customFormat="1" ht="16.5" customHeight="1" x14ac:dyDescent="0.2">
      <c r="A295" s="34"/>
      <c r="B295" s="35"/>
      <c r="C295" s="205" t="s">
        <v>1166</v>
      </c>
      <c r="D295" s="205" t="s">
        <v>204</v>
      </c>
      <c r="E295" s="206" t="s">
        <v>3291</v>
      </c>
      <c r="F295" s="207" t="s">
        <v>3351</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1761</v>
      </c>
    </row>
    <row r="296" spans="1:65" s="2" customFormat="1" ht="16.5" customHeight="1" x14ac:dyDescent="0.2">
      <c r="A296" s="34"/>
      <c r="B296" s="35"/>
      <c r="C296" s="205" t="s">
        <v>1170</v>
      </c>
      <c r="D296" s="205" t="s">
        <v>204</v>
      </c>
      <c r="E296" s="206" t="s">
        <v>3293</v>
      </c>
      <c r="F296" s="207" t="s">
        <v>3546</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1769</v>
      </c>
    </row>
    <row r="297" spans="1:65" s="2" customFormat="1" ht="16.5" customHeight="1" x14ac:dyDescent="0.2">
      <c r="A297" s="34"/>
      <c r="B297" s="35"/>
      <c r="C297" s="205" t="s">
        <v>1174</v>
      </c>
      <c r="D297" s="205" t="s">
        <v>204</v>
      </c>
      <c r="E297" s="206" t="s">
        <v>3295</v>
      </c>
      <c r="F297" s="207" t="s">
        <v>3549</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1780</v>
      </c>
    </row>
    <row r="298" spans="1:65" s="2" customFormat="1" ht="24" customHeight="1" x14ac:dyDescent="0.2">
      <c r="A298" s="34"/>
      <c r="B298" s="35"/>
      <c r="C298" s="205" t="s">
        <v>1180</v>
      </c>
      <c r="D298" s="205" t="s">
        <v>204</v>
      </c>
      <c r="E298" s="206" t="s">
        <v>3297</v>
      </c>
      <c r="F298" s="207" t="s">
        <v>3552</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1789</v>
      </c>
    </row>
    <row r="299" spans="1:65" s="2" customFormat="1" ht="16.5" customHeight="1" x14ac:dyDescent="0.2">
      <c r="A299" s="34"/>
      <c r="B299" s="35"/>
      <c r="C299" s="205" t="s">
        <v>1184</v>
      </c>
      <c r="D299" s="205" t="s">
        <v>204</v>
      </c>
      <c r="E299" s="206" t="s">
        <v>3299</v>
      </c>
      <c r="F299" s="207" t="s">
        <v>3555</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1798</v>
      </c>
    </row>
    <row r="300" spans="1:65" s="2" customFormat="1" ht="16.5" customHeight="1" x14ac:dyDescent="0.2">
      <c r="A300" s="34"/>
      <c r="B300" s="35"/>
      <c r="C300" s="284" t="s">
        <v>1191</v>
      </c>
      <c r="D300" s="284" t="s">
        <v>204</v>
      </c>
      <c r="E300" s="285" t="s">
        <v>3301</v>
      </c>
      <c r="F300" s="286" t="s">
        <v>3558</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1807</v>
      </c>
    </row>
    <row r="301" spans="1:65" s="2" customFormat="1" ht="24" customHeight="1" x14ac:dyDescent="0.2">
      <c r="A301" s="34"/>
      <c r="B301" s="35"/>
      <c r="C301" s="205" t="s">
        <v>1198</v>
      </c>
      <c r="D301" s="205" t="s">
        <v>204</v>
      </c>
      <c r="E301" s="206" t="s">
        <v>3303</v>
      </c>
      <c r="F301" s="207" t="s">
        <v>3561</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1813</v>
      </c>
    </row>
    <row r="302" spans="1:65" s="2" customFormat="1" ht="24" customHeight="1" x14ac:dyDescent="0.2">
      <c r="A302" s="34"/>
      <c r="B302" s="35"/>
      <c r="C302" s="284" t="s">
        <v>1202</v>
      </c>
      <c r="D302" s="284" t="s">
        <v>204</v>
      </c>
      <c r="E302" s="285" t="s">
        <v>3305</v>
      </c>
      <c r="F302" s="286" t="s">
        <v>3564</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1823</v>
      </c>
    </row>
    <row r="303" spans="1:65" s="2" customFormat="1" ht="24" customHeight="1" x14ac:dyDescent="0.2">
      <c r="A303" s="34"/>
      <c r="B303" s="35"/>
      <c r="C303" s="205" t="s">
        <v>1206</v>
      </c>
      <c r="D303" s="205" t="s">
        <v>204</v>
      </c>
      <c r="E303" s="206" t="s">
        <v>3307</v>
      </c>
      <c r="F303" s="207" t="s">
        <v>3567</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1830</v>
      </c>
    </row>
    <row r="304" spans="1:65" s="2" customFormat="1" ht="16.5" customHeight="1" x14ac:dyDescent="0.2">
      <c r="A304" s="34"/>
      <c r="B304" s="35"/>
      <c r="C304" s="205" t="s">
        <v>1210</v>
      </c>
      <c r="D304" s="205" t="s">
        <v>204</v>
      </c>
      <c r="E304" s="206" t="s">
        <v>3309</v>
      </c>
      <c r="F304" s="207" t="s">
        <v>3570</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1837</v>
      </c>
    </row>
    <row r="305" spans="1:65" s="2" customFormat="1" ht="16.5" customHeight="1" x14ac:dyDescent="0.2">
      <c r="A305" s="34"/>
      <c r="B305" s="35"/>
      <c r="C305" s="205" t="s">
        <v>1214</v>
      </c>
      <c r="D305" s="205" t="s">
        <v>204</v>
      </c>
      <c r="E305" s="206" t="s">
        <v>3311</v>
      </c>
      <c r="F305" s="207" t="s">
        <v>3369</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1844</v>
      </c>
    </row>
    <row r="306" spans="1:65" s="2" customFormat="1" ht="16.5" customHeight="1" x14ac:dyDescent="0.2">
      <c r="A306" s="34"/>
      <c r="B306" s="35"/>
      <c r="C306" s="205" t="s">
        <v>1220</v>
      </c>
      <c r="D306" s="205" t="s">
        <v>204</v>
      </c>
      <c r="E306" s="206" t="s">
        <v>3313</v>
      </c>
      <c r="F306" s="207" t="s">
        <v>3371</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1852</v>
      </c>
    </row>
    <row r="307" spans="1:65" s="2" customFormat="1" ht="24" customHeight="1" x14ac:dyDescent="0.2">
      <c r="A307" s="34"/>
      <c r="B307" s="35"/>
      <c r="C307" s="205" t="s">
        <v>1224</v>
      </c>
      <c r="D307" s="205" t="s">
        <v>204</v>
      </c>
      <c r="E307" s="206" t="s">
        <v>3317</v>
      </c>
      <c r="F307" s="207" t="s">
        <v>3586</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1859</v>
      </c>
    </row>
    <row r="308" spans="1:65" s="2" customFormat="1" ht="16.5" customHeight="1" x14ac:dyDescent="0.2">
      <c r="A308" s="34"/>
      <c r="B308" s="35"/>
      <c r="C308" s="205" t="s">
        <v>1228</v>
      </c>
      <c r="D308" s="205" t="s">
        <v>204</v>
      </c>
      <c r="E308" s="206" t="s">
        <v>3356</v>
      </c>
      <c r="F308" s="207" t="s">
        <v>3670</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1867</v>
      </c>
    </row>
    <row r="309" spans="1:65" s="2" customFormat="1" ht="16.5" customHeight="1" x14ac:dyDescent="0.2">
      <c r="A309" s="34"/>
      <c r="B309" s="35"/>
      <c r="C309" s="205" t="s">
        <v>1232</v>
      </c>
      <c r="D309" s="205" t="s">
        <v>204</v>
      </c>
      <c r="E309" s="206" t="s">
        <v>3321</v>
      </c>
      <c r="F309" s="207" t="s">
        <v>3590</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1873</v>
      </c>
    </row>
    <row r="310" spans="1:65" s="2" customFormat="1" ht="24" customHeight="1" x14ac:dyDescent="0.2">
      <c r="A310" s="34"/>
      <c r="B310" s="35"/>
      <c r="C310" s="205" t="s">
        <v>1236</v>
      </c>
      <c r="D310" s="205" t="s">
        <v>204</v>
      </c>
      <c r="E310" s="206" t="s">
        <v>3307</v>
      </c>
      <c r="F310" s="207" t="s">
        <v>3567</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1880</v>
      </c>
    </row>
    <row r="311" spans="1:65" s="2" customFormat="1" ht="24" customHeight="1" x14ac:dyDescent="0.2">
      <c r="A311" s="34"/>
      <c r="B311" s="35"/>
      <c r="C311" s="205" t="s">
        <v>1240</v>
      </c>
      <c r="D311" s="205" t="s">
        <v>204</v>
      </c>
      <c r="E311" s="206" t="s">
        <v>3323</v>
      </c>
      <c r="F311" s="207" t="s">
        <v>3750</v>
      </c>
      <c r="G311" s="208" t="s">
        <v>2205</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1888</v>
      </c>
    </row>
    <row r="312" spans="1:65" s="2" customFormat="1" ht="24" customHeight="1" x14ac:dyDescent="0.2">
      <c r="A312" s="34"/>
      <c r="B312" s="35"/>
      <c r="C312" s="284" t="s">
        <v>1245</v>
      </c>
      <c r="D312" s="284" t="s">
        <v>204</v>
      </c>
      <c r="E312" s="285" t="s">
        <v>3326</v>
      </c>
      <c r="F312" s="286" t="s">
        <v>3753</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1897</v>
      </c>
    </row>
    <row r="313" spans="1:65" s="2" customFormat="1" ht="16.5" customHeight="1" x14ac:dyDescent="0.2">
      <c r="A313" s="34"/>
      <c r="B313" s="35"/>
      <c r="C313" s="284" t="s">
        <v>1249</v>
      </c>
      <c r="D313" s="284" t="s">
        <v>204</v>
      </c>
      <c r="E313" s="285" t="s">
        <v>3328</v>
      </c>
      <c r="F313" s="286" t="s">
        <v>3756</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1906</v>
      </c>
    </row>
    <row r="314" spans="1:65" s="2" customFormat="1" ht="16.5" customHeight="1" x14ac:dyDescent="0.2">
      <c r="A314" s="34"/>
      <c r="B314" s="35"/>
      <c r="C314" s="205" t="s">
        <v>1253</v>
      </c>
      <c r="D314" s="205" t="s">
        <v>204</v>
      </c>
      <c r="E314" s="206" t="s">
        <v>3330</v>
      </c>
      <c r="F314" s="207" t="s">
        <v>3385</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1914</v>
      </c>
    </row>
    <row r="315" spans="1:65" s="2" customFormat="1" ht="24" customHeight="1" x14ac:dyDescent="0.2">
      <c r="A315" s="34"/>
      <c r="B315" s="35"/>
      <c r="C315" s="205" t="s">
        <v>1257</v>
      </c>
      <c r="D315" s="205" t="s">
        <v>204</v>
      </c>
      <c r="E315" s="206" t="s">
        <v>3332</v>
      </c>
      <c r="F315" s="207" t="s">
        <v>3387</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1922</v>
      </c>
    </row>
    <row r="316" spans="1:65" s="2" customFormat="1" ht="36" customHeight="1" x14ac:dyDescent="0.2">
      <c r="A316" s="34"/>
      <c r="B316" s="35"/>
      <c r="C316" s="205" t="s">
        <v>1261</v>
      </c>
      <c r="D316" s="205" t="s">
        <v>204</v>
      </c>
      <c r="E316" s="206" t="s">
        <v>3334</v>
      </c>
      <c r="F316" s="207" t="s">
        <v>3596</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1930</v>
      </c>
    </row>
    <row r="317" spans="1:65" s="2" customFormat="1" ht="16.5" customHeight="1" x14ac:dyDescent="0.2">
      <c r="A317" s="34"/>
      <c r="B317" s="35"/>
      <c r="C317" s="205" t="s">
        <v>1265</v>
      </c>
      <c r="D317" s="205" t="s">
        <v>204</v>
      </c>
      <c r="E317" s="206" t="s">
        <v>3358</v>
      </c>
      <c r="F317" s="207" t="s">
        <v>3690</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1938</v>
      </c>
    </row>
    <row r="318" spans="1:65" s="2" customFormat="1" ht="24" customHeight="1" x14ac:dyDescent="0.2">
      <c r="A318" s="34"/>
      <c r="B318" s="35"/>
      <c r="C318" s="205" t="s">
        <v>1269</v>
      </c>
      <c r="D318" s="205" t="s">
        <v>204</v>
      </c>
      <c r="E318" s="206" t="s">
        <v>3338</v>
      </c>
      <c r="F318" s="207" t="s">
        <v>3414</v>
      </c>
      <c r="G318" s="208" t="s">
        <v>2205</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1948</v>
      </c>
    </row>
    <row r="319" spans="1:65" s="2" customFormat="1" ht="24" customHeight="1" x14ac:dyDescent="0.2">
      <c r="A319" s="34"/>
      <c r="B319" s="35"/>
      <c r="C319" s="205" t="s">
        <v>1274</v>
      </c>
      <c r="D319" s="205" t="s">
        <v>204</v>
      </c>
      <c r="E319" s="206" t="s">
        <v>3340</v>
      </c>
      <c r="F319" s="207" t="s">
        <v>3416</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1956</v>
      </c>
    </row>
    <row r="320" spans="1:65" s="2" customFormat="1" ht="24" customHeight="1" x14ac:dyDescent="0.2">
      <c r="A320" s="34"/>
      <c r="B320" s="35"/>
      <c r="C320" s="205" t="s">
        <v>1278</v>
      </c>
      <c r="D320" s="205" t="s">
        <v>204</v>
      </c>
      <c r="E320" s="206" t="s">
        <v>3248</v>
      </c>
      <c r="F320" s="207" t="s">
        <v>3391</v>
      </c>
      <c r="G320" s="208" t="s">
        <v>2205</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1964</v>
      </c>
    </row>
    <row r="321" spans="1:65" s="2" customFormat="1" ht="16.5" customHeight="1" x14ac:dyDescent="0.2">
      <c r="A321" s="34"/>
      <c r="B321" s="35"/>
      <c r="C321" s="205" t="s">
        <v>1282</v>
      </c>
      <c r="D321" s="205" t="s">
        <v>204</v>
      </c>
      <c r="E321" s="206" t="s">
        <v>3342</v>
      </c>
      <c r="F321" s="207" t="s">
        <v>3603</v>
      </c>
      <c r="G321" s="208" t="s">
        <v>2205</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1972</v>
      </c>
    </row>
    <row r="322" spans="1:65" s="12" customFormat="1" ht="25.9" customHeight="1" x14ac:dyDescent="0.2">
      <c r="B322" s="189"/>
      <c r="C322" s="190"/>
      <c r="D322" s="191" t="s">
        <v>73</v>
      </c>
      <c r="E322" s="192" t="s">
        <v>2664</v>
      </c>
      <c r="F322" s="192" t="s">
        <v>5209</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1286</v>
      </c>
      <c r="D323" s="205" t="s">
        <v>204</v>
      </c>
      <c r="E323" s="206" t="s">
        <v>3110</v>
      </c>
      <c r="F323" s="207" t="s">
        <v>3111</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1983</v>
      </c>
    </row>
    <row r="324" spans="1:65" s="2" customFormat="1" ht="36" customHeight="1" x14ac:dyDescent="0.2">
      <c r="A324" s="34"/>
      <c r="B324" s="35"/>
      <c r="C324" s="205" t="s">
        <v>1291</v>
      </c>
      <c r="D324" s="205" t="s">
        <v>204</v>
      </c>
      <c r="E324" s="206" t="s">
        <v>3360</v>
      </c>
      <c r="F324" s="207" t="s">
        <v>5210</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1995</v>
      </c>
    </row>
    <row r="325" spans="1:65" s="2" customFormat="1" ht="36" customHeight="1" x14ac:dyDescent="0.2">
      <c r="A325" s="34"/>
      <c r="B325" s="35"/>
      <c r="C325" s="205" t="s">
        <v>1295</v>
      </c>
      <c r="D325" s="205" t="s">
        <v>204</v>
      </c>
      <c r="E325" s="206" t="s">
        <v>3362</v>
      </c>
      <c r="F325" s="207" t="s">
        <v>5211</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2006</v>
      </c>
    </row>
    <row r="326" spans="1:65" s="2" customFormat="1" ht="36" customHeight="1" x14ac:dyDescent="0.2">
      <c r="A326" s="34"/>
      <c r="B326" s="35"/>
      <c r="C326" s="205" t="s">
        <v>1299</v>
      </c>
      <c r="D326" s="205" t="s">
        <v>204</v>
      </c>
      <c r="E326" s="206" t="s">
        <v>3364</v>
      </c>
      <c r="F326" s="207" t="s">
        <v>5212</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2029</v>
      </c>
    </row>
    <row r="327" spans="1:65" s="2" customFormat="1" ht="36" customHeight="1" x14ac:dyDescent="0.2">
      <c r="A327" s="34"/>
      <c r="B327" s="35"/>
      <c r="C327" s="205" t="s">
        <v>1305</v>
      </c>
      <c r="D327" s="205" t="s">
        <v>204</v>
      </c>
      <c r="E327" s="206" t="s">
        <v>3366</v>
      </c>
      <c r="F327" s="207" t="s">
        <v>5213</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2040</v>
      </c>
    </row>
    <row r="328" spans="1:65" s="2" customFormat="1" ht="24" customHeight="1" x14ac:dyDescent="0.2">
      <c r="A328" s="34"/>
      <c r="B328" s="35"/>
      <c r="C328" s="205" t="s">
        <v>1309</v>
      </c>
      <c r="D328" s="205" t="s">
        <v>204</v>
      </c>
      <c r="E328" s="206" t="s">
        <v>3368</v>
      </c>
      <c r="F328" s="207" t="s">
        <v>3713</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2050</v>
      </c>
    </row>
    <row r="329" spans="1:65" s="2" customFormat="1" ht="24" customHeight="1" x14ac:dyDescent="0.2">
      <c r="A329" s="34"/>
      <c r="B329" s="35"/>
      <c r="C329" s="205" t="s">
        <v>1314</v>
      </c>
      <c r="D329" s="205" t="s">
        <v>204</v>
      </c>
      <c r="E329" s="206" t="s">
        <v>3370</v>
      </c>
      <c r="F329" s="207" t="s">
        <v>3716</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2060</v>
      </c>
    </row>
    <row r="330" spans="1:65" s="12" customFormat="1" ht="25.9" customHeight="1" x14ac:dyDescent="0.2">
      <c r="B330" s="189"/>
      <c r="C330" s="190"/>
      <c r="D330" s="191" t="s">
        <v>73</v>
      </c>
      <c r="E330" s="192" t="s">
        <v>2490</v>
      </c>
      <c r="F330" s="192" t="s">
        <v>3503</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1319</v>
      </c>
      <c r="D331" s="205" t="s">
        <v>204</v>
      </c>
      <c r="E331" s="206" t="s">
        <v>3263</v>
      </c>
      <c r="F331" s="207" t="s">
        <v>3327</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2068</v>
      </c>
    </row>
    <row r="332" spans="1:65" s="2" customFormat="1" ht="36" customHeight="1" x14ac:dyDescent="0.2">
      <c r="A332" s="34"/>
      <c r="B332" s="35"/>
      <c r="C332" s="205" t="s">
        <v>1328</v>
      </c>
      <c r="D332" s="205" t="s">
        <v>204</v>
      </c>
      <c r="E332" s="206" t="s">
        <v>3372</v>
      </c>
      <c r="F332" s="207" t="s">
        <v>5214</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2078</v>
      </c>
    </row>
    <row r="333" spans="1:65" s="2" customFormat="1" ht="24" customHeight="1" x14ac:dyDescent="0.2">
      <c r="A333" s="34"/>
      <c r="B333" s="35"/>
      <c r="C333" s="205" t="s">
        <v>1334</v>
      </c>
      <c r="D333" s="205" t="s">
        <v>204</v>
      </c>
      <c r="E333" s="206" t="s">
        <v>3269</v>
      </c>
      <c r="F333" s="207" t="s">
        <v>3509</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2090</v>
      </c>
    </row>
    <row r="334" spans="1:65" s="2" customFormat="1" ht="48" customHeight="1" x14ac:dyDescent="0.2">
      <c r="A334" s="34"/>
      <c r="B334" s="35"/>
      <c r="C334" s="205" t="s">
        <v>1339</v>
      </c>
      <c r="D334" s="205" t="s">
        <v>204</v>
      </c>
      <c r="E334" s="206" t="s">
        <v>5196</v>
      </c>
      <c r="F334" s="207" t="s">
        <v>3512</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2100</v>
      </c>
    </row>
    <row r="335" spans="1:65" s="2" customFormat="1" ht="24" customHeight="1" x14ac:dyDescent="0.2">
      <c r="A335" s="34"/>
      <c r="B335" s="35"/>
      <c r="C335" s="205" t="s">
        <v>1344</v>
      </c>
      <c r="D335" s="205" t="s">
        <v>204</v>
      </c>
      <c r="E335" s="206" t="s">
        <v>3271</v>
      </c>
      <c r="F335" s="207" t="s">
        <v>3515</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2110</v>
      </c>
    </row>
    <row r="336" spans="1:65" s="2" customFormat="1" ht="48" customHeight="1" x14ac:dyDescent="0.2">
      <c r="A336" s="34"/>
      <c r="B336" s="35"/>
      <c r="C336" s="205" t="s">
        <v>1349</v>
      </c>
      <c r="D336" s="205" t="s">
        <v>204</v>
      </c>
      <c r="E336" s="206" t="s">
        <v>3273</v>
      </c>
      <c r="F336" s="207" t="s">
        <v>3518</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2119</v>
      </c>
    </row>
    <row r="337" spans="1:65" s="2" customFormat="1" ht="36" customHeight="1" x14ac:dyDescent="0.2">
      <c r="A337" s="34"/>
      <c r="B337" s="35"/>
      <c r="C337" s="205" t="s">
        <v>1352</v>
      </c>
      <c r="D337" s="205" t="s">
        <v>204</v>
      </c>
      <c r="E337" s="206" t="s">
        <v>3275</v>
      </c>
      <c r="F337" s="207" t="s">
        <v>3521</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2130</v>
      </c>
    </row>
    <row r="338" spans="1:65" s="2" customFormat="1" ht="48" customHeight="1" x14ac:dyDescent="0.2">
      <c r="A338" s="34"/>
      <c r="B338" s="35"/>
      <c r="C338" s="284" t="s">
        <v>1357</v>
      </c>
      <c r="D338" s="284" t="s">
        <v>204</v>
      </c>
      <c r="E338" s="285" t="s">
        <v>3277</v>
      </c>
      <c r="F338" s="286" t="s">
        <v>3524</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2139</v>
      </c>
    </row>
    <row r="339" spans="1:65" s="2" customFormat="1" ht="36" customHeight="1" x14ac:dyDescent="0.2">
      <c r="A339" s="34"/>
      <c r="B339" s="35"/>
      <c r="C339" s="205" t="s">
        <v>1361</v>
      </c>
      <c r="D339" s="205" t="s">
        <v>204</v>
      </c>
      <c r="E339" s="206" t="s">
        <v>3279</v>
      </c>
      <c r="F339" s="207" t="s">
        <v>3527</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2149</v>
      </c>
    </row>
    <row r="340" spans="1:65" s="2" customFormat="1" ht="36" customHeight="1" x14ac:dyDescent="0.2">
      <c r="A340" s="34"/>
      <c r="B340" s="35"/>
      <c r="C340" s="205" t="s">
        <v>1366</v>
      </c>
      <c r="D340" s="205" t="s">
        <v>204</v>
      </c>
      <c r="E340" s="206" t="s">
        <v>3281</v>
      </c>
      <c r="F340" s="207" t="s">
        <v>3530</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2156</v>
      </c>
    </row>
    <row r="341" spans="1:65" s="2" customFormat="1" ht="48" customHeight="1" x14ac:dyDescent="0.2">
      <c r="A341" s="34"/>
      <c r="B341" s="35"/>
      <c r="C341" s="205" t="s">
        <v>1371</v>
      </c>
      <c r="D341" s="205" t="s">
        <v>204</v>
      </c>
      <c r="E341" s="206" t="s">
        <v>3283</v>
      </c>
      <c r="F341" s="207" t="s">
        <v>3533</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2178</v>
      </c>
    </row>
    <row r="342" spans="1:65" s="2" customFormat="1" ht="48" customHeight="1" x14ac:dyDescent="0.2">
      <c r="A342" s="34"/>
      <c r="B342" s="35"/>
      <c r="C342" s="284" t="s">
        <v>1376</v>
      </c>
      <c r="D342" s="284" t="s">
        <v>204</v>
      </c>
      <c r="E342" s="285" t="s">
        <v>3285</v>
      </c>
      <c r="F342" s="286" t="s">
        <v>3536</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2190</v>
      </c>
    </row>
    <row r="343" spans="1:65" s="2" customFormat="1" ht="16.5" customHeight="1" x14ac:dyDescent="0.2">
      <c r="A343" s="34"/>
      <c r="B343" s="35"/>
      <c r="C343" s="205" t="s">
        <v>1380</v>
      </c>
      <c r="D343" s="205" t="s">
        <v>204</v>
      </c>
      <c r="E343" s="206" t="s">
        <v>3231</v>
      </c>
      <c r="F343" s="207" t="s">
        <v>3341</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3480</v>
      </c>
    </row>
    <row r="344" spans="1:65" s="2" customFormat="1" ht="16.5" customHeight="1" x14ac:dyDescent="0.2">
      <c r="A344" s="34"/>
      <c r="B344" s="35"/>
      <c r="C344" s="205" t="s">
        <v>1385</v>
      </c>
      <c r="D344" s="205" t="s">
        <v>204</v>
      </c>
      <c r="E344" s="206" t="s">
        <v>3233</v>
      </c>
      <c r="F344" s="207" t="s">
        <v>3343</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3483</v>
      </c>
    </row>
    <row r="345" spans="1:65" s="2" customFormat="1" ht="16.5" customHeight="1" x14ac:dyDescent="0.2">
      <c r="A345" s="34"/>
      <c r="B345" s="35"/>
      <c r="C345" s="205" t="s">
        <v>1390</v>
      </c>
      <c r="D345" s="205" t="s">
        <v>204</v>
      </c>
      <c r="E345" s="206" t="s">
        <v>3287</v>
      </c>
      <c r="F345" s="207" t="s">
        <v>3349</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3485</v>
      </c>
    </row>
    <row r="346" spans="1:65" s="2" customFormat="1" ht="16.5" customHeight="1" x14ac:dyDescent="0.2">
      <c r="A346" s="34"/>
      <c r="B346" s="35"/>
      <c r="C346" s="205" t="s">
        <v>1394</v>
      </c>
      <c r="D346" s="205" t="s">
        <v>204</v>
      </c>
      <c r="E346" s="206" t="s">
        <v>3289</v>
      </c>
      <c r="F346" s="207" t="s">
        <v>3542</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3487</v>
      </c>
    </row>
    <row r="347" spans="1:65" s="2" customFormat="1" ht="16.5" customHeight="1" x14ac:dyDescent="0.2">
      <c r="A347" s="34"/>
      <c r="B347" s="35"/>
      <c r="C347" s="205" t="s">
        <v>1398</v>
      </c>
      <c r="D347" s="205" t="s">
        <v>204</v>
      </c>
      <c r="E347" s="206" t="s">
        <v>3291</v>
      </c>
      <c r="F347" s="207" t="s">
        <v>3351</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3490</v>
      </c>
    </row>
    <row r="348" spans="1:65" s="2" customFormat="1" ht="16.5" customHeight="1" x14ac:dyDescent="0.2">
      <c r="A348" s="34"/>
      <c r="B348" s="35"/>
      <c r="C348" s="205" t="s">
        <v>1403</v>
      </c>
      <c r="D348" s="205" t="s">
        <v>204</v>
      </c>
      <c r="E348" s="206" t="s">
        <v>3293</v>
      </c>
      <c r="F348" s="207" t="s">
        <v>3546</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3493</v>
      </c>
    </row>
    <row r="349" spans="1:65" s="2" customFormat="1" ht="16.5" customHeight="1" x14ac:dyDescent="0.2">
      <c r="A349" s="34"/>
      <c r="B349" s="35"/>
      <c r="C349" s="205" t="s">
        <v>1409</v>
      </c>
      <c r="D349" s="205" t="s">
        <v>204</v>
      </c>
      <c r="E349" s="206" t="s">
        <v>3295</v>
      </c>
      <c r="F349" s="207" t="s">
        <v>3549</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3496</v>
      </c>
    </row>
    <row r="350" spans="1:65" s="2" customFormat="1" ht="24" customHeight="1" x14ac:dyDescent="0.2">
      <c r="A350" s="34"/>
      <c r="B350" s="35"/>
      <c r="C350" s="205" t="s">
        <v>1413</v>
      </c>
      <c r="D350" s="205" t="s">
        <v>204</v>
      </c>
      <c r="E350" s="206" t="s">
        <v>3297</v>
      </c>
      <c r="F350" s="207" t="s">
        <v>3552</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3499</v>
      </c>
    </row>
    <row r="351" spans="1:65" s="2" customFormat="1" ht="16.5" customHeight="1" x14ac:dyDescent="0.2">
      <c r="A351" s="34"/>
      <c r="B351" s="35"/>
      <c r="C351" s="205" t="s">
        <v>1418</v>
      </c>
      <c r="D351" s="205" t="s">
        <v>204</v>
      </c>
      <c r="E351" s="206" t="s">
        <v>3299</v>
      </c>
      <c r="F351" s="207" t="s">
        <v>3555</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3502</v>
      </c>
    </row>
    <row r="352" spans="1:65" s="2" customFormat="1" ht="16.5" customHeight="1" x14ac:dyDescent="0.2">
      <c r="A352" s="34"/>
      <c r="B352" s="35"/>
      <c r="C352" s="284" t="s">
        <v>1422</v>
      </c>
      <c r="D352" s="284" t="s">
        <v>204</v>
      </c>
      <c r="E352" s="285" t="s">
        <v>3301</v>
      </c>
      <c r="F352" s="286" t="s">
        <v>3558</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3504</v>
      </c>
    </row>
    <row r="353" spans="1:65" s="2" customFormat="1" ht="24" customHeight="1" x14ac:dyDescent="0.2">
      <c r="A353" s="34"/>
      <c r="B353" s="35"/>
      <c r="C353" s="205" t="s">
        <v>1427</v>
      </c>
      <c r="D353" s="205" t="s">
        <v>204</v>
      </c>
      <c r="E353" s="206" t="s">
        <v>3303</v>
      </c>
      <c r="F353" s="207" t="s">
        <v>3561</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3507</v>
      </c>
    </row>
    <row r="354" spans="1:65" s="2" customFormat="1" ht="24" customHeight="1" x14ac:dyDescent="0.2">
      <c r="A354" s="34"/>
      <c r="B354" s="35"/>
      <c r="C354" s="284" t="s">
        <v>1431</v>
      </c>
      <c r="D354" s="284" t="s">
        <v>204</v>
      </c>
      <c r="E354" s="285" t="s">
        <v>3305</v>
      </c>
      <c r="F354" s="286" t="s">
        <v>3564</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3510</v>
      </c>
    </row>
    <row r="355" spans="1:65" s="2" customFormat="1" ht="24" customHeight="1" x14ac:dyDescent="0.2">
      <c r="A355" s="34"/>
      <c r="B355" s="35"/>
      <c r="C355" s="205" t="s">
        <v>1436</v>
      </c>
      <c r="D355" s="205" t="s">
        <v>204</v>
      </c>
      <c r="E355" s="206" t="s">
        <v>3307</v>
      </c>
      <c r="F355" s="207" t="s">
        <v>3567</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3513</v>
      </c>
    </row>
    <row r="356" spans="1:65" s="2" customFormat="1" ht="16.5" customHeight="1" x14ac:dyDescent="0.2">
      <c r="A356" s="34"/>
      <c r="B356" s="35"/>
      <c r="C356" s="205" t="s">
        <v>1441</v>
      </c>
      <c r="D356" s="205" t="s">
        <v>204</v>
      </c>
      <c r="E356" s="206" t="s">
        <v>3309</v>
      </c>
      <c r="F356" s="207" t="s">
        <v>3570</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3516</v>
      </c>
    </row>
    <row r="357" spans="1:65" s="2" customFormat="1" ht="16.5" customHeight="1" x14ac:dyDescent="0.2">
      <c r="A357" s="34"/>
      <c r="B357" s="35"/>
      <c r="C357" s="205" t="s">
        <v>1445</v>
      </c>
      <c r="D357" s="205" t="s">
        <v>204</v>
      </c>
      <c r="E357" s="206" t="s">
        <v>3311</v>
      </c>
      <c r="F357" s="207" t="s">
        <v>3369</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3519</v>
      </c>
    </row>
    <row r="358" spans="1:65" s="2" customFormat="1" ht="16.5" customHeight="1" x14ac:dyDescent="0.2">
      <c r="A358" s="34"/>
      <c r="B358" s="35"/>
      <c r="C358" s="205" t="s">
        <v>1450</v>
      </c>
      <c r="D358" s="205" t="s">
        <v>204</v>
      </c>
      <c r="E358" s="206" t="s">
        <v>3313</v>
      </c>
      <c r="F358" s="207" t="s">
        <v>3371</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3522</v>
      </c>
    </row>
    <row r="359" spans="1:65" s="2" customFormat="1" ht="24" customHeight="1" x14ac:dyDescent="0.2">
      <c r="A359" s="34"/>
      <c r="B359" s="35"/>
      <c r="C359" s="205" t="s">
        <v>1454</v>
      </c>
      <c r="D359" s="205" t="s">
        <v>204</v>
      </c>
      <c r="E359" s="206" t="s">
        <v>3317</v>
      </c>
      <c r="F359" s="207" t="s">
        <v>3586</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3525</v>
      </c>
    </row>
    <row r="360" spans="1:65" s="2" customFormat="1" ht="16.5" customHeight="1" x14ac:dyDescent="0.2">
      <c r="A360" s="34"/>
      <c r="B360" s="35"/>
      <c r="C360" s="205" t="s">
        <v>1457</v>
      </c>
      <c r="D360" s="205" t="s">
        <v>204</v>
      </c>
      <c r="E360" s="206" t="s">
        <v>3356</v>
      </c>
      <c r="F360" s="207" t="s">
        <v>3670</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3528</v>
      </c>
    </row>
    <row r="361" spans="1:65" s="2" customFormat="1" ht="16.5" customHeight="1" x14ac:dyDescent="0.2">
      <c r="A361" s="34"/>
      <c r="B361" s="35"/>
      <c r="C361" s="205" t="s">
        <v>1461</v>
      </c>
      <c r="D361" s="205" t="s">
        <v>204</v>
      </c>
      <c r="E361" s="206" t="s">
        <v>3321</v>
      </c>
      <c r="F361" s="207" t="s">
        <v>3590</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3531</v>
      </c>
    </row>
    <row r="362" spans="1:65" s="2" customFormat="1" ht="24" customHeight="1" x14ac:dyDescent="0.2">
      <c r="A362" s="34"/>
      <c r="B362" s="35"/>
      <c r="C362" s="205" t="s">
        <v>1465</v>
      </c>
      <c r="D362" s="205" t="s">
        <v>204</v>
      </c>
      <c r="E362" s="206" t="s">
        <v>3307</v>
      </c>
      <c r="F362" s="207" t="s">
        <v>3567</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3534</v>
      </c>
    </row>
    <row r="363" spans="1:65" s="2" customFormat="1" ht="16.5" customHeight="1" x14ac:dyDescent="0.2">
      <c r="A363" s="34"/>
      <c r="B363" s="35"/>
      <c r="C363" s="205" t="s">
        <v>1469</v>
      </c>
      <c r="D363" s="205" t="s">
        <v>204</v>
      </c>
      <c r="E363" s="206" t="s">
        <v>3330</v>
      </c>
      <c r="F363" s="207" t="s">
        <v>3385</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3537</v>
      </c>
    </row>
    <row r="364" spans="1:65" s="2" customFormat="1" ht="24" customHeight="1" x14ac:dyDescent="0.2">
      <c r="A364" s="34"/>
      <c r="B364" s="35"/>
      <c r="C364" s="205" t="s">
        <v>1473</v>
      </c>
      <c r="D364" s="205" t="s">
        <v>204</v>
      </c>
      <c r="E364" s="206" t="s">
        <v>3374</v>
      </c>
      <c r="F364" s="207" t="s">
        <v>3760</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3538</v>
      </c>
    </row>
    <row r="365" spans="1:65" s="2" customFormat="1" ht="24" customHeight="1" x14ac:dyDescent="0.2">
      <c r="A365" s="34"/>
      <c r="B365" s="35"/>
      <c r="C365" s="205" t="s">
        <v>1478</v>
      </c>
      <c r="D365" s="205" t="s">
        <v>204</v>
      </c>
      <c r="E365" s="206" t="s">
        <v>3332</v>
      </c>
      <c r="F365" s="207" t="s">
        <v>3387</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3539</v>
      </c>
    </row>
    <row r="366" spans="1:65" s="2" customFormat="1" ht="36" customHeight="1" x14ac:dyDescent="0.2">
      <c r="A366" s="34"/>
      <c r="B366" s="35"/>
      <c r="C366" s="205" t="s">
        <v>1482</v>
      </c>
      <c r="D366" s="205" t="s">
        <v>204</v>
      </c>
      <c r="E366" s="206" t="s">
        <v>3334</v>
      </c>
      <c r="F366" s="207" t="s">
        <v>3596</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3540</v>
      </c>
    </row>
    <row r="367" spans="1:65" s="2" customFormat="1" ht="16.5" customHeight="1" x14ac:dyDescent="0.2">
      <c r="A367" s="34"/>
      <c r="B367" s="35"/>
      <c r="C367" s="205" t="s">
        <v>1487</v>
      </c>
      <c r="D367" s="205" t="s">
        <v>204</v>
      </c>
      <c r="E367" s="206" t="s">
        <v>3358</v>
      </c>
      <c r="F367" s="207" t="s">
        <v>3690</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3543</v>
      </c>
    </row>
    <row r="368" spans="1:65" s="2" customFormat="1" ht="24" customHeight="1" x14ac:dyDescent="0.2">
      <c r="A368" s="34"/>
      <c r="B368" s="35"/>
      <c r="C368" s="205" t="s">
        <v>1490</v>
      </c>
      <c r="D368" s="205" t="s">
        <v>204</v>
      </c>
      <c r="E368" s="206" t="s">
        <v>3338</v>
      </c>
      <c r="F368" s="207" t="s">
        <v>3414</v>
      </c>
      <c r="G368" s="208" t="s">
        <v>2205</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3544</v>
      </c>
    </row>
    <row r="369" spans="1:65" s="2" customFormat="1" ht="24" customHeight="1" x14ac:dyDescent="0.2">
      <c r="A369" s="34"/>
      <c r="B369" s="35"/>
      <c r="C369" s="205" t="s">
        <v>1494</v>
      </c>
      <c r="D369" s="205" t="s">
        <v>204</v>
      </c>
      <c r="E369" s="206" t="s">
        <v>3340</v>
      </c>
      <c r="F369" s="207" t="s">
        <v>3416</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3547</v>
      </c>
    </row>
    <row r="370" spans="1:65" s="2" customFormat="1" ht="24" customHeight="1" x14ac:dyDescent="0.2">
      <c r="A370" s="34"/>
      <c r="B370" s="35"/>
      <c r="C370" s="205" t="s">
        <v>1498</v>
      </c>
      <c r="D370" s="205" t="s">
        <v>204</v>
      </c>
      <c r="E370" s="206" t="s">
        <v>3248</v>
      </c>
      <c r="F370" s="207" t="s">
        <v>3391</v>
      </c>
      <c r="G370" s="208" t="s">
        <v>2205</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3550</v>
      </c>
    </row>
    <row r="371" spans="1:65" s="2" customFormat="1" ht="16.5" customHeight="1" x14ac:dyDescent="0.2">
      <c r="A371" s="34"/>
      <c r="B371" s="35"/>
      <c r="C371" s="205" t="s">
        <v>1501</v>
      </c>
      <c r="D371" s="205" t="s">
        <v>204</v>
      </c>
      <c r="E371" s="206" t="s">
        <v>3342</v>
      </c>
      <c r="F371" s="207" t="s">
        <v>3603</v>
      </c>
      <c r="G371" s="208" t="s">
        <v>2205</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3553</v>
      </c>
    </row>
    <row r="372" spans="1:65" s="12" customFormat="1" ht="25.9" customHeight="1" x14ac:dyDescent="0.2">
      <c r="B372" s="189"/>
      <c r="C372" s="190"/>
      <c r="D372" s="191" t="s">
        <v>73</v>
      </c>
      <c r="E372" s="192" t="s">
        <v>5215</v>
      </c>
      <c r="F372" s="192" t="s">
        <v>5216</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1504</v>
      </c>
      <c r="D373" s="205" t="s">
        <v>204</v>
      </c>
      <c r="E373" s="206" t="s">
        <v>3110</v>
      </c>
      <c r="F373" s="207" t="s">
        <v>3111</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3556</v>
      </c>
    </row>
    <row r="374" spans="1:65" s="2" customFormat="1" ht="19.5" x14ac:dyDescent="0.2">
      <c r="A374" s="34"/>
      <c r="B374" s="35"/>
      <c r="C374" s="36"/>
      <c r="D374" s="219" t="s">
        <v>210</v>
      </c>
      <c r="E374" s="36"/>
      <c r="F374" s="220" t="s">
        <v>5217</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2493</v>
      </c>
      <c r="F375" s="192" t="s">
        <v>5218</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1507</v>
      </c>
      <c r="D376" s="205" t="s">
        <v>204</v>
      </c>
      <c r="E376" s="206" t="s">
        <v>3231</v>
      </c>
      <c r="F376" s="207" t="s">
        <v>3341</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3559</v>
      </c>
    </row>
    <row r="377" spans="1:65" s="2" customFormat="1" ht="16.5" customHeight="1" x14ac:dyDescent="0.2">
      <c r="A377" s="34"/>
      <c r="B377" s="35"/>
      <c r="C377" s="205" t="s">
        <v>1512</v>
      </c>
      <c r="D377" s="205" t="s">
        <v>204</v>
      </c>
      <c r="E377" s="206" t="s">
        <v>3233</v>
      </c>
      <c r="F377" s="207" t="s">
        <v>3343</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3562</v>
      </c>
    </row>
    <row r="378" spans="1:65" s="2" customFormat="1" ht="16.5" customHeight="1" x14ac:dyDescent="0.2">
      <c r="A378" s="34"/>
      <c r="B378" s="35"/>
      <c r="C378" s="205" t="s">
        <v>1515</v>
      </c>
      <c r="D378" s="205" t="s">
        <v>204</v>
      </c>
      <c r="E378" s="206" t="s">
        <v>3287</v>
      </c>
      <c r="F378" s="207" t="s">
        <v>3349</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3565</v>
      </c>
    </row>
    <row r="379" spans="1:65" s="2" customFormat="1" ht="16.5" customHeight="1" x14ac:dyDescent="0.2">
      <c r="A379" s="34"/>
      <c r="B379" s="35"/>
      <c r="C379" s="205" t="s">
        <v>1518</v>
      </c>
      <c r="D379" s="205" t="s">
        <v>204</v>
      </c>
      <c r="E379" s="206" t="s">
        <v>3291</v>
      </c>
      <c r="F379" s="207" t="s">
        <v>3351</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3568</v>
      </c>
    </row>
    <row r="380" spans="1:65" s="2" customFormat="1" ht="16.5" customHeight="1" x14ac:dyDescent="0.2">
      <c r="A380" s="34"/>
      <c r="B380" s="35"/>
      <c r="C380" s="205" t="s">
        <v>1521</v>
      </c>
      <c r="D380" s="205" t="s">
        <v>204</v>
      </c>
      <c r="E380" s="206" t="s">
        <v>3376</v>
      </c>
      <c r="F380" s="207" t="s">
        <v>5219</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3571</v>
      </c>
    </row>
    <row r="381" spans="1:65" s="2" customFormat="1" ht="16.5" customHeight="1" x14ac:dyDescent="0.2">
      <c r="A381" s="34"/>
      <c r="B381" s="35"/>
      <c r="C381" s="205" t="s">
        <v>1526</v>
      </c>
      <c r="D381" s="205" t="s">
        <v>204</v>
      </c>
      <c r="E381" s="206" t="s">
        <v>3244</v>
      </c>
      <c r="F381" s="207" t="s">
        <v>3451</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3574</v>
      </c>
    </row>
    <row r="382" spans="1:65" s="2" customFormat="1" ht="16.5" customHeight="1" x14ac:dyDescent="0.2">
      <c r="A382" s="34"/>
      <c r="B382" s="35"/>
      <c r="C382" s="205" t="s">
        <v>1530</v>
      </c>
      <c r="D382" s="205" t="s">
        <v>204</v>
      </c>
      <c r="E382" s="206" t="s">
        <v>3313</v>
      </c>
      <c r="F382" s="207" t="s">
        <v>3371</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3578</v>
      </c>
    </row>
    <row r="383" spans="1:65" s="2" customFormat="1" ht="16.5" customHeight="1" x14ac:dyDescent="0.2">
      <c r="A383" s="34"/>
      <c r="B383" s="35"/>
      <c r="C383" s="205" t="s">
        <v>1533</v>
      </c>
      <c r="D383" s="205" t="s">
        <v>204</v>
      </c>
      <c r="E383" s="206" t="s">
        <v>3378</v>
      </c>
      <c r="F383" s="207" t="s">
        <v>5220</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3579</v>
      </c>
    </row>
    <row r="384" spans="1:65" s="2" customFormat="1" ht="24" customHeight="1" x14ac:dyDescent="0.2">
      <c r="A384" s="34"/>
      <c r="B384" s="35"/>
      <c r="C384" s="205" t="s">
        <v>1536</v>
      </c>
      <c r="D384" s="205" t="s">
        <v>204</v>
      </c>
      <c r="E384" s="206" t="s">
        <v>3380</v>
      </c>
      <c r="F384" s="207" t="s">
        <v>5221</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3580</v>
      </c>
    </row>
    <row r="385" spans="1:65" s="2" customFormat="1" ht="24" customHeight="1" x14ac:dyDescent="0.2">
      <c r="A385" s="34"/>
      <c r="B385" s="35"/>
      <c r="C385" s="205" t="s">
        <v>1539</v>
      </c>
      <c r="D385" s="205" t="s">
        <v>204</v>
      </c>
      <c r="E385" s="206" t="s">
        <v>3382</v>
      </c>
      <c r="F385" s="207" t="s">
        <v>5222</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3581</v>
      </c>
    </row>
    <row r="386" spans="1:65" s="2" customFormat="1" ht="36" customHeight="1" x14ac:dyDescent="0.2">
      <c r="A386" s="34"/>
      <c r="B386" s="35"/>
      <c r="C386" s="205" t="s">
        <v>1542</v>
      </c>
      <c r="D386" s="205" t="s">
        <v>204</v>
      </c>
      <c r="E386" s="206" t="s">
        <v>3384</v>
      </c>
      <c r="F386" s="207" t="s">
        <v>5223</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3584</v>
      </c>
    </row>
    <row r="387" spans="1:65" s="2" customFormat="1" ht="36" customHeight="1" x14ac:dyDescent="0.2">
      <c r="A387" s="34"/>
      <c r="B387" s="35"/>
      <c r="C387" s="205" t="s">
        <v>1545</v>
      </c>
      <c r="D387" s="205" t="s">
        <v>204</v>
      </c>
      <c r="E387" s="206" t="s">
        <v>3386</v>
      </c>
      <c r="F387" s="207" t="s">
        <v>5224</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3587</v>
      </c>
    </row>
    <row r="388" spans="1:65" s="2" customFormat="1" ht="24" customHeight="1" x14ac:dyDescent="0.2">
      <c r="A388" s="34"/>
      <c r="B388" s="35"/>
      <c r="C388" s="205" t="s">
        <v>1548</v>
      </c>
      <c r="D388" s="205" t="s">
        <v>204</v>
      </c>
      <c r="E388" s="206" t="s">
        <v>3388</v>
      </c>
      <c r="F388" s="207" t="s">
        <v>5225</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3588</v>
      </c>
    </row>
    <row r="389" spans="1:65" s="2" customFormat="1" ht="36" customHeight="1" x14ac:dyDescent="0.2">
      <c r="A389" s="34"/>
      <c r="B389" s="35"/>
      <c r="C389" s="205" t="s">
        <v>1551</v>
      </c>
      <c r="D389" s="205" t="s">
        <v>204</v>
      </c>
      <c r="E389" s="206" t="s">
        <v>3390</v>
      </c>
      <c r="F389" s="207" t="s">
        <v>5226</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3591</v>
      </c>
    </row>
    <row r="390" spans="1:65" s="12" customFormat="1" ht="25.9" customHeight="1" x14ac:dyDescent="0.2">
      <c r="B390" s="189"/>
      <c r="C390" s="190" t="s">
        <v>5910</v>
      </c>
      <c r="D390" s="191" t="s">
        <v>73</v>
      </c>
      <c r="E390" s="192" t="s">
        <v>251</v>
      </c>
      <c r="F390" s="192" t="s">
        <v>5227</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1554</v>
      </c>
      <c r="D391" s="205" t="s">
        <v>204</v>
      </c>
      <c r="E391" s="206" t="s">
        <v>5228</v>
      </c>
      <c r="F391" s="207" t="s">
        <v>5229</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3592</v>
      </c>
    </row>
    <row r="392" spans="1:65" s="2" customFormat="1" ht="24" customHeight="1" x14ac:dyDescent="0.2">
      <c r="A392" s="34"/>
      <c r="B392" s="35"/>
      <c r="C392" s="205" t="s">
        <v>1557</v>
      </c>
      <c r="D392" s="205" t="s">
        <v>204</v>
      </c>
      <c r="E392" s="206" t="s">
        <v>5230</v>
      </c>
      <c r="F392" s="207" t="s">
        <v>5231</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3593</v>
      </c>
    </row>
    <row r="393" spans="1:65" s="2" customFormat="1" ht="24" customHeight="1" x14ac:dyDescent="0.2">
      <c r="A393" s="34"/>
      <c r="B393" s="35"/>
      <c r="C393" s="205" t="s">
        <v>1560</v>
      </c>
      <c r="D393" s="205" t="s">
        <v>204</v>
      </c>
      <c r="E393" s="206" t="s">
        <v>5232</v>
      </c>
      <c r="F393" s="207" t="s">
        <v>5233</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3594</v>
      </c>
    </row>
    <row r="394" spans="1:65" s="2" customFormat="1" ht="19.5" x14ac:dyDescent="0.2">
      <c r="A394" s="34"/>
      <c r="B394" s="35"/>
      <c r="C394" s="36"/>
      <c r="D394" s="219" t="s">
        <v>210</v>
      </c>
      <c r="E394" s="36"/>
      <c r="F394" s="220" t="s">
        <v>5234</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3819</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1564</v>
      </c>
      <c r="D396" s="205" t="s">
        <v>204</v>
      </c>
      <c r="E396" s="206" t="s">
        <v>3392</v>
      </c>
      <c r="F396" s="207" t="s">
        <v>3821</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3597</v>
      </c>
    </row>
    <row r="397" spans="1:65" s="2" customFormat="1" ht="16.5" customHeight="1" x14ac:dyDescent="0.2">
      <c r="A397" s="34"/>
      <c r="B397" s="35"/>
      <c r="C397" s="205" t="s">
        <v>1568</v>
      </c>
      <c r="D397" s="205" t="s">
        <v>204</v>
      </c>
      <c r="E397" s="206" t="s">
        <v>5235</v>
      </c>
      <c r="F397" s="207" t="s">
        <v>5236</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3598</v>
      </c>
    </row>
    <row r="398" spans="1:65" s="2" customFormat="1" ht="24" customHeight="1" x14ac:dyDescent="0.2">
      <c r="A398" s="34"/>
      <c r="B398" s="35"/>
      <c r="C398" s="205" t="s">
        <v>1571</v>
      </c>
      <c r="D398" s="205" t="s">
        <v>204</v>
      </c>
      <c r="E398" s="206" t="s">
        <v>3395</v>
      </c>
      <c r="F398" s="207" t="s">
        <v>5237</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3599</v>
      </c>
    </row>
    <row r="399" spans="1:65" s="2" customFormat="1" ht="16.5" customHeight="1" x14ac:dyDescent="0.2">
      <c r="A399" s="34"/>
      <c r="B399" s="35"/>
      <c r="C399" s="205" t="s">
        <v>1574</v>
      </c>
      <c r="D399" s="205" t="s">
        <v>204</v>
      </c>
      <c r="E399" s="206" t="s">
        <v>3397</v>
      </c>
      <c r="F399" s="207" t="s">
        <v>3830</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3600</v>
      </c>
    </row>
    <row r="400" spans="1:65" s="2" customFormat="1" ht="24" customHeight="1" x14ac:dyDescent="0.2">
      <c r="A400" s="34"/>
      <c r="B400" s="35"/>
      <c r="C400" s="205" t="s">
        <v>1578</v>
      </c>
      <c r="D400" s="205" t="s">
        <v>204</v>
      </c>
      <c r="E400" s="206" t="s">
        <v>3399</v>
      </c>
      <c r="F400" s="207" t="s">
        <v>3833</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3601</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5238</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F2_D.700.1 - Elektroinstalace slaboproud</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3835</v>
      </c>
      <c r="E99" s="166"/>
      <c r="F99" s="166"/>
      <c r="G99" s="166"/>
      <c r="H99" s="166"/>
      <c r="I99" s="167"/>
      <c r="J99" s="168">
        <f>J127</f>
        <v>0</v>
      </c>
      <c r="K99" s="164"/>
      <c r="L99" s="169"/>
    </row>
    <row r="100" spans="1:47" s="10" customFormat="1" ht="19.899999999999999" customHeight="1" x14ac:dyDescent="0.2">
      <c r="B100" s="170"/>
      <c r="C100" s="104"/>
      <c r="D100" s="171" t="s">
        <v>3836</v>
      </c>
      <c r="E100" s="172"/>
      <c r="F100" s="172"/>
      <c r="G100" s="172"/>
      <c r="H100" s="172"/>
      <c r="I100" s="173"/>
      <c r="J100" s="174">
        <f>J128</f>
        <v>0</v>
      </c>
      <c r="K100" s="104"/>
      <c r="L100" s="175"/>
    </row>
    <row r="101" spans="1:47" s="10" customFormat="1" ht="19.899999999999999" customHeight="1" x14ac:dyDescent="0.2">
      <c r="B101" s="170"/>
      <c r="C101" s="104"/>
      <c r="D101" s="171" t="s">
        <v>3837</v>
      </c>
      <c r="E101" s="172"/>
      <c r="F101" s="172"/>
      <c r="G101" s="172"/>
      <c r="H101" s="172"/>
      <c r="I101" s="173"/>
      <c r="J101" s="174">
        <f>J147</f>
        <v>0</v>
      </c>
      <c r="K101" s="104"/>
      <c r="L101" s="175"/>
    </row>
    <row r="102" spans="1:47" s="10" customFormat="1" ht="19.899999999999999" customHeight="1" x14ac:dyDescent="0.2">
      <c r="B102" s="170"/>
      <c r="C102" s="104"/>
      <c r="D102" s="171" t="s">
        <v>3838</v>
      </c>
      <c r="E102" s="172"/>
      <c r="F102" s="172"/>
      <c r="G102" s="172"/>
      <c r="H102" s="172"/>
      <c r="I102" s="173"/>
      <c r="J102" s="174">
        <f>J159</f>
        <v>0</v>
      </c>
      <c r="K102" s="104"/>
      <c r="L102" s="175"/>
    </row>
    <row r="103" spans="1:47" s="10" customFormat="1" ht="19.899999999999999" customHeight="1" x14ac:dyDescent="0.2">
      <c r="B103" s="170"/>
      <c r="C103" s="104"/>
      <c r="D103" s="171" t="s">
        <v>3839</v>
      </c>
      <c r="E103" s="172"/>
      <c r="F103" s="172"/>
      <c r="G103" s="172"/>
      <c r="H103" s="172"/>
      <c r="I103" s="173"/>
      <c r="J103" s="174">
        <f>J165</f>
        <v>0</v>
      </c>
      <c r="K103" s="104"/>
      <c r="L103" s="175"/>
    </row>
    <row r="104" spans="1:47" s="10" customFormat="1" ht="19.899999999999999" customHeight="1" x14ac:dyDescent="0.2">
      <c r="B104" s="170"/>
      <c r="C104" s="104"/>
      <c r="D104" s="171" t="s">
        <v>3840</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5" t="str">
        <f>E7</f>
        <v>Poliklinika Lanškroun</v>
      </c>
      <c r="F114" s="436"/>
      <c r="G114" s="436"/>
      <c r="H114" s="436"/>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5" t="s">
        <v>4446</v>
      </c>
      <c r="F116" s="434"/>
      <c r="G116" s="434"/>
      <c r="H116" s="434"/>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6" t="str">
        <f>E11</f>
        <v>F2_D.700.1 - Elektroinstalace slaboproud</v>
      </c>
      <c r="F118" s="434"/>
      <c r="G118" s="434"/>
      <c r="H118" s="434"/>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43775</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3841</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2490</v>
      </c>
      <c r="F128" s="203" t="s">
        <v>3842</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3849</v>
      </c>
      <c r="F129" s="207" t="s">
        <v>3850</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3857</v>
      </c>
      <c r="F130" s="207" t="s">
        <v>3858</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3860</v>
      </c>
      <c r="F131" s="207" t="s">
        <v>3861</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3863</v>
      </c>
      <c r="F132" s="207" t="s">
        <v>3864</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3866</v>
      </c>
      <c r="F133" s="207" t="s">
        <v>3867</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3868</v>
      </c>
      <c r="F134" s="207" t="s">
        <v>3869</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3069</v>
      </c>
      <c r="F135" s="207" t="s">
        <v>3871</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3071</v>
      </c>
      <c r="F136" s="207" t="s">
        <v>3872</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538</v>
      </c>
    </row>
    <row r="137" spans="1:65" s="2" customFormat="1" ht="16.5" customHeight="1" x14ac:dyDescent="0.2">
      <c r="A137" s="34"/>
      <c r="B137" s="35"/>
      <c r="C137" s="205" t="s">
        <v>244</v>
      </c>
      <c r="D137" s="205" t="s">
        <v>204</v>
      </c>
      <c r="E137" s="206" t="s">
        <v>3073</v>
      </c>
      <c r="F137" s="207" t="s">
        <v>5239</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546</v>
      </c>
    </row>
    <row r="138" spans="1:65" s="2" customFormat="1" ht="16.5" customHeight="1" x14ac:dyDescent="0.2">
      <c r="A138" s="34"/>
      <c r="B138" s="35"/>
      <c r="C138" s="205" t="s">
        <v>251</v>
      </c>
      <c r="D138" s="205" t="s">
        <v>204</v>
      </c>
      <c r="E138" s="206" t="s">
        <v>2316</v>
      </c>
      <c r="F138" s="207" t="s">
        <v>3876</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573</v>
      </c>
    </row>
    <row r="139" spans="1:65" s="2" customFormat="1" ht="24" customHeight="1" x14ac:dyDescent="0.2">
      <c r="A139" s="34"/>
      <c r="B139" s="35"/>
      <c r="C139" s="205" t="s">
        <v>255</v>
      </c>
      <c r="D139" s="205" t="s">
        <v>204</v>
      </c>
      <c r="E139" s="206" t="s">
        <v>2318</v>
      </c>
      <c r="F139" s="207" t="s">
        <v>3877</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581</v>
      </c>
    </row>
    <row r="140" spans="1:65" s="2" customFormat="1" ht="16.5" customHeight="1" x14ac:dyDescent="0.2">
      <c r="A140" s="34"/>
      <c r="B140" s="35"/>
      <c r="C140" s="205" t="s">
        <v>261</v>
      </c>
      <c r="D140" s="205" t="s">
        <v>204</v>
      </c>
      <c r="E140" s="206" t="s">
        <v>2320</v>
      </c>
      <c r="F140" s="207" t="s">
        <v>3878</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592</v>
      </c>
    </row>
    <row r="141" spans="1:65" s="2" customFormat="1" ht="16.5" customHeight="1" x14ac:dyDescent="0.2">
      <c r="A141" s="34"/>
      <c r="B141" s="35"/>
      <c r="C141" s="205" t="s">
        <v>267</v>
      </c>
      <c r="D141" s="205" t="s">
        <v>204</v>
      </c>
      <c r="E141" s="206" t="s">
        <v>2334</v>
      </c>
      <c r="F141" s="207" t="s">
        <v>3886</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657</v>
      </c>
    </row>
    <row r="142" spans="1:65" s="2" customFormat="1" ht="16.5" customHeight="1" x14ac:dyDescent="0.2">
      <c r="A142" s="34"/>
      <c r="B142" s="35"/>
      <c r="C142" s="205" t="s">
        <v>269</v>
      </c>
      <c r="D142" s="205" t="s">
        <v>204</v>
      </c>
      <c r="E142" s="206" t="s">
        <v>2336</v>
      </c>
      <c r="F142" s="207" t="s">
        <v>3887</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687</v>
      </c>
    </row>
    <row r="143" spans="1:65" s="2" customFormat="1" ht="24" customHeight="1" x14ac:dyDescent="0.2">
      <c r="A143" s="34"/>
      <c r="B143" s="35"/>
      <c r="C143" s="205" t="s">
        <v>8</v>
      </c>
      <c r="D143" s="205" t="s">
        <v>204</v>
      </c>
      <c r="E143" s="206" t="s">
        <v>2338</v>
      </c>
      <c r="F143" s="207" t="s">
        <v>3888</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695</v>
      </c>
    </row>
    <row r="144" spans="1:65" s="2" customFormat="1" ht="24" customHeight="1" x14ac:dyDescent="0.2">
      <c r="A144" s="34"/>
      <c r="B144" s="35"/>
      <c r="C144" s="205" t="s">
        <v>365</v>
      </c>
      <c r="D144" s="205" t="s">
        <v>204</v>
      </c>
      <c r="E144" s="206" t="s">
        <v>3889</v>
      </c>
      <c r="F144" s="207" t="s">
        <v>3890</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703</v>
      </c>
    </row>
    <row r="145" spans="1:65" s="2" customFormat="1" ht="24" customHeight="1" x14ac:dyDescent="0.2">
      <c r="A145" s="34"/>
      <c r="B145" s="35"/>
      <c r="C145" s="205" t="s">
        <v>369</v>
      </c>
      <c r="D145" s="205" t="s">
        <v>204</v>
      </c>
      <c r="E145" s="206" t="s">
        <v>2340</v>
      </c>
      <c r="F145" s="207" t="s">
        <v>3891</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712</v>
      </c>
    </row>
    <row r="146" spans="1:65" s="2" customFormat="1" ht="24" customHeight="1" x14ac:dyDescent="0.2">
      <c r="A146" s="34"/>
      <c r="B146" s="35"/>
      <c r="C146" s="205" t="s">
        <v>373</v>
      </c>
      <c r="D146" s="205" t="s">
        <v>204</v>
      </c>
      <c r="E146" s="206" t="s">
        <v>2342</v>
      </c>
      <c r="F146" s="207" t="s">
        <v>3892</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723</v>
      </c>
    </row>
    <row r="147" spans="1:65" s="12" customFormat="1" ht="22.9" customHeight="1" x14ac:dyDescent="0.2">
      <c r="B147" s="189"/>
      <c r="C147" s="190"/>
      <c r="D147" s="191" t="s">
        <v>73</v>
      </c>
      <c r="E147" s="203" t="s">
        <v>2493</v>
      </c>
      <c r="F147" s="203" t="s">
        <v>3894</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2348</v>
      </c>
      <c r="F148" s="207" t="s">
        <v>3897</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758</v>
      </c>
    </row>
    <row r="149" spans="1:65" s="2" customFormat="1" ht="16.5" customHeight="1" x14ac:dyDescent="0.2">
      <c r="A149" s="34"/>
      <c r="B149" s="35"/>
      <c r="C149" s="205" t="s">
        <v>381</v>
      </c>
      <c r="D149" s="205" t="s">
        <v>204</v>
      </c>
      <c r="E149" s="206" t="s">
        <v>2352</v>
      </c>
      <c r="F149" s="207" t="s">
        <v>3901</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776</v>
      </c>
    </row>
    <row r="150" spans="1:65" s="2" customFormat="1" ht="16.5" customHeight="1" x14ac:dyDescent="0.2">
      <c r="A150" s="34"/>
      <c r="B150" s="35"/>
      <c r="C150" s="205" t="s">
        <v>7</v>
      </c>
      <c r="D150" s="205" t="s">
        <v>204</v>
      </c>
      <c r="E150" s="206" t="s">
        <v>2358</v>
      </c>
      <c r="F150" s="207" t="s">
        <v>3907</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804</v>
      </c>
    </row>
    <row r="151" spans="1:65" s="2" customFormat="1" ht="16.5" customHeight="1" x14ac:dyDescent="0.2">
      <c r="A151" s="34"/>
      <c r="B151" s="35"/>
      <c r="C151" s="205" t="s">
        <v>388</v>
      </c>
      <c r="D151" s="205" t="s">
        <v>204</v>
      </c>
      <c r="E151" s="206" t="s">
        <v>2360</v>
      </c>
      <c r="F151" s="207" t="s">
        <v>3909</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813</v>
      </c>
    </row>
    <row r="152" spans="1:65" s="2" customFormat="1" ht="16.5" customHeight="1" x14ac:dyDescent="0.2">
      <c r="A152" s="34"/>
      <c r="B152" s="35"/>
      <c r="C152" s="205" t="s">
        <v>394</v>
      </c>
      <c r="D152" s="205" t="s">
        <v>204</v>
      </c>
      <c r="E152" s="206" t="s">
        <v>2362</v>
      </c>
      <c r="F152" s="207" t="s">
        <v>3911</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823</v>
      </c>
    </row>
    <row r="153" spans="1:65" s="2" customFormat="1" ht="16.5" customHeight="1" x14ac:dyDescent="0.2">
      <c r="A153" s="34"/>
      <c r="B153" s="35"/>
      <c r="C153" s="205" t="s">
        <v>402</v>
      </c>
      <c r="D153" s="205" t="s">
        <v>204</v>
      </c>
      <c r="E153" s="206" t="s">
        <v>2366</v>
      </c>
      <c r="F153" s="207" t="s">
        <v>3914</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847</v>
      </c>
    </row>
    <row r="154" spans="1:65" s="2" customFormat="1" ht="16.5" customHeight="1" x14ac:dyDescent="0.2">
      <c r="A154" s="34"/>
      <c r="B154" s="35"/>
      <c r="C154" s="205" t="s">
        <v>409</v>
      </c>
      <c r="D154" s="205" t="s">
        <v>204</v>
      </c>
      <c r="E154" s="206" t="s">
        <v>2368</v>
      </c>
      <c r="F154" s="207" t="s">
        <v>3916</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857</v>
      </c>
    </row>
    <row r="155" spans="1:65" s="2" customFormat="1" ht="16.5" customHeight="1" x14ac:dyDescent="0.2">
      <c r="A155" s="34"/>
      <c r="B155" s="35"/>
      <c r="C155" s="205" t="s">
        <v>538</v>
      </c>
      <c r="D155" s="205" t="s">
        <v>204</v>
      </c>
      <c r="E155" s="206" t="s">
        <v>2370</v>
      </c>
      <c r="F155" s="207" t="s">
        <v>3917</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870</v>
      </c>
    </row>
    <row r="156" spans="1:65" s="2" customFormat="1" ht="16.5" customHeight="1" x14ac:dyDescent="0.2">
      <c r="A156" s="34"/>
      <c r="B156" s="35"/>
      <c r="C156" s="205" t="s">
        <v>542</v>
      </c>
      <c r="D156" s="205" t="s">
        <v>204</v>
      </c>
      <c r="E156" s="206" t="s">
        <v>2372</v>
      </c>
      <c r="F156" s="207" t="s">
        <v>3918</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881</v>
      </c>
    </row>
    <row r="157" spans="1:65" s="2" customFormat="1" ht="16.5" customHeight="1" x14ac:dyDescent="0.2">
      <c r="A157" s="34"/>
      <c r="B157" s="35"/>
      <c r="C157" s="205" t="s">
        <v>546</v>
      </c>
      <c r="D157" s="205" t="s">
        <v>204</v>
      </c>
      <c r="E157" s="206" t="s">
        <v>3919</v>
      </c>
      <c r="F157" s="207" t="s">
        <v>3920</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893</v>
      </c>
    </row>
    <row r="158" spans="1:65" s="2" customFormat="1" ht="16.5" customHeight="1" x14ac:dyDescent="0.2">
      <c r="A158" s="34"/>
      <c r="B158" s="35"/>
      <c r="C158" s="205" t="s">
        <v>555</v>
      </c>
      <c r="D158" s="205" t="s">
        <v>204</v>
      </c>
      <c r="E158" s="206" t="s">
        <v>3922</v>
      </c>
      <c r="F158" s="207" t="s">
        <v>3923</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904</v>
      </c>
    </row>
    <row r="159" spans="1:65" s="12" customFormat="1" ht="22.9" customHeight="1" x14ac:dyDescent="0.2">
      <c r="B159" s="189"/>
      <c r="C159" s="190"/>
      <c r="D159" s="191" t="s">
        <v>73</v>
      </c>
      <c r="E159" s="203" t="s">
        <v>2497</v>
      </c>
      <c r="F159" s="203" t="s">
        <v>3925</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563</v>
      </c>
      <c r="D160" s="205" t="s">
        <v>204</v>
      </c>
      <c r="E160" s="206" t="s">
        <v>2374</v>
      </c>
      <c r="F160" s="207" t="s">
        <v>3926</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913</v>
      </c>
    </row>
    <row r="161" spans="1:65" s="2" customFormat="1" ht="16.5" customHeight="1" x14ac:dyDescent="0.2">
      <c r="A161" s="34"/>
      <c r="B161" s="35"/>
      <c r="C161" s="205" t="s">
        <v>569</v>
      </c>
      <c r="D161" s="205" t="s">
        <v>204</v>
      </c>
      <c r="E161" s="206" t="s">
        <v>2376</v>
      </c>
      <c r="F161" s="207" t="s">
        <v>3928</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921</v>
      </c>
    </row>
    <row r="162" spans="1:65" s="2" customFormat="1" ht="16.5" customHeight="1" x14ac:dyDescent="0.2">
      <c r="A162" s="34"/>
      <c r="B162" s="35"/>
      <c r="C162" s="205" t="s">
        <v>573</v>
      </c>
      <c r="D162" s="205" t="s">
        <v>204</v>
      </c>
      <c r="E162" s="206" t="s">
        <v>2380</v>
      </c>
      <c r="F162" s="207" t="s">
        <v>3932</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938</v>
      </c>
    </row>
    <row r="163" spans="1:65" s="2" customFormat="1" ht="16.5" customHeight="1" x14ac:dyDescent="0.2">
      <c r="A163" s="34"/>
      <c r="B163" s="35"/>
      <c r="C163" s="205" t="s">
        <v>577</v>
      </c>
      <c r="D163" s="205" t="s">
        <v>204</v>
      </c>
      <c r="E163" s="206" t="s">
        <v>2386</v>
      </c>
      <c r="F163" s="207" t="s">
        <v>3936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954</v>
      </c>
    </row>
    <row r="164" spans="1:65" s="2" customFormat="1" ht="16.5" customHeight="1" x14ac:dyDescent="0.2">
      <c r="A164" s="34"/>
      <c r="B164" s="35"/>
      <c r="C164" s="205" t="s">
        <v>581</v>
      </c>
      <c r="D164" s="205" t="s">
        <v>204</v>
      </c>
      <c r="E164" s="206" t="s">
        <v>2388</v>
      </c>
      <c r="F164" s="207" t="s">
        <v>3938</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959</v>
      </c>
    </row>
    <row r="165" spans="1:65" s="12" customFormat="1" ht="22.9" customHeight="1" x14ac:dyDescent="0.2">
      <c r="B165" s="189"/>
      <c r="C165" s="190"/>
      <c r="D165" s="191" t="s">
        <v>73</v>
      </c>
      <c r="E165" s="203" t="s">
        <v>2510</v>
      </c>
      <c r="F165" s="203" t="s">
        <v>3943</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585</v>
      </c>
      <c r="D166" s="205" t="s">
        <v>204</v>
      </c>
      <c r="E166" s="206" t="s">
        <v>3944</v>
      </c>
      <c r="F166" s="207" t="s">
        <v>3945</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971</v>
      </c>
    </row>
    <row r="167" spans="1:65" s="2" customFormat="1" ht="24" customHeight="1" x14ac:dyDescent="0.2">
      <c r="A167" s="34"/>
      <c r="B167" s="35"/>
      <c r="C167" s="205" t="s">
        <v>592</v>
      </c>
      <c r="D167" s="205" t="s">
        <v>204</v>
      </c>
      <c r="E167" s="206" t="s">
        <v>3949</v>
      </c>
      <c r="F167" s="207" t="s">
        <v>3950</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992</v>
      </c>
    </row>
    <row r="168" spans="1:65" s="2" customFormat="1" ht="16.5" customHeight="1" x14ac:dyDescent="0.2">
      <c r="A168" s="34"/>
      <c r="B168" s="35"/>
      <c r="C168" s="205" t="s">
        <v>598</v>
      </c>
      <c r="D168" s="205" t="s">
        <v>204</v>
      </c>
      <c r="E168" s="206" t="s">
        <v>3951</v>
      </c>
      <c r="F168" s="207" t="s">
        <v>3952</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1002</v>
      </c>
    </row>
    <row r="169" spans="1:65" s="2" customFormat="1" ht="24" customHeight="1" x14ac:dyDescent="0.2">
      <c r="A169" s="34"/>
      <c r="B169" s="35"/>
      <c r="C169" s="205" t="s">
        <v>602</v>
      </c>
      <c r="D169" s="205" t="s">
        <v>204</v>
      </c>
      <c r="E169" s="206" t="s">
        <v>2206</v>
      </c>
      <c r="F169" s="207" t="s">
        <v>3956</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1036</v>
      </c>
    </row>
    <row r="170" spans="1:65" s="2" customFormat="1" ht="16.5" customHeight="1" x14ac:dyDescent="0.2">
      <c r="A170" s="34"/>
      <c r="B170" s="35"/>
      <c r="C170" s="205" t="s">
        <v>606</v>
      </c>
      <c r="D170" s="205" t="s">
        <v>204</v>
      </c>
      <c r="E170" s="206" t="s">
        <v>2208</v>
      </c>
      <c r="F170" s="207" t="s">
        <v>3957</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1052</v>
      </c>
    </row>
    <row r="171" spans="1:65" s="2" customFormat="1" ht="16.5" customHeight="1" x14ac:dyDescent="0.2">
      <c r="A171" s="34"/>
      <c r="B171" s="35"/>
      <c r="C171" s="205" t="s">
        <v>610</v>
      </c>
      <c r="D171" s="205" t="s">
        <v>204</v>
      </c>
      <c r="E171" s="206" t="s">
        <v>2210</v>
      </c>
      <c r="F171" s="207" t="s">
        <v>3958</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1061</v>
      </c>
    </row>
    <row r="172" spans="1:65" s="2" customFormat="1" ht="16.5" customHeight="1" x14ac:dyDescent="0.2">
      <c r="A172" s="34"/>
      <c r="B172" s="35"/>
      <c r="C172" s="205" t="s">
        <v>614</v>
      </c>
      <c r="D172" s="205" t="s">
        <v>204</v>
      </c>
      <c r="E172" s="206" t="s">
        <v>2212</v>
      </c>
      <c r="F172" s="207" t="s">
        <v>3959</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1072</v>
      </c>
    </row>
    <row r="173" spans="1:65" s="2" customFormat="1" ht="16.5" customHeight="1" x14ac:dyDescent="0.2">
      <c r="A173" s="34"/>
      <c r="B173" s="35"/>
      <c r="C173" s="205" t="s">
        <v>618</v>
      </c>
      <c r="D173" s="205" t="s">
        <v>204</v>
      </c>
      <c r="E173" s="206" t="s">
        <v>2214</v>
      </c>
      <c r="F173" s="207" t="s">
        <v>3960</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1081</v>
      </c>
    </row>
    <row r="174" spans="1:65" s="12" customFormat="1" ht="22.9" customHeight="1" x14ac:dyDescent="0.2">
      <c r="B174" s="189"/>
      <c r="C174" s="190"/>
      <c r="D174" s="191" t="s">
        <v>73</v>
      </c>
      <c r="E174" s="203" t="s">
        <v>2523</v>
      </c>
      <c r="F174" s="203" t="s">
        <v>3963</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622</v>
      </c>
      <c r="D175" s="205" t="s">
        <v>204</v>
      </c>
      <c r="E175" s="206" t="s">
        <v>2220</v>
      </c>
      <c r="F175" s="207" t="s">
        <v>5240</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1115</v>
      </c>
    </row>
    <row r="176" spans="1:65" s="2" customFormat="1" ht="24" customHeight="1" x14ac:dyDescent="0.2">
      <c r="A176" s="34"/>
      <c r="B176" s="35"/>
      <c r="C176" s="205" t="s">
        <v>626</v>
      </c>
      <c r="D176" s="205" t="s">
        <v>204</v>
      </c>
      <c r="E176" s="206" t="s">
        <v>2222</v>
      </c>
      <c r="F176" s="207" t="s">
        <v>5241</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1123</v>
      </c>
    </row>
    <row r="177" spans="1:65" s="2" customFormat="1" ht="16.5" customHeight="1" x14ac:dyDescent="0.2">
      <c r="A177" s="34"/>
      <c r="B177" s="35"/>
      <c r="C177" s="205" t="s">
        <v>632</v>
      </c>
      <c r="D177" s="205" t="s">
        <v>204</v>
      </c>
      <c r="E177" s="206" t="s">
        <v>2224</v>
      </c>
      <c r="F177" s="207" t="s">
        <v>3968</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1132</v>
      </c>
    </row>
    <row r="178" spans="1:65" s="2" customFormat="1" ht="16.5" customHeight="1" x14ac:dyDescent="0.2">
      <c r="A178" s="34"/>
      <c r="B178" s="35"/>
      <c r="C178" s="205" t="s">
        <v>638</v>
      </c>
      <c r="D178" s="205" t="s">
        <v>204</v>
      </c>
      <c r="E178" s="206" t="s">
        <v>2226</v>
      </c>
      <c r="F178" s="207" t="s">
        <v>3969</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1143</v>
      </c>
    </row>
    <row r="179" spans="1:65" s="2" customFormat="1" ht="16.5" customHeight="1" x14ac:dyDescent="0.2">
      <c r="A179" s="34"/>
      <c r="B179" s="35"/>
      <c r="C179" s="205" t="s">
        <v>643</v>
      </c>
      <c r="D179" s="205" t="s">
        <v>204</v>
      </c>
      <c r="E179" s="206" t="s">
        <v>3970</v>
      </c>
      <c r="F179" s="207" t="s">
        <v>3971</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1151</v>
      </c>
    </row>
    <row r="180" spans="1:65" s="2" customFormat="1" ht="16.5" customHeight="1" x14ac:dyDescent="0.2">
      <c r="A180" s="34"/>
      <c r="B180" s="35"/>
      <c r="C180" s="205" t="s">
        <v>649</v>
      </c>
      <c r="D180" s="205" t="s">
        <v>204</v>
      </c>
      <c r="E180" s="206" t="s">
        <v>3972</v>
      </c>
      <c r="F180" s="207" t="s">
        <v>3973</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1180</v>
      </c>
    </row>
    <row r="181" spans="1:65" s="2" customFormat="1" ht="16.5" customHeight="1" x14ac:dyDescent="0.2">
      <c r="A181" s="34"/>
      <c r="B181" s="35"/>
      <c r="C181" s="205" t="s">
        <v>653</v>
      </c>
      <c r="D181" s="205" t="s">
        <v>204</v>
      </c>
      <c r="E181" s="206" t="s">
        <v>2228</v>
      </c>
      <c r="F181" s="207" t="s">
        <v>3974</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1191</v>
      </c>
    </row>
    <row r="182" spans="1:65" s="2" customFormat="1" ht="16.5" customHeight="1" x14ac:dyDescent="0.2">
      <c r="A182" s="34"/>
      <c r="B182" s="35"/>
      <c r="C182" s="205" t="s">
        <v>657</v>
      </c>
      <c r="D182" s="205" t="s">
        <v>204</v>
      </c>
      <c r="E182" s="206" t="s">
        <v>3975</v>
      </c>
      <c r="F182" s="207" t="s">
        <v>3976</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1202</v>
      </c>
    </row>
    <row r="183" spans="1:65" s="2" customFormat="1" ht="16.5" customHeight="1" x14ac:dyDescent="0.2">
      <c r="A183" s="34"/>
      <c r="B183" s="35"/>
      <c r="C183" s="205" t="s">
        <v>674</v>
      </c>
      <c r="D183" s="205" t="s">
        <v>204</v>
      </c>
      <c r="E183" s="206" t="s">
        <v>3977</v>
      </c>
      <c r="F183" s="207" t="s">
        <v>3978</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1210</v>
      </c>
    </row>
    <row r="184" spans="1:65" s="2" customFormat="1" ht="16.5" customHeight="1" x14ac:dyDescent="0.2">
      <c r="A184" s="34"/>
      <c r="B184" s="35"/>
      <c r="C184" s="205" t="s">
        <v>687</v>
      </c>
      <c r="D184" s="205" t="s">
        <v>204</v>
      </c>
      <c r="E184" s="206" t="s">
        <v>3979</v>
      </c>
      <c r="F184" s="207" t="s">
        <v>2452</v>
      </c>
      <c r="G184" s="208" t="s">
        <v>5242</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1245</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5243</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F2_D.800 - Měření a regulace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4135</v>
      </c>
      <c r="E99" s="166"/>
      <c r="F99" s="166"/>
      <c r="G99" s="166"/>
      <c r="H99" s="166"/>
      <c r="I99" s="167"/>
      <c r="J99" s="168">
        <f>J128</f>
        <v>0</v>
      </c>
      <c r="K99" s="164"/>
      <c r="L99" s="169"/>
    </row>
    <row r="100" spans="1:47" s="10" customFormat="1" ht="19.899999999999999" customHeight="1" x14ac:dyDescent="0.2">
      <c r="B100" s="170"/>
      <c r="C100" s="104"/>
      <c r="D100" s="171" t="s">
        <v>5244</v>
      </c>
      <c r="E100" s="172"/>
      <c r="F100" s="172"/>
      <c r="G100" s="172"/>
      <c r="H100" s="172"/>
      <c r="I100" s="173"/>
      <c r="J100" s="174">
        <f>J129</f>
        <v>0</v>
      </c>
      <c r="K100" s="104"/>
      <c r="L100" s="175"/>
    </row>
    <row r="101" spans="1:47" s="10" customFormat="1" ht="19.899999999999999" customHeight="1" x14ac:dyDescent="0.2">
      <c r="B101" s="170"/>
      <c r="C101" s="104"/>
      <c r="D101" s="171" t="s">
        <v>5245</v>
      </c>
      <c r="E101" s="172"/>
      <c r="F101" s="172"/>
      <c r="G101" s="172"/>
      <c r="H101" s="172"/>
      <c r="I101" s="173"/>
      <c r="J101" s="174">
        <f>J133</f>
        <v>0</v>
      </c>
      <c r="K101" s="104"/>
      <c r="L101" s="175"/>
    </row>
    <row r="102" spans="1:47" s="10" customFormat="1" ht="19.899999999999999" customHeight="1" x14ac:dyDescent="0.2">
      <c r="B102" s="170"/>
      <c r="C102" s="104"/>
      <c r="D102" s="171" t="s">
        <v>5246</v>
      </c>
      <c r="E102" s="172"/>
      <c r="F102" s="172"/>
      <c r="G102" s="172"/>
      <c r="H102" s="172"/>
      <c r="I102" s="173"/>
      <c r="J102" s="174">
        <f>J137</f>
        <v>0</v>
      </c>
      <c r="K102" s="104"/>
      <c r="L102" s="175"/>
    </row>
    <row r="103" spans="1:47" s="10" customFormat="1" ht="19.899999999999999" customHeight="1" x14ac:dyDescent="0.2">
      <c r="B103" s="170"/>
      <c r="C103" s="104"/>
      <c r="D103" s="171" t="s">
        <v>5247</v>
      </c>
      <c r="E103" s="172"/>
      <c r="F103" s="172"/>
      <c r="G103" s="172"/>
      <c r="H103" s="172"/>
      <c r="I103" s="173"/>
      <c r="J103" s="174">
        <f>J141</f>
        <v>0</v>
      </c>
      <c r="K103" s="104"/>
      <c r="L103" s="175"/>
    </row>
    <row r="104" spans="1:47" s="9" customFormat="1" ht="24.95" customHeight="1" x14ac:dyDescent="0.2">
      <c r="B104" s="163"/>
      <c r="C104" s="164"/>
      <c r="D104" s="165" t="s">
        <v>5248</v>
      </c>
      <c r="E104" s="166"/>
      <c r="F104" s="166"/>
      <c r="G104" s="166"/>
      <c r="H104" s="166"/>
      <c r="I104" s="167"/>
      <c r="J104" s="168">
        <f>J145</f>
        <v>0</v>
      </c>
      <c r="K104" s="164"/>
      <c r="L104" s="169"/>
    </row>
    <row r="105" spans="1:47" s="9" customFormat="1" ht="24.95" customHeight="1" x14ac:dyDescent="0.2">
      <c r="B105" s="163"/>
      <c r="C105" s="164"/>
      <c r="D105" s="165" t="s">
        <v>5249</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5" t="str">
        <f>E7</f>
        <v>Poliklinika Lanškroun</v>
      </c>
      <c r="F115" s="436"/>
      <c r="G115" s="436"/>
      <c r="H115" s="436"/>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5" t="s">
        <v>4446</v>
      </c>
      <c r="F117" s="434"/>
      <c r="G117" s="434"/>
      <c r="H117" s="434"/>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6" t="str">
        <f>E11</f>
        <v>F2_D.800 - Měření a regulace</v>
      </c>
      <c r="F119" s="434"/>
      <c r="G119" s="434"/>
      <c r="H119" s="434"/>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43775</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2487</v>
      </c>
      <c r="F128" s="192" t="s">
        <v>4150</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2490</v>
      </c>
      <c r="F129" s="203" t="s">
        <v>4176</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4177</v>
      </c>
      <c r="F130" s="207" t="s">
        <v>4178</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4179</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4182</v>
      </c>
      <c r="F132" s="207" t="s">
        <v>4183</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2493</v>
      </c>
      <c r="F133" s="203" t="s">
        <v>4216</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4217</v>
      </c>
      <c r="F134" s="207" t="s">
        <v>4218</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4219</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4220</v>
      </c>
      <c r="F136" s="207" t="s">
        <v>4221</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2497</v>
      </c>
      <c r="F137" s="203" t="s">
        <v>4222</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4217</v>
      </c>
      <c r="F138" s="207" t="s">
        <v>4218</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4219</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4220</v>
      </c>
      <c r="F140" s="207" t="s">
        <v>4221</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2510</v>
      </c>
      <c r="F141" s="203" t="s">
        <v>5250</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4217</v>
      </c>
      <c r="F142" s="207" t="s">
        <v>4218</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4219</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4220</v>
      </c>
      <c r="F144" s="207" t="s">
        <v>4221</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2523</v>
      </c>
      <c r="F145" s="192" t="s">
        <v>4262</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4266</v>
      </c>
      <c r="F146" s="207" t="s">
        <v>4267</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5251</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4268</v>
      </c>
      <c r="F148" s="207" t="s">
        <v>4269</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4270</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4271</v>
      </c>
      <c r="F150" s="207" t="s">
        <v>4272</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5252</v>
      </c>
      <c r="F152" s="207" t="s">
        <v>4280</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5253</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2529</v>
      </c>
      <c r="F154" s="192" t="s">
        <v>4288</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5254</v>
      </c>
      <c r="F155" s="207" t="s">
        <v>4292</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538</v>
      </c>
    </row>
    <row r="156" spans="1:65" s="2" customFormat="1" ht="24" customHeight="1" x14ac:dyDescent="0.2">
      <c r="A156" s="34"/>
      <c r="B156" s="35"/>
      <c r="C156" s="205" t="s">
        <v>269</v>
      </c>
      <c r="D156" s="205" t="s">
        <v>204</v>
      </c>
      <c r="E156" s="206" t="s">
        <v>5255</v>
      </c>
      <c r="F156" s="207" t="s">
        <v>4294</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546</v>
      </c>
    </row>
    <row r="157" spans="1:65" s="2" customFormat="1" ht="16.5" customHeight="1" x14ac:dyDescent="0.2">
      <c r="A157" s="34"/>
      <c r="B157" s="35"/>
      <c r="C157" s="205" t="s">
        <v>8</v>
      </c>
      <c r="D157" s="205" t="s">
        <v>204</v>
      </c>
      <c r="E157" s="206" t="s">
        <v>5256</v>
      </c>
      <c r="F157" s="207" t="s">
        <v>4296</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563</v>
      </c>
    </row>
    <row r="158" spans="1:65" s="2" customFormat="1" ht="16.5" customHeight="1" x14ac:dyDescent="0.2">
      <c r="A158" s="34"/>
      <c r="B158" s="35"/>
      <c r="C158" s="205" t="s">
        <v>365</v>
      </c>
      <c r="D158" s="205" t="s">
        <v>204</v>
      </c>
      <c r="E158" s="206" t="s">
        <v>5257</v>
      </c>
      <c r="F158" s="207" t="s">
        <v>4298</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573</v>
      </c>
    </row>
    <row r="159" spans="1:65" s="2" customFormat="1" ht="24" customHeight="1" x14ac:dyDescent="0.2">
      <c r="A159" s="34"/>
      <c r="B159" s="35"/>
      <c r="C159" s="205" t="s">
        <v>369</v>
      </c>
      <c r="D159" s="205" t="s">
        <v>204</v>
      </c>
      <c r="E159" s="206" t="s">
        <v>5258</v>
      </c>
      <c r="F159" s="207" t="s">
        <v>4300</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581</v>
      </c>
    </row>
    <row r="160" spans="1:65" s="2" customFormat="1" ht="16.5" customHeight="1" x14ac:dyDescent="0.2">
      <c r="A160" s="34"/>
      <c r="B160" s="35"/>
      <c r="C160" s="205" t="s">
        <v>373</v>
      </c>
      <c r="D160" s="205" t="s">
        <v>204</v>
      </c>
      <c r="E160" s="206" t="s">
        <v>5259</v>
      </c>
      <c r="F160" s="207" t="s">
        <v>4302</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592</v>
      </c>
    </row>
    <row r="161" spans="1:65" s="2" customFormat="1" ht="16.5" customHeight="1" x14ac:dyDescent="0.2">
      <c r="A161" s="34"/>
      <c r="B161" s="35"/>
      <c r="C161" s="205" t="s">
        <v>377</v>
      </c>
      <c r="D161" s="205" t="s">
        <v>204</v>
      </c>
      <c r="E161" s="206" t="s">
        <v>5260</v>
      </c>
      <c r="F161" s="207" t="s">
        <v>4304</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602</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E20" sqref="E20:H2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4446</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5261</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4446</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F2_D.950 - Interiérové a první vybavení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4306</v>
      </c>
      <c r="E99" s="166"/>
      <c r="F99" s="166"/>
      <c r="G99" s="166"/>
      <c r="H99" s="166"/>
      <c r="I99" s="167"/>
      <c r="J99" s="168">
        <f>J128</f>
        <v>0</v>
      </c>
      <c r="K99" s="164"/>
      <c r="L99" s="169"/>
    </row>
    <row r="100" spans="1:47" s="10" customFormat="1" ht="19.899999999999999" customHeight="1" x14ac:dyDescent="0.2">
      <c r="B100" s="170"/>
      <c r="C100" s="104"/>
      <c r="D100" s="171" t="s">
        <v>4307</v>
      </c>
      <c r="E100" s="172"/>
      <c r="F100" s="172"/>
      <c r="G100" s="172"/>
      <c r="H100" s="172"/>
      <c r="I100" s="173"/>
      <c r="J100" s="174">
        <f>J129</f>
        <v>0</v>
      </c>
      <c r="K100" s="104"/>
      <c r="L100" s="175"/>
    </row>
    <row r="101" spans="1:47" s="10" customFormat="1" ht="19.899999999999999" customHeight="1" x14ac:dyDescent="0.2">
      <c r="B101" s="170"/>
      <c r="C101" s="104"/>
      <c r="D101" s="171" t="s">
        <v>4308</v>
      </c>
      <c r="E101" s="172"/>
      <c r="F101" s="172"/>
      <c r="G101" s="172"/>
      <c r="H101" s="172"/>
      <c r="I101" s="173"/>
      <c r="J101" s="174">
        <f>J160</f>
        <v>0</v>
      </c>
      <c r="K101" s="104"/>
      <c r="L101" s="175"/>
    </row>
    <row r="102" spans="1:47" s="10" customFormat="1" ht="19.899999999999999" customHeight="1" x14ac:dyDescent="0.2">
      <c r="B102" s="170"/>
      <c r="C102" s="104"/>
      <c r="D102" s="171" t="s">
        <v>4309</v>
      </c>
      <c r="E102" s="172"/>
      <c r="F102" s="172"/>
      <c r="G102" s="172"/>
      <c r="H102" s="172"/>
      <c r="I102" s="173"/>
      <c r="J102" s="174">
        <f>J189</f>
        <v>0</v>
      </c>
      <c r="K102" s="104"/>
      <c r="L102" s="175"/>
    </row>
    <row r="103" spans="1:47" s="10" customFormat="1" ht="19.899999999999999" customHeight="1" x14ac:dyDescent="0.2">
      <c r="B103" s="170"/>
      <c r="C103" s="104"/>
      <c r="D103" s="171" t="s">
        <v>4310</v>
      </c>
      <c r="E103" s="172"/>
      <c r="F103" s="172"/>
      <c r="G103" s="172"/>
      <c r="H103" s="172"/>
      <c r="I103" s="173"/>
      <c r="J103" s="174">
        <f>J214</f>
        <v>0</v>
      </c>
      <c r="K103" s="104"/>
      <c r="L103" s="175"/>
    </row>
    <row r="104" spans="1:47" s="10" customFormat="1" ht="19.899999999999999" customHeight="1" x14ac:dyDescent="0.2">
      <c r="B104" s="170"/>
      <c r="C104" s="104"/>
      <c r="D104" s="171" t="s">
        <v>5262</v>
      </c>
      <c r="E104" s="172"/>
      <c r="F104" s="172"/>
      <c r="G104" s="172"/>
      <c r="H104" s="172"/>
      <c r="I104" s="173"/>
      <c r="J104" s="174">
        <f>J225</f>
        <v>0</v>
      </c>
      <c r="K104" s="104"/>
      <c r="L104" s="175"/>
    </row>
    <row r="105" spans="1:47" s="10" customFormat="1" ht="19.899999999999999" customHeight="1" x14ac:dyDescent="0.2">
      <c r="B105" s="170"/>
      <c r="C105" s="104"/>
      <c r="D105" s="171" t="s">
        <v>5263</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5" t="str">
        <f>E7</f>
        <v>Poliklinika Lanškroun</v>
      </c>
      <c r="F115" s="436"/>
      <c r="G115" s="436"/>
      <c r="H115" s="436"/>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5" t="s">
        <v>4446</v>
      </c>
      <c r="F117" s="434"/>
      <c r="G117" s="434"/>
      <c r="H117" s="434"/>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6" t="str">
        <f>E11</f>
        <v>F2_D.950 - Interiérové a první vybavení</v>
      </c>
      <c r="F119" s="434"/>
      <c r="G119" s="434"/>
      <c r="H119" s="434"/>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43775</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3963</v>
      </c>
      <c r="F128" s="192" t="s">
        <v>3963</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4311</v>
      </c>
      <c r="F129" s="203" t="s">
        <v>4312</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5264</v>
      </c>
      <c r="F130" s="207" t="s">
        <v>5265</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4315</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4315</v>
      </c>
      <c r="BM130" s="217" t="s">
        <v>5266</v>
      </c>
    </row>
    <row r="131" spans="1:65" s="2" customFormat="1" ht="39" x14ac:dyDescent="0.2">
      <c r="A131" s="34"/>
      <c r="B131" s="35"/>
      <c r="C131" s="36"/>
      <c r="D131" s="219" t="s">
        <v>210</v>
      </c>
      <c r="E131" s="36"/>
      <c r="F131" s="220" t="s">
        <v>5267</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5268</v>
      </c>
      <c r="F132" s="207" t="s">
        <v>5269</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4315</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4315</v>
      </c>
      <c r="BM132" s="217" t="s">
        <v>5270</v>
      </c>
    </row>
    <row r="133" spans="1:65" s="2" customFormat="1" ht="39" x14ac:dyDescent="0.2">
      <c r="A133" s="34"/>
      <c r="B133" s="35"/>
      <c r="C133" s="36"/>
      <c r="D133" s="219" t="s">
        <v>210</v>
      </c>
      <c r="E133" s="36"/>
      <c r="F133" s="220" t="s">
        <v>5271</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5272</v>
      </c>
      <c r="F134" s="207" t="s">
        <v>5273</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4315</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4315</v>
      </c>
      <c r="BM134" s="217" t="s">
        <v>5274</v>
      </c>
    </row>
    <row r="135" spans="1:65" s="2" customFormat="1" ht="48.75" x14ac:dyDescent="0.2">
      <c r="A135" s="34"/>
      <c r="B135" s="35"/>
      <c r="C135" s="36"/>
      <c r="D135" s="219" t="s">
        <v>210</v>
      </c>
      <c r="E135" s="36"/>
      <c r="F135" s="220" t="s">
        <v>4317</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4313</v>
      </c>
      <c r="F136" s="207" t="s">
        <v>4314</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4315</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4315</v>
      </c>
      <c r="BM136" s="217" t="s">
        <v>5275</v>
      </c>
    </row>
    <row r="137" spans="1:65" s="2" customFormat="1" ht="48.75" x14ac:dyDescent="0.2">
      <c r="A137" s="34"/>
      <c r="B137" s="35"/>
      <c r="C137" s="36"/>
      <c r="D137" s="219" t="s">
        <v>210</v>
      </c>
      <c r="E137" s="36"/>
      <c r="F137" s="220" t="s">
        <v>4317</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4318</v>
      </c>
      <c r="F138" s="207" t="s">
        <v>4319</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4315</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4315</v>
      </c>
      <c r="BM138" s="217" t="s">
        <v>5276</v>
      </c>
    </row>
    <row r="139" spans="1:65" s="2" customFormat="1" ht="48.75" x14ac:dyDescent="0.2">
      <c r="A139" s="34"/>
      <c r="B139" s="35"/>
      <c r="C139" s="36"/>
      <c r="D139" s="219" t="s">
        <v>210</v>
      </c>
      <c r="E139" s="36"/>
      <c r="F139" s="220" t="s">
        <v>4321</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4322</v>
      </c>
      <c r="F140" s="207" t="s">
        <v>4323</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4315</v>
      </c>
      <c r="BM140" s="217" t="s">
        <v>5277</v>
      </c>
    </row>
    <row r="141" spans="1:65" s="2" customFormat="1" ht="48.75" x14ac:dyDescent="0.2">
      <c r="A141" s="34"/>
      <c r="B141" s="35"/>
      <c r="C141" s="36"/>
      <c r="D141" s="219" t="s">
        <v>210</v>
      </c>
      <c r="E141" s="36"/>
      <c r="F141" s="220" t="s">
        <v>4321</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5278</v>
      </c>
      <c r="F142" s="207" t="s">
        <v>5279</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4315</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4315</v>
      </c>
      <c r="BM142" s="217" t="s">
        <v>5280</v>
      </c>
    </row>
    <row r="143" spans="1:65" s="2" customFormat="1" ht="87.75" x14ac:dyDescent="0.2">
      <c r="A143" s="34"/>
      <c r="B143" s="35"/>
      <c r="C143" s="36"/>
      <c r="D143" s="219" t="s">
        <v>210</v>
      </c>
      <c r="E143" s="36"/>
      <c r="F143" s="220" t="s">
        <v>5281</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5282</v>
      </c>
      <c r="F144" s="207" t="s">
        <v>5283</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4315</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4315</v>
      </c>
      <c r="BM144" s="217" t="s">
        <v>5284</v>
      </c>
    </row>
    <row r="145" spans="1:65" s="2" customFormat="1" ht="39" x14ac:dyDescent="0.2">
      <c r="A145" s="34"/>
      <c r="B145" s="35"/>
      <c r="C145" s="36"/>
      <c r="D145" s="219" t="s">
        <v>210</v>
      </c>
      <c r="E145" s="36"/>
      <c r="F145" s="220" t="s">
        <v>5285</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5286</v>
      </c>
      <c r="F146" s="207" t="s">
        <v>5287</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4315</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4315</v>
      </c>
      <c r="BM146" s="217" t="s">
        <v>5288</v>
      </c>
    </row>
    <row r="147" spans="1:65" s="2" customFormat="1" ht="48.75" x14ac:dyDescent="0.2">
      <c r="A147" s="34"/>
      <c r="B147" s="35"/>
      <c r="C147" s="36"/>
      <c r="D147" s="219" t="s">
        <v>210</v>
      </c>
      <c r="E147" s="36"/>
      <c r="F147" s="220" t="s">
        <v>5289</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5290</v>
      </c>
      <c r="F148" s="207" t="s">
        <v>5291</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4315</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4315</v>
      </c>
      <c r="BM148" s="217" t="s">
        <v>5292</v>
      </c>
    </row>
    <row r="149" spans="1:65" s="2" customFormat="1" ht="39" x14ac:dyDescent="0.2">
      <c r="A149" s="34"/>
      <c r="B149" s="35"/>
      <c r="C149" s="36"/>
      <c r="D149" s="219" t="s">
        <v>210</v>
      </c>
      <c r="E149" s="36"/>
      <c r="F149" s="220" t="s">
        <v>5293</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5294</v>
      </c>
      <c r="F150" s="207" t="s">
        <v>5295</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4315</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4315</v>
      </c>
      <c r="BM150" s="217" t="s">
        <v>5296</v>
      </c>
    </row>
    <row r="151" spans="1:65" s="2" customFormat="1" ht="29.25" x14ac:dyDescent="0.2">
      <c r="A151" s="34"/>
      <c r="B151" s="35"/>
      <c r="C151" s="36"/>
      <c r="D151" s="219" t="s">
        <v>210</v>
      </c>
      <c r="E151" s="36"/>
      <c r="F151" s="220" t="s">
        <v>5297</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5298</v>
      </c>
      <c r="F152" s="207" t="s">
        <v>5299</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4315</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4315</v>
      </c>
      <c r="BM152" s="217" t="s">
        <v>5300</v>
      </c>
    </row>
    <row r="153" spans="1:65" s="2" customFormat="1" ht="39" x14ac:dyDescent="0.2">
      <c r="A153" s="34"/>
      <c r="B153" s="35"/>
      <c r="C153" s="36"/>
      <c r="D153" s="219" t="s">
        <v>210</v>
      </c>
      <c r="E153" s="36"/>
      <c r="F153" s="220" t="s">
        <v>5301</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5302</v>
      </c>
      <c r="F154" s="207" t="s">
        <v>5303</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4315</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4315</v>
      </c>
      <c r="BM154" s="217" t="s">
        <v>5304</v>
      </c>
    </row>
    <row r="155" spans="1:65" s="2" customFormat="1" ht="19.5" x14ac:dyDescent="0.2">
      <c r="A155" s="34"/>
      <c r="B155" s="35"/>
      <c r="C155" s="36"/>
      <c r="D155" s="219" t="s">
        <v>210</v>
      </c>
      <c r="E155" s="36"/>
      <c r="F155" s="220" t="s">
        <v>5305</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5306</v>
      </c>
      <c r="F156" s="207" t="s">
        <v>5307</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4315</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4315</v>
      </c>
      <c r="BM156" s="217" t="s">
        <v>5308</v>
      </c>
    </row>
    <row r="157" spans="1:65" s="2" customFormat="1" ht="19.5" x14ac:dyDescent="0.2">
      <c r="A157" s="34"/>
      <c r="B157" s="35"/>
      <c r="C157" s="36"/>
      <c r="D157" s="219" t="s">
        <v>210</v>
      </c>
      <c r="E157" s="36"/>
      <c r="F157" s="220" t="s">
        <v>5309</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5310</v>
      </c>
      <c r="F158" s="207" t="s">
        <v>5311</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4315</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4315</v>
      </c>
      <c r="BM158" s="217" t="s">
        <v>5312</v>
      </c>
    </row>
    <row r="159" spans="1:65" s="2" customFormat="1" ht="19.5" x14ac:dyDescent="0.2">
      <c r="A159" s="34"/>
      <c r="B159" s="35"/>
      <c r="C159" s="36"/>
      <c r="D159" s="219" t="s">
        <v>210</v>
      </c>
      <c r="E159" s="36"/>
      <c r="F159" s="220" t="s">
        <v>5313</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4325</v>
      </c>
      <c r="F160" s="203" t="s">
        <v>4326</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5314</v>
      </c>
      <c r="F161" s="207" t="s">
        <v>5315</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4315</v>
      </c>
      <c r="BM161" s="217" t="s">
        <v>5316</v>
      </c>
    </row>
    <row r="162" spans="1:65" s="2" customFormat="1" ht="48.75" x14ac:dyDescent="0.2">
      <c r="A162" s="34"/>
      <c r="B162" s="35"/>
      <c r="C162" s="36"/>
      <c r="D162" s="219" t="s">
        <v>210</v>
      </c>
      <c r="E162" s="36"/>
      <c r="F162" s="220" t="s">
        <v>5317</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5318</v>
      </c>
      <c r="F163" s="207" t="s">
        <v>5319</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4315</v>
      </c>
      <c r="BM163" s="217" t="s">
        <v>5320</v>
      </c>
    </row>
    <row r="164" spans="1:65" s="2" customFormat="1" ht="58.5" x14ac:dyDescent="0.2">
      <c r="A164" s="34"/>
      <c r="B164" s="35"/>
      <c r="C164" s="36"/>
      <c r="D164" s="219" t="s">
        <v>210</v>
      </c>
      <c r="E164" s="36"/>
      <c r="F164" s="220" t="s">
        <v>4330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4331</v>
      </c>
      <c r="F165" s="207" t="s">
        <v>4332</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4315</v>
      </c>
      <c r="BM165" s="217" t="s">
        <v>5321</v>
      </c>
    </row>
    <row r="166" spans="1:65" s="2" customFormat="1" ht="19.5" x14ac:dyDescent="0.2">
      <c r="A166" s="34"/>
      <c r="B166" s="35"/>
      <c r="C166" s="36"/>
      <c r="D166" s="219" t="s">
        <v>210</v>
      </c>
      <c r="E166" s="36"/>
      <c r="F166" s="220" t="s">
        <v>4334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4335</v>
      </c>
      <c r="F167" s="207" t="s">
        <v>4336</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4315</v>
      </c>
      <c r="BM167" s="217" t="s">
        <v>5322</v>
      </c>
    </row>
    <row r="168" spans="1:65" s="2" customFormat="1" ht="19.5" x14ac:dyDescent="0.2">
      <c r="A168" s="34"/>
      <c r="B168" s="35"/>
      <c r="C168" s="36"/>
      <c r="D168" s="219" t="s">
        <v>210</v>
      </c>
      <c r="E168" s="36"/>
      <c r="F168" s="220" t="s">
        <v>4338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4339</v>
      </c>
      <c r="F169" s="207" t="s">
        <v>4340</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4315</v>
      </c>
      <c r="BM169" s="217" t="s">
        <v>5323</v>
      </c>
    </row>
    <row r="170" spans="1:65" s="2" customFormat="1" ht="29.25" x14ac:dyDescent="0.2">
      <c r="A170" s="34"/>
      <c r="B170" s="35"/>
      <c r="C170" s="36"/>
      <c r="D170" s="219" t="s">
        <v>210</v>
      </c>
      <c r="E170" s="36"/>
      <c r="F170" s="220" t="s">
        <v>4342</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4343</v>
      </c>
      <c r="F171" s="207" t="s">
        <v>4344</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4315</v>
      </c>
      <c r="BM171" s="217" t="s">
        <v>5324</v>
      </c>
    </row>
    <row r="172" spans="1:65" s="2" customFormat="1" ht="29.25" x14ac:dyDescent="0.2">
      <c r="A172" s="34"/>
      <c r="B172" s="35"/>
      <c r="C172" s="36"/>
      <c r="D172" s="219" t="s">
        <v>210</v>
      </c>
      <c r="E172" s="36"/>
      <c r="F172" s="220" t="s">
        <v>4342</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4346</v>
      </c>
      <c r="F173" s="207" t="s">
        <v>4347</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4315</v>
      </c>
      <c r="BM173" s="217" t="s">
        <v>5325</v>
      </c>
    </row>
    <row r="174" spans="1:65" s="2" customFormat="1" ht="19.5" x14ac:dyDescent="0.2">
      <c r="A174" s="34"/>
      <c r="B174" s="35"/>
      <c r="C174" s="36"/>
      <c r="D174" s="219" t="s">
        <v>210</v>
      </c>
      <c r="E174" s="36"/>
      <c r="F174" s="220" t="s">
        <v>4338</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4349</v>
      </c>
      <c r="F175" s="207" t="s">
        <v>4350</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4315</v>
      </c>
      <c r="BM175" s="217" t="s">
        <v>5326</v>
      </c>
    </row>
    <row r="176" spans="1:65" s="2" customFormat="1" ht="29.25" x14ac:dyDescent="0.2">
      <c r="A176" s="34"/>
      <c r="B176" s="35"/>
      <c r="C176" s="36"/>
      <c r="D176" s="219" t="s">
        <v>210</v>
      </c>
      <c r="E176" s="36"/>
      <c r="F176" s="220" t="s">
        <v>4352</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4353</v>
      </c>
      <c r="F177" s="207" t="s">
        <v>4354</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4315</v>
      </c>
      <c r="BM177" s="217" t="s">
        <v>5327</v>
      </c>
    </row>
    <row r="178" spans="1:65" s="2" customFormat="1" ht="29.25" x14ac:dyDescent="0.2">
      <c r="A178" s="34"/>
      <c r="B178" s="35"/>
      <c r="C178" s="36"/>
      <c r="D178" s="219" t="s">
        <v>210</v>
      </c>
      <c r="E178" s="36"/>
      <c r="F178" s="220" t="s">
        <v>4342</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4356</v>
      </c>
      <c r="F179" s="207" t="s">
        <v>4357</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4315</v>
      </c>
      <c r="BM179" s="217" t="s">
        <v>5328</v>
      </c>
    </row>
    <row r="180" spans="1:65" s="2" customFormat="1" ht="19.5" x14ac:dyDescent="0.2">
      <c r="A180" s="34"/>
      <c r="B180" s="35"/>
      <c r="C180" s="36"/>
      <c r="D180" s="219" t="s">
        <v>210</v>
      </c>
      <c r="E180" s="36"/>
      <c r="F180" s="220" t="s">
        <v>4359</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538</v>
      </c>
      <c r="D181" s="205" t="s">
        <v>204</v>
      </c>
      <c r="E181" s="206" t="s">
        <v>4360</v>
      </c>
      <c r="F181" s="207" t="s">
        <v>4361</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4315</v>
      </c>
      <c r="BM181" s="217" t="s">
        <v>5329</v>
      </c>
    </row>
    <row r="182" spans="1:65" s="2" customFormat="1" ht="19.5" x14ac:dyDescent="0.2">
      <c r="A182" s="34"/>
      <c r="B182" s="35"/>
      <c r="C182" s="36"/>
      <c r="D182" s="219" t="s">
        <v>210</v>
      </c>
      <c r="E182" s="36"/>
      <c r="F182" s="220" t="s">
        <v>4363</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542</v>
      </c>
      <c r="D183" s="205" t="s">
        <v>204</v>
      </c>
      <c r="E183" s="206" t="s">
        <v>4364</v>
      </c>
      <c r="F183" s="207" t="s">
        <v>4365</v>
      </c>
      <c r="G183" s="208" t="s">
        <v>3214</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4315</v>
      </c>
      <c r="BM183" s="217" t="s">
        <v>5330</v>
      </c>
    </row>
    <row r="184" spans="1:65" s="2" customFormat="1" ht="29.25" x14ac:dyDescent="0.2">
      <c r="A184" s="34"/>
      <c r="B184" s="35"/>
      <c r="C184" s="36"/>
      <c r="D184" s="219" t="s">
        <v>210</v>
      </c>
      <c r="E184" s="36"/>
      <c r="F184" s="220" t="s">
        <v>4367</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546</v>
      </c>
      <c r="D185" s="205" t="s">
        <v>204</v>
      </c>
      <c r="E185" s="206" t="s">
        <v>4368</v>
      </c>
      <c r="F185" s="207" t="s">
        <v>4369</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4315</v>
      </c>
      <c r="BM185" s="217" t="s">
        <v>5331</v>
      </c>
    </row>
    <row r="186" spans="1:65" s="2" customFormat="1" ht="29.25" x14ac:dyDescent="0.2">
      <c r="A186" s="34"/>
      <c r="B186" s="35"/>
      <c r="C186" s="36"/>
      <c r="D186" s="219" t="s">
        <v>210</v>
      </c>
      <c r="E186" s="36"/>
      <c r="F186" s="220" t="s">
        <v>4371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555</v>
      </c>
      <c r="D187" s="205" t="s">
        <v>204</v>
      </c>
      <c r="E187" s="206" t="s">
        <v>5332</v>
      </c>
      <c r="F187" s="207" t="s">
        <v>5333</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4315</v>
      </c>
      <c r="BM187" s="217" t="s">
        <v>5334</v>
      </c>
    </row>
    <row r="188" spans="1:65" s="2" customFormat="1" ht="48.75" x14ac:dyDescent="0.2">
      <c r="A188" s="34"/>
      <c r="B188" s="35"/>
      <c r="C188" s="36"/>
      <c r="D188" s="219" t="s">
        <v>210</v>
      </c>
      <c r="E188" s="36"/>
      <c r="F188" s="220" t="s">
        <v>5335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4376</v>
      </c>
      <c r="F189" s="203" t="s">
        <v>4377</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563</v>
      </c>
      <c r="D190" s="205" t="s">
        <v>204</v>
      </c>
      <c r="E190" s="206" t="s">
        <v>4378</v>
      </c>
      <c r="F190" s="207" t="s">
        <v>4379</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4315</v>
      </c>
      <c r="BM190" s="217" t="s">
        <v>5336</v>
      </c>
    </row>
    <row r="191" spans="1:65" s="2" customFormat="1" ht="29.25" x14ac:dyDescent="0.2">
      <c r="A191" s="34"/>
      <c r="B191" s="35"/>
      <c r="C191" s="36"/>
      <c r="D191" s="219" t="s">
        <v>210</v>
      </c>
      <c r="E191" s="36"/>
      <c r="F191" s="220" t="s">
        <v>4381</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569</v>
      </c>
      <c r="D192" s="205" t="s">
        <v>204</v>
      </c>
      <c r="E192" s="206" t="s">
        <v>4382</v>
      </c>
      <c r="F192" s="207" t="s">
        <v>4383</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4315</v>
      </c>
      <c r="BM192" s="217" t="s">
        <v>5337</v>
      </c>
    </row>
    <row r="193" spans="1:65" s="2" customFormat="1" ht="29.25" x14ac:dyDescent="0.2">
      <c r="A193" s="34"/>
      <c r="B193" s="35"/>
      <c r="C193" s="36"/>
      <c r="D193" s="219" t="s">
        <v>210</v>
      </c>
      <c r="E193" s="36"/>
      <c r="F193" s="220" t="s">
        <v>4385</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573</v>
      </c>
      <c r="D194" s="205" t="s">
        <v>204</v>
      </c>
      <c r="E194" s="206" t="s">
        <v>4386</v>
      </c>
      <c r="F194" s="207" t="s">
        <v>4387</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4315</v>
      </c>
      <c r="BM194" s="217" t="s">
        <v>5338</v>
      </c>
    </row>
    <row r="195" spans="1:65" s="2" customFormat="1" ht="39" x14ac:dyDescent="0.2">
      <c r="A195" s="34"/>
      <c r="B195" s="35"/>
      <c r="C195" s="36"/>
      <c r="D195" s="219" t="s">
        <v>210</v>
      </c>
      <c r="E195" s="36"/>
      <c r="F195" s="220" t="s">
        <v>4389</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577</v>
      </c>
      <c r="D196" s="205" t="s">
        <v>204</v>
      </c>
      <c r="E196" s="206" t="s">
        <v>73</v>
      </c>
      <c r="F196" s="207" t="s">
        <v>4390</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4315</v>
      </c>
      <c r="BM196" s="217" t="s">
        <v>5339</v>
      </c>
    </row>
    <row r="197" spans="1:65" s="2" customFormat="1" ht="29.25" x14ac:dyDescent="0.2">
      <c r="A197" s="34"/>
      <c r="B197" s="35"/>
      <c r="C197" s="36"/>
      <c r="D197" s="219" t="s">
        <v>210</v>
      </c>
      <c r="E197" s="36"/>
      <c r="F197" s="220" t="s">
        <v>4392</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581</v>
      </c>
      <c r="D198" s="205" t="s">
        <v>204</v>
      </c>
      <c r="E198" s="206" t="s">
        <v>4393</v>
      </c>
      <c r="F198" s="207" t="s">
        <v>4394</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4315</v>
      </c>
      <c r="BM198" s="217" t="s">
        <v>5340</v>
      </c>
    </row>
    <row r="199" spans="1:65" s="2" customFormat="1" ht="19.5" x14ac:dyDescent="0.2">
      <c r="A199" s="34"/>
      <c r="B199" s="35"/>
      <c r="C199" s="36"/>
      <c r="D199" s="219" t="s">
        <v>210</v>
      </c>
      <c r="E199" s="36"/>
      <c r="F199" s="220" t="s">
        <v>4396</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585</v>
      </c>
      <c r="D200" s="205" t="s">
        <v>204</v>
      </c>
      <c r="E200" s="206" t="s">
        <v>4397</v>
      </c>
      <c r="F200" s="207" t="s">
        <v>4398</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4315</v>
      </c>
      <c r="BM200" s="217" t="s">
        <v>5341</v>
      </c>
    </row>
    <row r="201" spans="1:65" s="2" customFormat="1" ht="29.25" x14ac:dyDescent="0.2">
      <c r="A201" s="34"/>
      <c r="B201" s="35"/>
      <c r="C201" s="36"/>
      <c r="D201" s="219" t="s">
        <v>210</v>
      </c>
      <c r="E201" s="36"/>
      <c r="F201" s="220" t="s">
        <v>4400</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592</v>
      </c>
      <c r="D202" s="205" t="s">
        <v>204</v>
      </c>
      <c r="E202" s="206" t="s">
        <v>4401</v>
      </c>
      <c r="F202" s="207" t="s">
        <v>4402</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4315</v>
      </c>
      <c r="BM202" s="217" t="s">
        <v>5342</v>
      </c>
    </row>
    <row r="203" spans="1:65" s="2" customFormat="1" ht="39" x14ac:dyDescent="0.2">
      <c r="A203" s="34"/>
      <c r="B203" s="35"/>
      <c r="C203" s="36"/>
      <c r="D203" s="219" t="s">
        <v>210</v>
      </c>
      <c r="E203" s="36"/>
      <c r="F203" s="220" t="s">
        <v>4404</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598</v>
      </c>
      <c r="D204" s="205" t="s">
        <v>204</v>
      </c>
      <c r="E204" s="206" t="s">
        <v>4405</v>
      </c>
      <c r="F204" s="207" t="s">
        <v>4406</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4315</v>
      </c>
      <c r="BM204" s="217" t="s">
        <v>5343</v>
      </c>
    </row>
    <row r="205" spans="1:65" s="2" customFormat="1" ht="29.25" x14ac:dyDescent="0.2">
      <c r="A205" s="34"/>
      <c r="B205" s="35"/>
      <c r="C205" s="36"/>
      <c r="D205" s="219" t="s">
        <v>210</v>
      </c>
      <c r="E205" s="36"/>
      <c r="F205" s="220" t="s">
        <v>4408</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602</v>
      </c>
      <c r="D206" s="205" t="s">
        <v>204</v>
      </c>
      <c r="E206" s="206" t="s">
        <v>4409</v>
      </c>
      <c r="F206" s="207" t="s">
        <v>4410</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4315</v>
      </c>
      <c r="BM206" s="217" t="s">
        <v>5344</v>
      </c>
    </row>
    <row r="207" spans="1:65" s="2" customFormat="1" ht="29.25" x14ac:dyDescent="0.2">
      <c r="A207" s="34"/>
      <c r="B207" s="35"/>
      <c r="C207" s="36"/>
      <c r="D207" s="219" t="s">
        <v>210</v>
      </c>
      <c r="E207" s="36"/>
      <c r="F207" s="220" t="s">
        <v>4412</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606</v>
      </c>
      <c r="D208" s="205" t="s">
        <v>204</v>
      </c>
      <c r="E208" s="206" t="s">
        <v>4413</v>
      </c>
      <c r="F208" s="207" t="s">
        <v>4414</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4315</v>
      </c>
      <c r="BM208" s="217" t="s">
        <v>5345</v>
      </c>
    </row>
    <row r="209" spans="1:65" s="2" customFormat="1" ht="29.25" x14ac:dyDescent="0.2">
      <c r="A209" s="34"/>
      <c r="B209" s="35"/>
      <c r="C209" s="36"/>
      <c r="D209" s="219" t="s">
        <v>210</v>
      </c>
      <c r="E209" s="36"/>
      <c r="F209" s="220" t="s">
        <v>4416</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610</v>
      </c>
      <c r="D210" s="205" t="s">
        <v>204</v>
      </c>
      <c r="E210" s="206" t="s">
        <v>204</v>
      </c>
      <c r="F210" s="207" t="s">
        <v>4417</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4315</v>
      </c>
      <c r="BM210" s="217" t="s">
        <v>5346</v>
      </c>
    </row>
    <row r="211" spans="1:65" s="2" customFormat="1" ht="29.25" x14ac:dyDescent="0.2">
      <c r="A211" s="34"/>
      <c r="B211" s="35"/>
      <c r="C211" s="36"/>
      <c r="D211" s="219" t="s">
        <v>210</v>
      </c>
      <c r="E211" s="36"/>
      <c r="F211" s="220" t="s">
        <v>4419</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614</v>
      </c>
      <c r="D212" s="205" t="s">
        <v>204</v>
      </c>
      <c r="E212" s="206" t="s">
        <v>4420</v>
      </c>
      <c r="F212" s="207" t="s">
        <v>4421</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4315</v>
      </c>
      <c r="BM212" s="217" t="s">
        <v>5347</v>
      </c>
    </row>
    <row r="213" spans="1:65" s="2" customFormat="1" ht="39" x14ac:dyDescent="0.2">
      <c r="A213" s="34"/>
      <c r="B213" s="35"/>
      <c r="C213" s="36"/>
      <c r="D213" s="219" t="s">
        <v>210</v>
      </c>
      <c r="E213" s="36"/>
      <c r="F213" s="220" t="s">
        <v>4423</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4424</v>
      </c>
      <c r="F214" s="203" t="s">
        <v>4425</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618</v>
      </c>
      <c r="D215" s="205" t="s">
        <v>204</v>
      </c>
      <c r="E215" s="206" t="s">
        <v>4426</v>
      </c>
      <c r="F215" s="207" t="s">
        <v>4427</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4315</v>
      </c>
      <c r="BM215" s="217" t="s">
        <v>5348</v>
      </c>
    </row>
    <row r="216" spans="1:65" s="2" customFormat="1" ht="48.75" x14ac:dyDescent="0.2">
      <c r="A216" s="34"/>
      <c r="B216" s="35"/>
      <c r="C216" s="36"/>
      <c r="D216" s="219" t="s">
        <v>210</v>
      </c>
      <c r="E216" s="36"/>
      <c r="F216" s="220" t="s">
        <v>4429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622</v>
      </c>
      <c r="D217" s="205" t="s">
        <v>204</v>
      </c>
      <c r="E217" s="206" t="s">
        <v>4430</v>
      </c>
      <c r="F217" s="207" t="s">
        <v>4431</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4315</v>
      </c>
      <c r="BM217" s="217" t="s">
        <v>5349</v>
      </c>
    </row>
    <row r="218" spans="1:65" s="2" customFormat="1" ht="39" x14ac:dyDescent="0.2">
      <c r="A218" s="34"/>
      <c r="B218" s="35"/>
      <c r="C218" s="36"/>
      <c r="D218" s="219" t="s">
        <v>210</v>
      </c>
      <c r="E218" s="36"/>
      <c r="F218" s="220" t="s">
        <v>4433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626</v>
      </c>
      <c r="D219" s="205" t="s">
        <v>204</v>
      </c>
      <c r="E219" s="206" t="s">
        <v>4434</v>
      </c>
      <c r="F219" s="207" t="s">
        <v>4435</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4315</v>
      </c>
      <c r="BM219" s="217" t="s">
        <v>5350</v>
      </c>
    </row>
    <row r="220" spans="1:65" s="2" customFormat="1" ht="39" x14ac:dyDescent="0.2">
      <c r="A220" s="34"/>
      <c r="B220" s="35"/>
      <c r="C220" s="36"/>
      <c r="D220" s="219" t="s">
        <v>210</v>
      </c>
      <c r="E220" s="36"/>
      <c r="F220" s="220" t="s">
        <v>4437</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632</v>
      </c>
      <c r="D221" s="205" t="s">
        <v>204</v>
      </c>
      <c r="E221" s="206" t="s">
        <v>4438</v>
      </c>
      <c r="F221" s="207" t="s">
        <v>4439</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4315</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4315</v>
      </c>
      <c r="BM221" s="217" t="s">
        <v>5351</v>
      </c>
    </row>
    <row r="222" spans="1:65" s="2" customFormat="1" ht="39" x14ac:dyDescent="0.2">
      <c r="A222" s="34"/>
      <c r="B222" s="35"/>
      <c r="C222" s="36"/>
      <c r="D222" s="219" t="s">
        <v>210</v>
      </c>
      <c r="E222" s="36"/>
      <c r="F222" s="220" t="s">
        <v>4441</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638</v>
      </c>
      <c r="D223" s="205" t="s">
        <v>204</v>
      </c>
      <c r="E223" s="206" t="s">
        <v>4442</v>
      </c>
      <c r="F223" s="207" t="s">
        <v>4443</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4315</v>
      </c>
      <c r="BM223" s="217" t="s">
        <v>5352</v>
      </c>
    </row>
    <row r="224" spans="1:65" s="2" customFormat="1" ht="39" x14ac:dyDescent="0.2">
      <c r="A224" s="34"/>
      <c r="B224" s="35"/>
      <c r="C224" s="36"/>
      <c r="D224" s="219" t="s">
        <v>210</v>
      </c>
      <c r="E224" s="36"/>
      <c r="F224" s="220" t="s">
        <v>4445</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5353</v>
      </c>
      <c r="F225" s="203" t="s">
        <v>5354</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643</v>
      </c>
      <c r="D226" s="205" t="s">
        <v>204</v>
      </c>
      <c r="E226" s="206" t="s">
        <v>5355</v>
      </c>
      <c r="F226" s="207" t="s">
        <v>5356</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5357</v>
      </c>
    </row>
    <row r="227" spans="1:65" s="2" customFormat="1" ht="39" x14ac:dyDescent="0.2">
      <c r="A227" s="34"/>
      <c r="B227" s="35"/>
      <c r="C227" s="36"/>
      <c r="D227" s="219" t="s">
        <v>210</v>
      </c>
      <c r="E227" s="36"/>
      <c r="F227" s="220" t="s">
        <v>5358</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649</v>
      </c>
      <c r="D228" s="205" t="s">
        <v>204</v>
      </c>
      <c r="E228" s="206" t="s">
        <v>5359</v>
      </c>
      <c r="F228" s="207" t="s">
        <v>5360</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5361</v>
      </c>
    </row>
    <row r="229" spans="1:65" s="2" customFormat="1" ht="29.25" x14ac:dyDescent="0.2">
      <c r="A229" s="34"/>
      <c r="B229" s="35"/>
      <c r="C229" s="36"/>
      <c r="D229" s="219" t="s">
        <v>210</v>
      </c>
      <c r="E229" s="36"/>
      <c r="F229" s="220" t="s">
        <v>5362</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653</v>
      </c>
      <c r="D230" s="205" t="s">
        <v>204</v>
      </c>
      <c r="E230" s="206" t="s">
        <v>5363</v>
      </c>
      <c r="F230" s="207" t="s">
        <v>5364</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5365</v>
      </c>
    </row>
    <row r="231" spans="1:65" s="2" customFormat="1" ht="19.5" x14ac:dyDescent="0.2">
      <c r="A231" s="34"/>
      <c r="B231" s="35"/>
      <c r="C231" s="36"/>
      <c r="D231" s="219" t="s">
        <v>210</v>
      </c>
      <c r="E231" s="36"/>
      <c r="F231" s="220" t="s">
        <v>5366</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657</v>
      </c>
      <c r="D232" s="205" t="s">
        <v>204</v>
      </c>
      <c r="E232" s="206" t="s">
        <v>5367</v>
      </c>
      <c r="F232" s="207" t="s">
        <v>5368</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5369</v>
      </c>
    </row>
    <row r="233" spans="1:65" s="2" customFormat="1" ht="19.5" x14ac:dyDescent="0.2">
      <c r="A233" s="34"/>
      <c r="B233" s="35"/>
      <c r="C233" s="36"/>
      <c r="D233" s="219" t="s">
        <v>210</v>
      </c>
      <c r="E233" s="36"/>
      <c r="F233" s="220" t="s">
        <v>5370</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674</v>
      </c>
      <c r="D234" s="205" t="s">
        <v>204</v>
      </c>
      <c r="E234" s="206" t="s">
        <v>5371</v>
      </c>
      <c r="F234" s="207" t="s">
        <v>5372</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5373</v>
      </c>
    </row>
    <row r="235" spans="1:65" s="2" customFormat="1" ht="29.25" x14ac:dyDescent="0.2">
      <c r="A235" s="34"/>
      <c r="B235" s="35"/>
      <c r="C235" s="36"/>
      <c r="D235" s="219" t="s">
        <v>210</v>
      </c>
      <c r="E235" s="36"/>
      <c r="F235" s="220" t="s">
        <v>5374</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687</v>
      </c>
      <c r="D236" s="205" t="s">
        <v>204</v>
      </c>
      <c r="E236" s="206" t="s">
        <v>5375</v>
      </c>
      <c r="F236" s="207" t="s">
        <v>5376</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5377</v>
      </c>
    </row>
    <row r="237" spans="1:65" s="2" customFormat="1" ht="39" x14ac:dyDescent="0.2">
      <c r="A237" s="34"/>
      <c r="B237" s="35"/>
      <c r="C237" s="36"/>
      <c r="D237" s="219" t="s">
        <v>210</v>
      </c>
      <c r="E237" s="36"/>
      <c r="F237" s="220" t="s">
        <v>5378</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5379</v>
      </c>
      <c r="F238" s="203" t="s">
        <v>5380</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691</v>
      </c>
      <c r="D239" s="205" t="s">
        <v>204</v>
      </c>
      <c r="E239" s="206" t="s">
        <v>5381</v>
      </c>
      <c r="F239" s="207" t="s">
        <v>5382</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5383</v>
      </c>
    </row>
    <row r="240" spans="1:65" s="15" customFormat="1" x14ac:dyDescent="0.2">
      <c r="B240" s="249"/>
      <c r="C240" s="250"/>
      <c r="D240" s="219" t="s">
        <v>294</v>
      </c>
      <c r="E240" s="251" t="s">
        <v>1</v>
      </c>
      <c r="F240" s="252" t="s">
        <v>5384</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5385</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5386</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695</v>
      </c>
      <c r="D247" s="262" t="s">
        <v>442</v>
      </c>
      <c r="E247" s="263" t="s">
        <v>5387</v>
      </c>
      <c r="F247" s="264" t="s">
        <v>5388</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5389</v>
      </c>
    </row>
    <row r="248" spans="1:65" s="2" customFormat="1" ht="39" x14ac:dyDescent="0.2">
      <c r="A248" s="34"/>
      <c r="B248" s="35"/>
      <c r="C248" s="36"/>
      <c r="D248" s="219" t="s">
        <v>210</v>
      </c>
      <c r="E248" s="36"/>
      <c r="F248" s="220" t="s">
        <v>5390</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699</v>
      </c>
      <c r="D249" s="205" t="s">
        <v>204</v>
      </c>
      <c r="E249" s="206" t="s">
        <v>5391</v>
      </c>
      <c r="F249" s="207" t="s">
        <v>5392</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5393</v>
      </c>
    </row>
    <row r="250" spans="1:65" s="2" customFormat="1" ht="24" customHeight="1" x14ac:dyDescent="0.2">
      <c r="A250" s="34"/>
      <c r="B250" s="35"/>
      <c r="C250" s="205" t="s">
        <v>703</v>
      </c>
      <c r="D250" s="205" t="s">
        <v>204</v>
      </c>
      <c r="E250" s="206" t="s">
        <v>5394</v>
      </c>
      <c r="F250" s="207" t="s">
        <v>5395</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5396</v>
      </c>
    </row>
    <row r="251" spans="1:65" s="2" customFormat="1" ht="48.75" x14ac:dyDescent="0.2">
      <c r="A251" s="34"/>
      <c r="B251" s="35"/>
      <c r="C251" s="36"/>
      <c r="D251" s="219" t="s">
        <v>210</v>
      </c>
      <c r="E251" s="36"/>
      <c r="F251" s="220" t="s">
        <v>5397</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5398</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5399</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5400</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5401</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708</v>
      </c>
      <c r="D257" s="205" t="s">
        <v>204</v>
      </c>
      <c r="E257" s="206" t="s">
        <v>5402</v>
      </c>
      <c r="F257" s="207" t="s">
        <v>5403</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5404</v>
      </c>
    </row>
    <row r="258" spans="1:65" s="2" customFormat="1" ht="19.5" x14ac:dyDescent="0.2">
      <c r="A258" s="34"/>
      <c r="B258" s="35"/>
      <c r="C258" s="36"/>
      <c r="D258" s="219" t="s">
        <v>210</v>
      </c>
      <c r="E258" s="36"/>
      <c r="F258" s="220" t="s">
        <v>5405</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712</v>
      </c>
      <c r="D259" s="205" t="s">
        <v>204</v>
      </c>
      <c r="E259" s="206" t="s">
        <v>5406</v>
      </c>
      <c r="F259" s="207" t="s">
        <v>5407</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5408</v>
      </c>
    </row>
    <row r="260" spans="1:65" s="2" customFormat="1" ht="29.25" x14ac:dyDescent="0.2">
      <c r="A260" s="34"/>
      <c r="B260" s="35"/>
      <c r="C260" s="36"/>
      <c r="D260" s="219" t="s">
        <v>210</v>
      </c>
      <c r="E260" s="36"/>
      <c r="F260" s="220" t="s">
        <v>5409</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5411</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D.400 - Dočasná splašková kanalizace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5412</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5" t="str">
        <f>E7</f>
        <v>Poliklinika Lanškroun</v>
      </c>
      <c r="F113" s="436"/>
      <c r="G113" s="436"/>
      <c r="H113" s="436"/>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35" t="s">
        <v>5410</v>
      </c>
      <c r="F115" s="434"/>
      <c r="G115" s="434"/>
      <c r="H115" s="434"/>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06" t="str">
        <f>E11</f>
        <v>D.400 - Dočasná splašková kanalizace</v>
      </c>
      <c r="F117" s="434"/>
      <c r="G117" s="434"/>
      <c r="H117" s="434"/>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43775</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5413</v>
      </c>
      <c r="F128" s="207" t="s">
        <v>5414</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5415</v>
      </c>
    </row>
    <row r="129" spans="1:65" s="13" customFormat="1" x14ac:dyDescent="0.2">
      <c r="B129" s="227"/>
      <c r="C129" s="228"/>
      <c r="D129" s="219" t="s">
        <v>294</v>
      </c>
      <c r="E129" s="229" t="s">
        <v>1</v>
      </c>
      <c r="F129" s="230" t="s">
        <v>5416</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5417</v>
      </c>
      <c r="F130" s="207" t="s">
        <v>5418</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5419</v>
      </c>
    </row>
    <row r="131" spans="1:65" s="13" customFormat="1" x14ac:dyDescent="0.2">
      <c r="B131" s="227"/>
      <c r="C131" s="228"/>
      <c r="D131" s="219" t="s">
        <v>294</v>
      </c>
      <c r="E131" s="229" t="s">
        <v>1</v>
      </c>
      <c r="F131" s="230" t="s">
        <v>5420</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5421</v>
      </c>
      <c r="F132" s="264" t="s">
        <v>5422</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5423</v>
      </c>
    </row>
    <row r="133" spans="1:65" s="13" customFormat="1" x14ac:dyDescent="0.2">
      <c r="B133" s="227"/>
      <c r="C133" s="228"/>
      <c r="D133" s="219" t="s">
        <v>294</v>
      </c>
      <c r="E133" s="229" t="s">
        <v>1</v>
      </c>
      <c r="F133" s="230" t="s">
        <v>5424</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5425</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5426</v>
      </c>
      <c r="F136" s="207" t="s">
        <v>5427</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5428</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2312</v>
      </c>
      <c r="F138" s="203" t="s">
        <v>2313</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5429</v>
      </c>
      <c r="F139" s="207" t="s">
        <v>5430</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5431</v>
      </c>
    </row>
    <row r="140" spans="1:65" s="2" customFormat="1" ht="16.5" customHeight="1" x14ac:dyDescent="0.2">
      <c r="A140" s="34"/>
      <c r="B140" s="35"/>
      <c r="C140" s="205" t="s">
        <v>235</v>
      </c>
      <c r="D140" s="205" t="s">
        <v>204</v>
      </c>
      <c r="E140" s="206" t="s">
        <v>5432</v>
      </c>
      <c r="F140" s="207" t="s">
        <v>5433</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5434</v>
      </c>
    </row>
    <row r="141" spans="1:65" s="2" customFormat="1" ht="24" customHeight="1" x14ac:dyDescent="0.2">
      <c r="A141" s="34"/>
      <c r="B141" s="35"/>
      <c r="C141" s="205" t="s">
        <v>239</v>
      </c>
      <c r="D141" s="205" t="s">
        <v>204</v>
      </c>
      <c r="E141" s="206" t="s">
        <v>5435</v>
      </c>
      <c r="F141" s="207" t="s">
        <v>5436</v>
      </c>
      <c r="G141" s="208" t="s">
        <v>1039</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5437</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5438</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D.600 - Elektroinstalace silnoproud vnější</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5439</v>
      </c>
      <c r="E99" s="166"/>
      <c r="F99" s="166"/>
      <c r="G99" s="166"/>
      <c r="H99" s="166"/>
      <c r="I99" s="167"/>
      <c r="J99" s="168">
        <f>J128</f>
        <v>0</v>
      </c>
      <c r="K99" s="164"/>
      <c r="L99" s="169"/>
    </row>
    <row r="100" spans="1:47" s="9" customFormat="1" ht="24.95" customHeight="1" x14ac:dyDescent="0.2">
      <c r="B100" s="163"/>
      <c r="C100" s="164"/>
      <c r="D100" s="165" t="s">
        <v>5440</v>
      </c>
      <c r="E100" s="166"/>
      <c r="F100" s="166"/>
      <c r="G100" s="166"/>
      <c r="H100" s="166"/>
      <c r="I100" s="167"/>
      <c r="J100" s="168">
        <f>J139</f>
        <v>0</v>
      </c>
      <c r="K100" s="164"/>
      <c r="L100" s="169"/>
    </row>
    <row r="101" spans="1:47" s="9" customFormat="1" ht="24.95" customHeight="1" x14ac:dyDescent="0.2">
      <c r="B101" s="163"/>
      <c r="C101" s="164"/>
      <c r="D101" s="165" t="s">
        <v>5441</v>
      </c>
      <c r="E101" s="166"/>
      <c r="F101" s="166"/>
      <c r="G101" s="166"/>
      <c r="H101" s="166"/>
      <c r="I101" s="167"/>
      <c r="J101" s="168">
        <f>J141</f>
        <v>0</v>
      </c>
      <c r="K101" s="164"/>
      <c r="L101" s="169"/>
    </row>
    <row r="102" spans="1:47" s="9" customFormat="1" ht="24.95" customHeight="1" x14ac:dyDescent="0.2">
      <c r="B102" s="163"/>
      <c r="C102" s="164"/>
      <c r="D102" s="165" t="s">
        <v>5442</v>
      </c>
      <c r="E102" s="166"/>
      <c r="F102" s="166"/>
      <c r="G102" s="166"/>
      <c r="H102" s="166"/>
      <c r="I102" s="167"/>
      <c r="J102" s="168">
        <f>J154</f>
        <v>0</v>
      </c>
      <c r="K102" s="164"/>
      <c r="L102" s="169"/>
    </row>
    <row r="103" spans="1:47" s="9" customFormat="1" ht="24.95" customHeight="1" x14ac:dyDescent="0.2">
      <c r="B103" s="163"/>
      <c r="C103" s="164"/>
      <c r="D103" s="165" t="s">
        <v>5443</v>
      </c>
      <c r="E103" s="166"/>
      <c r="F103" s="166"/>
      <c r="G103" s="166"/>
      <c r="H103" s="166"/>
      <c r="I103" s="167"/>
      <c r="J103" s="168">
        <f>J159</f>
        <v>0</v>
      </c>
      <c r="K103" s="164"/>
      <c r="L103" s="169"/>
    </row>
    <row r="104" spans="1:47" s="9" customFormat="1" ht="24.95" customHeight="1" x14ac:dyDescent="0.2">
      <c r="B104" s="163"/>
      <c r="C104" s="164"/>
      <c r="D104" s="165" t="s">
        <v>5444</v>
      </c>
      <c r="E104" s="166"/>
      <c r="F104" s="166"/>
      <c r="G104" s="166"/>
      <c r="H104" s="166"/>
      <c r="I104" s="167"/>
      <c r="J104" s="168">
        <f>J173</f>
        <v>0</v>
      </c>
      <c r="K104" s="164"/>
      <c r="L104" s="169"/>
    </row>
    <row r="105" spans="1:47" s="9" customFormat="1" ht="24.95" customHeight="1" x14ac:dyDescent="0.2">
      <c r="B105" s="163"/>
      <c r="C105" s="164"/>
      <c r="D105" s="165" t="s">
        <v>3108</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5" t="str">
        <f>E7</f>
        <v>Poliklinika Lanškroun</v>
      </c>
      <c r="F115" s="436"/>
      <c r="G115" s="436"/>
      <c r="H115" s="436"/>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5" t="s">
        <v>5410</v>
      </c>
      <c r="F117" s="434"/>
      <c r="G117" s="434"/>
      <c r="H117" s="434"/>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6" t="str">
        <f>E11</f>
        <v>D.600 - Elektroinstalace silnoproud vnější</v>
      </c>
      <c r="F119" s="434"/>
      <c r="G119" s="434"/>
      <c r="H119" s="434"/>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43775</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2399</v>
      </c>
      <c r="F128" s="192" t="s">
        <v>5445</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3110</v>
      </c>
      <c r="F129" s="207" t="s">
        <v>3111</v>
      </c>
      <c r="G129" s="208" t="s">
        <v>5446</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3112</v>
      </c>
      <c r="F130" s="207" t="s">
        <v>5447</v>
      </c>
      <c r="G130" s="208" t="s">
        <v>3214</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3114</v>
      </c>
      <c r="F131" s="207" t="s">
        <v>5448</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3116</v>
      </c>
      <c r="F132" s="207" t="s">
        <v>5449</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3118</v>
      </c>
      <c r="F133" s="207" t="s">
        <v>5450</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3120</v>
      </c>
      <c r="F134" s="207" t="s">
        <v>5451</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3122</v>
      </c>
      <c r="F135" s="207" t="s">
        <v>5452</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3124</v>
      </c>
      <c r="F136" s="207" t="s">
        <v>5453</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3126</v>
      </c>
      <c r="F137" s="207" t="s">
        <v>5454</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3128</v>
      </c>
      <c r="F138" s="207" t="s">
        <v>5455</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2516</v>
      </c>
      <c r="F139" s="192" t="s">
        <v>5456</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3110</v>
      </c>
      <c r="F140" s="207" t="s">
        <v>3111</v>
      </c>
      <c r="G140" s="208" t="s">
        <v>5446</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2487</v>
      </c>
      <c r="F141" s="192" t="s">
        <v>5457</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3130</v>
      </c>
      <c r="F142" s="207" t="s">
        <v>5458</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3132</v>
      </c>
      <c r="F143" s="207" t="s">
        <v>5459</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538</v>
      </c>
    </row>
    <row r="144" spans="1:65" s="2" customFormat="1" ht="24" customHeight="1" x14ac:dyDescent="0.2">
      <c r="A144" s="34"/>
      <c r="B144" s="35"/>
      <c r="C144" s="205" t="s">
        <v>269</v>
      </c>
      <c r="D144" s="205" t="s">
        <v>204</v>
      </c>
      <c r="E144" s="206" t="s">
        <v>3134</v>
      </c>
      <c r="F144" s="207" t="s">
        <v>5460</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546</v>
      </c>
    </row>
    <row r="145" spans="1:65" s="2" customFormat="1" ht="16.5" customHeight="1" x14ac:dyDescent="0.2">
      <c r="A145" s="34"/>
      <c r="B145" s="35"/>
      <c r="C145" s="205" t="s">
        <v>8</v>
      </c>
      <c r="D145" s="205" t="s">
        <v>204</v>
      </c>
      <c r="E145" s="206" t="s">
        <v>3136</v>
      </c>
      <c r="F145" s="207" t="s">
        <v>5461</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563</v>
      </c>
    </row>
    <row r="146" spans="1:65" s="2" customFormat="1" ht="36" customHeight="1" x14ac:dyDescent="0.2">
      <c r="A146" s="34"/>
      <c r="B146" s="35"/>
      <c r="C146" s="205" t="s">
        <v>365</v>
      </c>
      <c r="D146" s="205" t="s">
        <v>204</v>
      </c>
      <c r="E146" s="206" t="s">
        <v>3138</v>
      </c>
      <c r="F146" s="207" t="s">
        <v>5462</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573</v>
      </c>
    </row>
    <row r="147" spans="1:65" s="2" customFormat="1" ht="24" customHeight="1" x14ac:dyDescent="0.2">
      <c r="A147" s="34"/>
      <c r="B147" s="35"/>
      <c r="C147" s="205" t="s">
        <v>369</v>
      </c>
      <c r="D147" s="205" t="s">
        <v>204</v>
      </c>
      <c r="E147" s="206" t="s">
        <v>3140</v>
      </c>
      <c r="F147" s="207" t="s">
        <v>5463</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581</v>
      </c>
    </row>
    <row r="148" spans="1:65" s="2" customFormat="1" ht="48" customHeight="1" x14ac:dyDescent="0.2">
      <c r="A148" s="34"/>
      <c r="B148" s="35"/>
      <c r="C148" s="205" t="s">
        <v>373</v>
      </c>
      <c r="D148" s="205" t="s">
        <v>204</v>
      </c>
      <c r="E148" s="206" t="s">
        <v>3142</v>
      </c>
      <c r="F148" s="207" t="s">
        <v>5464</v>
      </c>
      <c r="G148" s="208" t="s">
        <v>2205</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592</v>
      </c>
    </row>
    <row r="149" spans="1:65" s="2" customFormat="1" ht="60" customHeight="1" x14ac:dyDescent="0.2">
      <c r="A149" s="34"/>
      <c r="B149" s="35"/>
      <c r="C149" s="205" t="s">
        <v>377</v>
      </c>
      <c r="D149" s="205" t="s">
        <v>204</v>
      </c>
      <c r="E149" s="206" t="s">
        <v>3144</v>
      </c>
      <c r="F149" s="207" t="s">
        <v>5465</v>
      </c>
      <c r="G149" s="208" t="s">
        <v>2205</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602</v>
      </c>
    </row>
    <row r="150" spans="1:65" s="2" customFormat="1" ht="24" customHeight="1" x14ac:dyDescent="0.2">
      <c r="A150" s="34"/>
      <c r="B150" s="35"/>
      <c r="C150" s="205" t="s">
        <v>381</v>
      </c>
      <c r="D150" s="205" t="s">
        <v>204</v>
      </c>
      <c r="E150" s="206" t="s">
        <v>3146</v>
      </c>
      <c r="F150" s="207" t="s">
        <v>5466</v>
      </c>
      <c r="G150" s="208" t="s">
        <v>2205</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610</v>
      </c>
    </row>
    <row r="151" spans="1:65" s="2" customFormat="1" ht="16.5" customHeight="1" x14ac:dyDescent="0.2">
      <c r="A151" s="34"/>
      <c r="B151" s="35"/>
      <c r="C151" s="205" t="s">
        <v>7</v>
      </c>
      <c r="D151" s="205" t="s">
        <v>204</v>
      </c>
      <c r="E151" s="206" t="s">
        <v>3148</v>
      </c>
      <c r="F151" s="207" t="s">
        <v>3247</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618</v>
      </c>
    </row>
    <row r="152" spans="1:65" s="2" customFormat="1" ht="24" customHeight="1" x14ac:dyDescent="0.2">
      <c r="A152" s="34"/>
      <c r="B152" s="35"/>
      <c r="C152" s="205" t="s">
        <v>388</v>
      </c>
      <c r="D152" s="205" t="s">
        <v>204</v>
      </c>
      <c r="E152" s="206" t="s">
        <v>3150</v>
      </c>
      <c r="F152" s="207" t="s">
        <v>3249</v>
      </c>
      <c r="G152" s="208" t="s">
        <v>3214</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626</v>
      </c>
    </row>
    <row r="153" spans="1:65" s="2" customFormat="1" ht="16.5" customHeight="1" x14ac:dyDescent="0.2">
      <c r="A153" s="34"/>
      <c r="B153" s="35"/>
      <c r="C153" s="205" t="s">
        <v>394</v>
      </c>
      <c r="D153" s="205" t="s">
        <v>204</v>
      </c>
      <c r="E153" s="206" t="s">
        <v>3152</v>
      </c>
      <c r="F153" s="207" t="s">
        <v>5467</v>
      </c>
      <c r="G153" s="208" t="s">
        <v>3214</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638</v>
      </c>
    </row>
    <row r="154" spans="1:65" s="12" customFormat="1" ht="25.9" customHeight="1" x14ac:dyDescent="0.2">
      <c r="B154" s="189"/>
      <c r="C154" s="190"/>
      <c r="D154" s="191" t="s">
        <v>73</v>
      </c>
      <c r="E154" s="192" t="s">
        <v>2490</v>
      </c>
      <c r="F154" s="192" t="s">
        <v>5468</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3154</v>
      </c>
      <c r="F155" s="207" t="s">
        <v>5469</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649</v>
      </c>
    </row>
    <row r="156" spans="1:65" s="2" customFormat="1" ht="36" customHeight="1" x14ac:dyDescent="0.2">
      <c r="A156" s="34"/>
      <c r="B156" s="35"/>
      <c r="C156" s="205" t="s">
        <v>409</v>
      </c>
      <c r="D156" s="205" t="s">
        <v>204</v>
      </c>
      <c r="E156" s="206" t="s">
        <v>3156</v>
      </c>
      <c r="F156" s="207" t="s">
        <v>5470</v>
      </c>
      <c r="G156" s="208" t="s">
        <v>2205</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657</v>
      </c>
    </row>
    <row r="157" spans="1:65" s="2" customFormat="1" ht="60" customHeight="1" x14ac:dyDescent="0.2">
      <c r="A157" s="34"/>
      <c r="B157" s="35"/>
      <c r="C157" s="205" t="s">
        <v>538</v>
      </c>
      <c r="D157" s="205" t="s">
        <v>204</v>
      </c>
      <c r="E157" s="206" t="s">
        <v>3158</v>
      </c>
      <c r="F157" s="207" t="s">
        <v>5471</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687</v>
      </c>
    </row>
    <row r="158" spans="1:65" s="2" customFormat="1" ht="24" customHeight="1" x14ac:dyDescent="0.2">
      <c r="A158" s="34"/>
      <c r="B158" s="35"/>
      <c r="C158" s="205" t="s">
        <v>542</v>
      </c>
      <c r="D158" s="205" t="s">
        <v>204</v>
      </c>
      <c r="E158" s="206" t="s">
        <v>3160</v>
      </c>
      <c r="F158" s="207" t="s">
        <v>5472</v>
      </c>
      <c r="G158" s="208" t="s">
        <v>3214</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695</v>
      </c>
    </row>
    <row r="159" spans="1:65" s="12" customFormat="1" ht="25.9" customHeight="1" x14ac:dyDescent="0.2">
      <c r="B159" s="189"/>
      <c r="C159" s="190"/>
      <c r="D159" s="191" t="s">
        <v>73</v>
      </c>
      <c r="E159" s="192" t="s">
        <v>2493</v>
      </c>
      <c r="F159" s="192" t="s">
        <v>5473</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546</v>
      </c>
      <c r="D160" s="205" t="s">
        <v>204</v>
      </c>
      <c r="E160" s="206" t="s">
        <v>3162</v>
      </c>
      <c r="F160" s="207" t="s">
        <v>5474</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703</v>
      </c>
    </row>
    <row r="161" spans="1:65" s="2" customFormat="1" ht="36" customHeight="1" x14ac:dyDescent="0.2">
      <c r="A161" s="34"/>
      <c r="B161" s="35"/>
      <c r="C161" s="205" t="s">
        <v>555</v>
      </c>
      <c r="D161" s="205" t="s">
        <v>204</v>
      </c>
      <c r="E161" s="206" t="s">
        <v>3164</v>
      </c>
      <c r="F161" s="207" t="s">
        <v>5475</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712</v>
      </c>
    </row>
    <row r="162" spans="1:65" s="2" customFormat="1" ht="24" customHeight="1" x14ac:dyDescent="0.2">
      <c r="A162" s="34"/>
      <c r="B162" s="35"/>
      <c r="C162" s="205" t="s">
        <v>563</v>
      </c>
      <c r="D162" s="205" t="s">
        <v>204</v>
      </c>
      <c r="E162" s="206" t="s">
        <v>3166</v>
      </c>
      <c r="F162" s="207" t="s">
        <v>5476</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723</v>
      </c>
    </row>
    <row r="163" spans="1:65" s="2" customFormat="1" ht="24" customHeight="1" x14ac:dyDescent="0.2">
      <c r="A163" s="34"/>
      <c r="B163" s="35"/>
      <c r="C163" s="205" t="s">
        <v>569</v>
      </c>
      <c r="D163" s="205" t="s">
        <v>204</v>
      </c>
      <c r="E163" s="206" t="s">
        <v>3168</v>
      </c>
      <c r="F163" s="207" t="s">
        <v>5477</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739</v>
      </c>
    </row>
    <row r="164" spans="1:65" s="2" customFormat="1" ht="24" customHeight="1" x14ac:dyDescent="0.2">
      <c r="A164" s="34"/>
      <c r="B164" s="35"/>
      <c r="C164" s="205" t="s">
        <v>573</v>
      </c>
      <c r="D164" s="205" t="s">
        <v>204</v>
      </c>
      <c r="E164" s="206" t="s">
        <v>3170</v>
      </c>
      <c r="F164" s="207" t="s">
        <v>5478</v>
      </c>
      <c r="G164" s="208" t="s">
        <v>3214</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750</v>
      </c>
    </row>
    <row r="165" spans="1:65" s="2" customFormat="1" ht="48" customHeight="1" x14ac:dyDescent="0.2">
      <c r="A165" s="34"/>
      <c r="B165" s="35"/>
      <c r="C165" s="205" t="s">
        <v>577</v>
      </c>
      <c r="D165" s="205" t="s">
        <v>204</v>
      </c>
      <c r="E165" s="206" t="s">
        <v>3172</v>
      </c>
      <c r="F165" s="207" t="s">
        <v>5479</v>
      </c>
      <c r="G165" s="208" t="s">
        <v>3214</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758</v>
      </c>
    </row>
    <row r="166" spans="1:65" s="2" customFormat="1" ht="36" customHeight="1" x14ac:dyDescent="0.2">
      <c r="A166" s="34"/>
      <c r="B166" s="35"/>
      <c r="C166" s="205" t="s">
        <v>581</v>
      </c>
      <c r="D166" s="205" t="s">
        <v>204</v>
      </c>
      <c r="E166" s="206" t="s">
        <v>3174</v>
      </c>
      <c r="F166" s="207" t="s">
        <v>5480</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768</v>
      </c>
    </row>
    <row r="167" spans="1:65" s="2" customFormat="1" ht="16.5" customHeight="1" x14ac:dyDescent="0.2">
      <c r="A167" s="34"/>
      <c r="B167" s="35"/>
      <c r="C167" s="205" t="s">
        <v>585</v>
      </c>
      <c r="D167" s="205" t="s">
        <v>204</v>
      </c>
      <c r="E167" s="206" t="s">
        <v>3177</v>
      </c>
      <c r="F167" s="207" t="s">
        <v>5481</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776</v>
      </c>
    </row>
    <row r="168" spans="1:65" s="2" customFormat="1" ht="16.5" customHeight="1" x14ac:dyDescent="0.2">
      <c r="A168" s="34"/>
      <c r="B168" s="35"/>
      <c r="C168" s="205" t="s">
        <v>592</v>
      </c>
      <c r="D168" s="205" t="s">
        <v>204</v>
      </c>
      <c r="E168" s="206" t="s">
        <v>3179</v>
      </c>
      <c r="F168" s="207" t="s">
        <v>5482</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784</v>
      </c>
    </row>
    <row r="169" spans="1:65" s="2" customFormat="1" ht="16.5" customHeight="1" x14ac:dyDescent="0.2">
      <c r="A169" s="34"/>
      <c r="B169" s="35"/>
      <c r="C169" s="205" t="s">
        <v>598</v>
      </c>
      <c r="D169" s="205" t="s">
        <v>204</v>
      </c>
      <c r="E169" s="206" t="s">
        <v>3181</v>
      </c>
      <c r="F169" s="207" t="s">
        <v>5483</v>
      </c>
      <c r="G169" s="208" t="s">
        <v>3214</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793</v>
      </c>
    </row>
    <row r="170" spans="1:65" s="2" customFormat="1" ht="24" customHeight="1" x14ac:dyDescent="0.2">
      <c r="A170" s="34"/>
      <c r="B170" s="35"/>
      <c r="C170" s="205" t="s">
        <v>602</v>
      </c>
      <c r="D170" s="205" t="s">
        <v>204</v>
      </c>
      <c r="E170" s="206" t="s">
        <v>3186</v>
      </c>
      <c r="F170" s="207" t="s">
        <v>5484</v>
      </c>
      <c r="G170" s="208" t="s">
        <v>2205</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813</v>
      </c>
    </row>
    <row r="171" spans="1:65" s="2" customFormat="1" ht="24" customHeight="1" x14ac:dyDescent="0.2">
      <c r="A171" s="34"/>
      <c r="B171" s="35"/>
      <c r="C171" s="205" t="s">
        <v>606</v>
      </c>
      <c r="D171" s="205" t="s">
        <v>204</v>
      </c>
      <c r="E171" s="206" t="s">
        <v>3188</v>
      </c>
      <c r="F171" s="207" t="s">
        <v>5485</v>
      </c>
      <c r="G171" s="208" t="s">
        <v>3214</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823</v>
      </c>
    </row>
    <row r="172" spans="1:65" s="2" customFormat="1" ht="16.5" customHeight="1" x14ac:dyDescent="0.2">
      <c r="A172" s="34"/>
      <c r="B172" s="35"/>
      <c r="C172" s="205" t="s">
        <v>610</v>
      </c>
      <c r="D172" s="205" t="s">
        <v>204</v>
      </c>
      <c r="E172" s="206" t="s">
        <v>3191</v>
      </c>
      <c r="F172" s="207" t="s">
        <v>5486</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835</v>
      </c>
    </row>
    <row r="173" spans="1:65" s="12" customFormat="1" ht="25.9" customHeight="1" x14ac:dyDescent="0.2">
      <c r="B173" s="189"/>
      <c r="C173" s="190"/>
      <c r="D173" s="191" t="s">
        <v>73</v>
      </c>
      <c r="E173" s="192" t="s">
        <v>2497</v>
      </c>
      <c r="F173" s="192" t="s">
        <v>5487</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614</v>
      </c>
      <c r="D174" s="205" t="s">
        <v>204</v>
      </c>
      <c r="E174" s="206" t="s">
        <v>3193</v>
      </c>
      <c r="F174" s="207" t="s">
        <v>5488</v>
      </c>
      <c r="G174" s="208" t="s">
        <v>3214</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847</v>
      </c>
    </row>
    <row r="175" spans="1:65" s="2" customFormat="1" ht="24" customHeight="1" x14ac:dyDescent="0.2">
      <c r="A175" s="34"/>
      <c r="B175" s="35"/>
      <c r="C175" s="205" t="s">
        <v>618</v>
      </c>
      <c r="D175" s="205" t="s">
        <v>204</v>
      </c>
      <c r="E175" s="206" t="s">
        <v>3195</v>
      </c>
      <c r="F175" s="207" t="s">
        <v>5489</v>
      </c>
      <c r="G175" s="208" t="s">
        <v>3214</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857</v>
      </c>
    </row>
    <row r="176" spans="1:65" s="2" customFormat="1" ht="48" customHeight="1" x14ac:dyDescent="0.2">
      <c r="A176" s="34"/>
      <c r="B176" s="35"/>
      <c r="C176" s="205" t="s">
        <v>622</v>
      </c>
      <c r="D176" s="205" t="s">
        <v>204</v>
      </c>
      <c r="E176" s="206" t="s">
        <v>3198</v>
      </c>
      <c r="F176" s="207" t="s">
        <v>5490</v>
      </c>
      <c r="G176" s="208" t="s">
        <v>3214</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870</v>
      </c>
    </row>
    <row r="177" spans="1:65" s="2" customFormat="1" ht="36" customHeight="1" x14ac:dyDescent="0.2">
      <c r="A177" s="34"/>
      <c r="B177" s="35"/>
      <c r="C177" s="205" t="s">
        <v>626</v>
      </c>
      <c r="D177" s="205" t="s">
        <v>204</v>
      </c>
      <c r="E177" s="206" t="s">
        <v>3200</v>
      </c>
      <c r="F177" s="207" t="s">
        <v>5491</v>
      </c>
      <c r="G177" s="208" t="s">
        <v>3214</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881</v>
      </c>
    </row>
    <row r="178" spans="1:65" s="2" customFormat="1" ht="24" customHeight="1" x14ac:dyDescent="0.2">
      <c r="A178" s="34"/>
      <c r="B178" s="35"/>
      <c r="C178" s="205" t="s">
        <v>632</v>
      </c>
      <c r="D178" s="205" t="s">
        <v>204</v>
      </c>
      <c r="E178" s="206" t="s">
        <v>3202</v>
      </c>
      <c r="F178" s="207" t="s">
        <v>5492</v>
      </c>
      <c r="G178" s="208" t="s">
        <v>3214</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893</v>
      </c>
    </row>
    <row r="179" spans="1:65" s="12" customFormat="1" ht="25.9" customHeight="1" x14ac:dyDescent="0.2">
      <c r="B179" s="189"/>
      <c r="C179" s="190"/>
      <c r="D179" s="191" t="s">
        <v>73</v>
      </c>
      <c r="E179" s="192" t="s">
        <v>255</v>
      </c>
      <c r="F179" s="192" t="s">
        <v>3819</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638</v>
      </c>
      <c r="D180" s="205" t="s">
        <v>204</v>
      </c>
      <c r="E180" s="206" t="s">
        <v>3204</v>
      </c>
      <c r="F180" s="207" t="s">
        <v>3830</v>
      </c>
      <c r="G180" s="208" t="s">
        <v>3214</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904</v>
      </c>
    </row>
    <row r="181" spans="1:65" s="2" customFormat="1" ht="24" customHeight="1" x14ac:dyDescent="0.2">
      <c r="A181" s="34"/>
      <c r="B181" s="35"/>
      <c r="C181" s="205" t="s">
        <v>643</v>
      </c>
      <c r="D181" s="205" t="s">
        <v>204</v>
      </c>
      <c r="E181" s="206" t="s">
        <v>3206</v>
      </c>
      <c r="F181" s="207" t="s">
        <v>3833</v>
      </c>
      <c r="G181" s="208" t="s">
        <v>3214</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913</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topLeftCell="A130" workbookViewId="0">
      <selection activeCell="F144" sqref="F14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5493</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D.601a - Komunikace areálové</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5494</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5" t="str">
        <f>E7</f>
        <v>Poliklinika Lanškroun</v>
      </c>
      <c r="F115" s="436"/>
      <c r="G115" s="436"/>
      <c r="H115" s="436"/>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5" t="s">
        <v>5410</v>
      </c>
      <c r="F117" s="434"/>
      <c r="G117" s="434"/>
      <c r="H117" s="434"/>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6" t="str">
        <f>E11</f>
        <v>D.601a - Komunikace areálové</v>
      </c>
      <c r="F119" s="434"/>
      <c r="G119" s="434"/>
      <c r="H119" s="434"/>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43775</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5495</v>
      </c>
      <c r="F130" s="207" t="s">
        <v>5496</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5497</v>
      </c>
    </row>
    <row r="131" spans="1:65" s="2" customFormat="1" ht="16.5" customHeight="1" x14ac:dyDescent="0.2">
      <c r="A131" s="34"/>
      <c r="B131" s="35"/>
      <c r="C131" s="205" t="s">
        <v>84</v>
      </c>
      <c r="D131" s="205" t="s">
        <v>204</v>
      </c>
      <c r="E131" s="206" t="s">
        <v>5498</v>
      </c>
      <c r="F131" s="207" t="s">
        <v>5499</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5500</v>
      </c>
    </row>
    <row r="132" spans="1:65" s="2" customFormat="1" ht="24" customHeight="1" x14ac:dyDescent="0.2">
      <c r="A132" s="34"/>
      <c r="B132" s="35"/>
      <c r="C132" s="205" t="s">
        <v>216</v>
      </c>
      <c r="D132" s="205" t="s">
        <v>204</v>
      </c>
      <c r="E132" s="206" t="s">
        <v>5501</v>
      </c>
      <c r="F132" s="207" t="s">
        <v>5502</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5503</v>
      </c>
    </row>
    <row r="133" spans="1:65" s="2" customFormat="1" ht="16.5" customHeight="1" x14ac:dyDescent="0.2">
      <c r="A133" s="34"/>
      <c r="B133" s="35"/>
      <c r="C133" s="205" t="s">
        <v>214</v>
      </c>
      <c r="D133" s="205" t="s">
        <v>204</v>
      </c>
      <c r="E133" s="206" t="s">
        <v>5504</v>
      </c>
      <c r="F133" s="207" t="s">
        <v>5505</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5506</v>
      </c>
    </row>
    <row r="134" spans="1:65" s="2" customFormat="1" ht="24" customHeight="1" x14ac:dyDescent="0.2">
      <c r="A134" s="34"/>
      <c r="B134" s="35"/>
      <c r="C134" s="205" t="s">
        <v>200</v>
      </c>
      <c r="D134" s="205" t="s">
        <v>204</v>
      </c>
      <c r="E134" s="206" t="s">
        <v>5507</v>
      </c>
      <c r="F134" s="207" t="s">
        <v>5508</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5509</v>
      </c>
    </row>
    <row r="135" spans="1:65" s="2" customFormat="1" ht="24" customHeight="1" x14ac:dyDescent="0.2">
      <c r="A135" s="34"/>
      <c r="B135" s="35"/>
      <c r="C135" s="205" t="s">
        <v>228</v>
      </c>
      <c r="D135" s="205" t="s">
        <v>204</v>
      </c>
      <c r="E135" s="206" t="s">
        <v>5510</v>
      </c>
      <c r="F135" s="207" t="s">
        <v>5511</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5512</v>
      </c>
    </row>
    <row r="136" spans="1:65" s="15" customFormat="1" x14ac:dyDescent="0.2">
      <c r="B136" s="249"/>
      <c r="C136" s="250"/>
      <c r="D136" s="219" t="s">
        <v>294</v>
      </c>
      <c r="E136" s="251" t="s">
        <v>1</v>
      </c>
      <c r="F136" s="252" t="s">
        <v>5513</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5514</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5515</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5516</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5517</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5518</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5519</v>
      </c>
      <c r="F143" s="207" t="s">
        <v>5520</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5521</v>
      </c>
    </row>
    <row r="144" spans="1:65" s="2" customFormat="1" ht="19.5" x14ac:dyDescent="0.2">
      <c r="A144" s="34"/>
      <c r="B144" s="35"/>
      <c r="C144" s="36"/>
      <c r="D144" s="219" t="s">
        <v>210</v>
      </c>
      <c r="E144" s="36"/>
      <c r="F144" s="220" t="s">
        <v>5913</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5522</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5417</v>
      </c>
      <c r="F146" s="207" t="s">
        <v>5418</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5523</v>
      </c>
    </row>
    <row r="147" spans="1:65" s="13" customFormat="1" x14ac:dyDescent="0.2">
      <c r="B147" s="227"/>
      <c r="C147" s="228"/>
      <c r="D147" s="219" t="s">
        <v>294</v>
      </c>
      <c r="E147" s="229" t="s">
        <v>1</v>
      </c>
      <c r="F147" s="230" t="s">
        <v>5518</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5524</v>
      </c>
      <c r="F148" s="207" t="s">
        <v>5525</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5526</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5527</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5528</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5529</v>
      </c>
      <c r="F152" s="207" t="s">
        <v>5530</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5531</v>
      </c>
    </row>
    <row r="153" spans="1:65" s="2" customFormat="1" ht="24" customHeight="1" x14ac:dyDescent="0.2">
      <c r="A153" s="34"/>
      <c r="B153" s="35"/>
      <c r="C153" s="205" t="s">
        <v>267</v>
      </c>
      <c r="D153" s="205" t="s">
        <v>204</v>
      </c>
      <c r="E153" s="206" t="s">
        <v>5532</v>
      </c>
      <c r="F153" s="207" t="s">
        <v>5533</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5534</v>
      </c>
    </row>
    <row r="154" spans="1:65" s="2" customFormat="1" ht="29.25" x14ac:dyDescent="0.2">
      <c r="A154" s="34"/>
      <c r="B154" s="35"/>
      <c r="C154" s="36"/>
      <c r="D154" s="219" t="s">
        <v>210</v>
      </c>
      <c r="E154" s="36"/>
      <c r="F154" s="220" t="s">
        <v>5535</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5522</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5536</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5537</v>
      </c>
      <c r="F157" s="207" t="s">
        <v>5538</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5539</v>
      </c>
    </row>
    <row r="158" spans="1:65" s="2" customFormat="1" ht="24" customHeight="1" x14ac:dyDescent="0.2">
      <c r="A158" s="34"/>
      <c r="B158" s="35"/>
      <c r="C158" s="205" t="s">
        <v>8</v>
      </c>
      <c r="D158" s="205" t="s">
        <v>204</v>
      </c>
      <c r="E158" s="206" t="s">
        <v>5540</v>
      </c>
      <c r="F158" s="207" t="s">
        <v>5541</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5542</v>
      </c>
    </row>
    <row r="159" spans="1:65" s="13" customFormat="1" x14ac:dyDescent="0.2">
      <c r="B159" s="227"/>
      <c r="C159" s="228"/>
      <c r="D159" s="219" t="s">
        <v>294</v>
      </c>
      <c r="E159" s="229" t="s">
        <v>1</v>
      </c>
      <c r="F159" s="230" t="s">
        <v>5543</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5544</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5545</v>
      </c>
      <c r="F162" s="207" t="s">
        <v>5546</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5547</v>
      </c>
    </row>
    <row r="163" spans="1:65" s="2" customFormat="1" ht="24" customHeight="1" x14ac:dyDescent="0.2">
      <c r="A163" s="34"/>
      <c r="B163" s="35"/>
      <c r="C163" s="205" t="s">
        <v>369</v>
      </c>
      <c r="D163" s="205" t="s">
        <v>204</v>
      </c>
      <c r="E163" s="206" t="s">
        <v>5548</v>
      </c>
      <c r="F163" s="207" t="s">
        <v>5549</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5550</v>
      </c>
    </row>
    <row r="164" spans="1:65" s="2" customFormat="1" ht="16.5" customHeight="1" x14ac:dyDescent="0.2">
      <c r="A164" s="34"/>
      <c r="B164" s="35"/>
      <c r="C164" s="262" t="s">
        <v>373</v>
      </c>
      <c r="D164" s="262" t="s">
        <v>442</v>
      </c>
      <c r="E164" s="263" t="s">
        <v>5551</v>
      </c>
      <c r="F164" s="264" t="s">
        <v>5552</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5553</v>
      </c>
    </row>
    <row r="165" spans="1:65" s="2" customFormat="1" ht="19.5" x14ac:dyDescent="0.2">
      <c r="A165" s="34"/>
      <c r="B165" s="35"/>
      <c r="C165" s="36"/>
      <c r="D165" s="219" t="s">
        <v>210</v>
      </c>
      <c r="E165" s="36"/>
      <c r="F165" s="220" t="s">
        <v>5554</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5555</v>
      </c>
      <c r="F166" s="264" t="s">
        <v>5556</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5557</v>
      </c>
    </row>
    <row r="167" spans="1:65" s="2" customFormat="1" ht="19.5" x14ac:dyDescent="0.2">
      <c r="A167" s="34"/>
      <c r="B167" s="35"/>
      <c r="C167" s="36"/>
      <c r="D167" s="219" t="s">
        <v>210</v>
      </c>
      <c r="E167" s="36"/>
      <c r="F167" s="220" t="s">
        <v>5554</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5558</v>
      </c>
      <c r="F168" s="207" t="s">
        <v>5559</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5560</v>
      </c>
    </row>
    <row r="169" spans="1:65" s="2" customFormat="1" ht="36" customHeight="1" x14ac:dyDescent="0.2">
      <c r="A169" s="34"/>
      <c r="B169" s="35"/>
      <c r="C169" s="205" t="s">
        <v>7</v>
      </c>
      <c r="D169" s="205" t="s">
        <v>204</v>
      </c>
      <c r="E169" s="206" t="s">
        <v>5561</v>
      </c>
      <c r="F169" s="207" t="s">
        <v>5562</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5563</v>
      </c>
    </row>
    <row r="170" spans="1:65" s="2" customFormat="1" ht="24" customHeight="1" x14ac:dyDescent="0.2">
      <c r="A170" s="34"/>
      <c r="B170" s="35"/>
      <c r="C170" s="262" t="s">
        <v>388</v>
      </c>
      <c r="D170" s="262" t="s">
        <v>442</v>
      </c>
      <c r="E170" s="263" t="s">
        <v>5564</v>
      </c>
      <c r="F170" s="264" t="s">
        <v>5565</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5566</v>
      </c>
    </row>
    <row r="171" spans="1:65" s="2" customFormat="1" ht="19.5" x14ac:dyDescent="0.2">
      <c r="A171" s="34"/>
      <c r="B171" s="35"/>
      <c r="C171" s="36"/>
      <c r="D171" s="219" t="s">
        <v>210</v>
      </c>
      <c r="E171" s="36"/>
      <c r="F171" s="220" t="s">
        <v>5554</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5381</v>
      </c>
      <c r="F173" s="207" t="s">
        <v>5382</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5567</v>
      </c>
    </row>
    <row r="174" spans="1:65" s="2" customFormat="1" ht="16.5" customHeight="1" x14ac:dyDescent="0.2">
      <c r="A174" s="34"/>
      <c r="B174" s="35"/>
      <c r="C174" s="262" t="s">
        <v>402</v>
      </c>
      <c r="D174" s="262" t="s">
        <v>442</v>
      </c>
      <c r="E174" s="263" t="s">
        <v>5568</v>
      </c>
      <c r="F174" s="264" t="s">
        <v>5569</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5570</v>
      </c>
    </row>
    <row r="175" spans="1:65" s="2" customFormat="1" ht="48.75" x14ac:dyDescent="0.2">
      <c r="A175" s="34"/>
      <c r="B175" s="35"/>
      <c r="C175" s="36"/>
      <c r="D175" s="219" t="s">
        <v>210</v>
      </c>
      <c r="E175" s="36"/>
      <c r="F175" s="220" t="s">
        <v>5571</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5572</v>
      </c>
      <c r="F176" s="207" t="s">
        <v>5573</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5574</v>
      </c>
    </row>
    <row r="177" spans="1:65" s="2" customFormat="1" ht="16.5" customHeight="1" x14ac:dyDescent="0.2">
      <c r="A177" s="34"/>
      <c r="B177" s="35"/>
      <c r="C177" s="262" t="s">
        <v>538</v>
      </c>
      <c r="D177" s="262" t="s">
        <v>442</v>
      </c>
      <c r="E177" s="263" t="s">
        <v>5575</v>
      </c>
      <c r="F177" s="264" t="s">
        <v>5576</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5577</v>
      </c>
    </row>
    <row r="178" spans="1:65" s="2" customFormat="1" ht="24" customHeight="1" x14ac:dyDescent="0.2">
      <c r="A178" s="34"/>
      <c r="B178" s="35"/>
      <c r="C178" s="205" t="s">
        <v>542</v>
      </c>
      <c r="D178" s="205" t="s">
        <v>204</v>
      </c>
      <c r="E178" s="206" t="s">
        <v>5394</v>
      </c>
      <c r="F178" s="207" t="s">
        <v>5395</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5578</v>
      </c>
    </row>
    <row r="179" spans="1:65" s="2" customFormat="1" ht="39" x14ac:dyDescent="0.2">
      <c r="A179" s="34"/>
      <c r="B179" s="35"/>
      <c r="C179" s="36"/>
      <c r="D179" s="219" t="s">
        <v>210</v>
      </c>
      <c r="E179" s="36"/>
      <c r="F179" s="220" t="s">
        <v>5579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5580</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546</v>
      </c>
      <c r="D181" s="205" t="s">
        <v>204</v>
      </c>
      <c r="E181" s="206" t="s">
        <v>5581</v>
      </c>
      <c r="F181" s="207" t="s">
        <v>5582</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5583</v>
      </c>
    </row>
    <row r="182" spans="1:65" s="13" customFormat="1" x14ac:dyDescent="0.2">
      <c r="B182" s="227"/>
      <c r="C182" s="228"/>
      <c r="D182" s="219" t="s">
        <v>294</v>
      </c>
      <c r="E182" s="229" t="s">
        <v>1</v>
      </c>
      <c r="F182" s="230" t="s">
        <v>5584</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555</v>
      </c>
      <c r="D183" s="205" t="s">
        <v>204</v>
      </c>
      <c r="E183" s="206" t="s">
        <v>5585</v>
      </c>
      <c r="F183" s="207" t="s">
        <v>5586</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5587</v>
      </c>
    </row>
    <row r="184" spans="1:65" s="2" customFormat="1" ht="16.5" customHeight="1" x14ac:dyDescent="0.2">
      <c r="A184" s="34"/>
      <c r="B184" s="35"/>
      <c r="C184" s="262" t="s">
        <v>563</v>
      </c>
      <c r="D184" s="262" t="s">
        <v>442</v>
      </c>
      <c r="E184" s="263" t="s">
        <v>5588</v>
      </c>
      <c r="F184" s="264" t="s">
        <v>5589</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5590</v>
      </c>
    </row>
    <row r="185" spans="1:65" s="2" customFormat="1" ht="24" customHeight="1" x14ac:dyDescent="0.2">
      <c r="A185" s="34"/>
      <c r="B185" s="35"/>
      <c r="C185" s="205" t="s">
        <v>569</v>
      </c>
      <c r="D185" s="205" t="s">
        <v>204</v>
      </c>
      <c r="E185" s="206" t="s">
        <v>5591</v>
      </c>
      <c r="F185" s="207" t="s">
        <v>5592</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5593</v>
      </c>
    </row>
    <row r="186" spans="1:65" s="2" customFormat="1" ht="16.5" customHeight="1" x14ac:dyDescent="0.2">
      <c r="A186" s="34"/>
      <c r="B186" s="35"/>
      <c r="C186" s="262" t="s">
        <v>573</v>
      </c>
      <c r="D186" s="262" t="s">
        <v>442</v>
      </c>
      <c r="E186" s="263" t="s">
        <v>5594</v>
      </c>
      <c r="F186" s="264" t="s">
        <v>5595</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5596</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577</v>
      </c>
      <c r="D188" s="205" t="s">
        <v>204</v>
      </c>
      <c r="E188" s="206" t="s">
        <v>5597</v>
      </c>
      <c r="F188" s="207" t="s">
        <v>5598</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5599</v>
      </c>
    </row>
    <row r="189" spans="1:65" s="2" customFormat="1" ht="24" customHeight="1" x14ac:dyDescent="0.2">
      <c r="A189" s="34"/>
      <c r="B189" s="35"/>
      <c r="C189" s="205" t="s">
        <v>581</v>
      </c>
      <c r="D189" s="205" t="s">
        <v>204</v>
      </c>
      <c r="E189" s="206" t="s">
        <v>5600</v>
      </c>
      <c r="F189" s="207" t="s">
        <v>5601</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5602</v>
      </c>
    </row>
    <row r="190" spans="1:65" s="13" customFormat="1" x14ac:dyDescent="0.2">
      <c r="B190" s="227"/>
      <c r="C190" s="228"/>
      <c r="D190" s="219" t="s">
        <v>294</v>
      </c>
      <c r="E190" s="228"/>
      <c r="F190" s="230" t="s">
        <v>5603</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585</v>
      </c>
      <c r="D191" s="205" t="s">
        <v>204</v>
      </c>
      <c r="E191" s="206" t="s">
        <v>5604</v>
      </c>
      <c r="F191" s="207" t="s">
        <v>5605</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5606</v>
      </c>
    </row>
    <row r="192" spans="1:65" s="2" customFormat="1" ht="24" customHeight="1" x14ac:dyDescent="0.2">
      <c r="A192" s="34"/>
      <c r="B192" s="35"/>
      <c r="C192" s="205" t="s">
        <v>592</v>
      </c>
      <c r="D192" s="205" t="s">
        <v>204</v>
      </c>
      <c r="E192" s="206" t="s">
        <v>5607</v>
      </c>
      <c r="F192" s="207" t="s">
        <v>5608</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5609</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598</v>
      </c>
      <c r="D194" s="205" t="s">
        <v>204</v>
      </c>
      <c r="E194" s="206" t="s">
        <v>5610</v>
      </c>
      <c r="F194" s="207" t="s">
        <v>5611</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5612</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5613</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D.601b - Komunikace mimo areál</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5494</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5" t="str">
        <f>E7</f>
        <v>Poliklinika Lanškroun</v>
      </c>
      <c r="F114" s="436"/>
      <c r="G114" s="436"/>
      <c r="H114" s="436"/>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5" t="s">
        <v>5410</v>
      </c>
      <c r="F116" s="434"/>
      <c r="G116" s="434"/>
      <c r="H116" s="434"/>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6" t="str">
        <f>E11</f>
        <v>D.601b - Komunikace mimo areál</v>
      </c>
      <c r="F118" s="434"/>
      <c r="G118" s="434"/>
      <c r="H118" s="434"/>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43775</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5614</v>
      </c>
      <c r="F129" s="207" t="s">
        <v>5615</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5616</v>
      </c>
    </row>
    <row r="130" spans="1:65" s="2" customFormat="1" ht="19.5" x14ac:dyDescent="0.2">
      <c r="A130" s="34"/>
      <c r="B130" s="35"/>
      <c r="C130" s="36"/>
      <c r="D130" s="219" t="s">
        <v>210</v>
      </c>
      <c r="E130" s="36"/>
      <c r="F130" s="220" t="s">
        <v>5617</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5618</v>
      </c>
      <c r="F131" s="207" t="s">
        <v>5619</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5620</v>
      </c>
    </row>
    <row r="132" spans="1:65" s="2" customFormat="1" ht="16.5" customHeight="1" x14ac:dyDescent="0.2">
      <c r="A132" s="34"/>
      <c r="B132" s="35"/>
      <c r="C132" s="205" t="s">
        <v>216</v>
      </c>
      <c r="D132" s="205" t="s">
        <v>204</v>
      </c>
      <c r="E132" s="206" t="s">
        <v>5498</v>
      </c>
      <c r="F132" s="207" t="s">
        <v>5499</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5621</v>
      </c>
    </row>
    <row r="133" spans="1:65" s="2" customFormat="1" ht="24" customHeight="1" x14ac:dyDescent="0.2">
      <c r="A133" s="34"/>
      <c r="B133" s="35"/>
      <c r="C133" s="205" t="s">
        <v>214</v>
      </c>
      <c r="D133" s="205" t="s">
        <v>204</v>
      </c>
      <c r="E133" s="206" t="s">
        <v>5501</v>
      </c>
      <c r="F133" s="207" t="s">
        <v>5502</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5622</v>
      </c>
    </row>
    <row r="134" spans="1:65" s="2" customFormat="1" ht="16.5" customHeight="1" x14ac:dyDescent="0.2">
      <c r="A134" s="34"/>
      <c r="B134" s="35"/>
      <c r="C134" s="205" t="s">
        <v>200</v>
      </c>
      <c r="D134" s="205" t="s">
        <v>204</v>
      </c>
      <c r="E134" s="206" t="s">
        <v>5504</v>
      </c>
      <c r="F134" s="207" t="s">
        <v>5505</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5506</v>
      </c>
    </row>
    <row r="135" spans="1:65" s="2" customFormat="1" ht="19.5" x14ac:dyDescent="0.2">
      <c r="A135" s="34"/>
      <c r="B135" s="35"/>
      <c r="C135" s="36"/>
      <c r="D135" s="219" t="s">
        <v>210</v>
      </c>
      <c r="E135" s="36"/>
      <c r="F135" s="220" t="s">
        <v>5623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5510</v>
      </c>
      <c r="F136" s="207" t="s">
        <v>5511</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5624</v>
      </c>
    </row>
    <row r="137" spans="1:65" s="13" customFormat="1" x14ac:dyDescent="0.2">
      <c r="B137" s="227"/>
      <c r="C137" s="228"/>
      <c r="D137" s="219" t="s">
        <v>294</v>
      </c>
      <c r="E137" s="229" t="s">
        <v>1</v>
      </c>
      <c r="F137" s="230" t="s">
        <v>5625</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5524</v>
      </c>
      <c r="F138" s="207" t="s">
        <v>5525</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5626</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5627</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5628</v>
      </c>
    </row>
    <row r="141" spans="1:65" s="12" customFormat="1" ht="22.9" customHeight="1" x14ac:dyDescent="0.2">
      <c r="B141" s="189"/>
      <c r="C141" s="190"/>
      <c r="D141" s="191" t="s">
        <v>73</v>
      </c>
      <c r="E141" s="203" t="s">
        <v>200</v>
      </c>
      <c r="F141" s="203" t="s">
        <v>5536</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5629</v>
      </c>
      <c r="F142" s="207" t="s">
        <v>5630</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5631</v>
      </c>
    </row>
    <row r="143" spans="1:65" s="2" customFormat="1" ht="24" customHeight="1" x14ac:dyDescent="0.2">
      <c r="A143" s="34"/>
      <c r="B143" s="35"/>
      <c r="C143" s="205" t="s">
        <v>255</v>
      </c>
      <c r="D143" s="205" t="s">
        <v>204</v>
      </c>
      <c r="E143" s="206" t="s">
        <v>5632</v>
      </c>
      <c r="F143" s="207" t="s">
        <v>5633</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5634</v>
      </c>
    </row>
    <row r="144" spans="1:65" s="2" customFormat="1" ht="24" customHeight="1" x14ac:dyDescent="0.2">
      <c r="A144" s="34"/>
      <c r="B144" s="35"/>
      <c r="C144" s="205" t="s">
        <v>261</v>
      </c>
      <c r="D144" s="205" t="s">
        <v>204</v>
      </c>
      <c r="E144" s="206" t="s">
        <v>5635</v>
      </c>
      <c r="F144" s="207" t="s">
        <v>5636</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5637</v>
      </c>
    </row>
    <row r="145" spans="1:65" s="2" customFormat="1" ht="24" customHeight="1" x14ac:dyDescent="0.2">
      <c r="A145" s="34"/>
      <c r="B145" s="35"/>
      <c r="C145" s="205" t="s">
        <v>267</v>
      </c>
      <c r="D145" s="205" t="s">
        <v>204</v>
      </c>
      <c r="E145" s="206" t="s">
        <v>5638</v>
      </c>
      <c r="F145" s="207" t="s">
        <v>5639</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5640</v>
      </c>
    </row>
    <row r="146" spans="1:65" s="2" customFormat="1" ht="24" customHeight="1" x14ac:dyDescent="0.2">
      <c r="A146" s="34"/>
      <c r="B146" s="35"/>
      <c r="C146" s="205" t="s">
        <v>269</v>
      </c>
      <c r="D146" s="205" t="s">
        <v>204</v>
      </c>
      <c r="E146" s="206" t="s">
        <v>5641</v>
      </c>
      <c r="F146" s="207" t="s">
        <v>5642</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5643</v>
      </c>
    </row>
    <row r="147" spans="1:65" s="2" customFormat="1" ht="24" customHeight="1" x14ac:dyDescent="0.2">
      <c r="A147" s="34"/>
      <c r="B147" s="35"/>
      <c r="C147" s="205" t="s">
        <v>8</v>
      </c>
      <c r="D147" s="205" t="s">
        <v>204</v>
      </c>
      <c r="E147" s="206" t="s">
        <v>5545</v>
      </c>
      <c r="F147" s="207" t="s">
        <v>5546</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5644</v>
      </c>
    </row>
    <row r="148" spans="1:65" s="2" customFormat="1" ht="24" customHeight="1" x14ac:dyDescent="0.2">
      <c r="A148" s="34"/>
      <c r="B148" s="35"/>
      <c r="C148" s="205" t="s">
        <v>365</v>
      </c>
      <c r="D148" s="205" t="s">
        <v>204</v>
      </c>
      <c r="E148" s="206" t="s">
        <v>5548</v>
      </c>
      <c r="F148" s="207" t="s">
        <v>5549</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5550</v>
      </c>
    </row>
    <row r="149" spans="1:65" s="15" customFormat="1" x14ac:dyDescent="0.2">
      <c r="B149" s="249"/>
      <c r="C149" s="250"/>
      <c r="D149" s="219" t="s">
        <v>294</v>
      </c>
      <c r="E149" s="251" t="s">
        <v>1</v>
      </c>
      <c r="F149" s="252" t="s">
        <v>5645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950</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5646</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5647</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5648</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5649</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5551</v>
      </c>
      <c r="F156" s="264" t="s">
        <v>5552</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5553</v>
      </c>
    </row>
    <row r="157" spans="1:65" s="2" customFormat="1" ht="19.5" x14ac:dyDescent="0.2">
      <c r="A157" s="34"/>
      <c r="B157" s="35"/>
      <c r="C157" s="36"/>
      <c r="D157" s="219" t="s">
        <v>210</v>
      </c>
      <c r="E157" s="36"/>
      <c r="F157" s="220" t="s">
        <v>5554</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5645</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950</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5650</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5651</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5555</v>
      </c>
      <c r="F163" s="264" t="s">
        <v>5556</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5652</v>
      </c>
    </row>
    <row r="164" spans="1:65" s="2" customFormat="1" ht="19.5" x14ac:dyDescent="0.2">
      <c r="A164" s="34"/>
      <c r="B164" s="35"/>
      <c r="C164" s="36"/>
      <c r="D164" s="219" t="s">
        <v>210</v>
      </c>
      <c r="E164" s="36"/>
      <c r="F164" s="220" t="s">
        <v>5554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5537</v>
      </c>
      <c r="F165" s="207" t="s">
        <v>5538</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5539</v>
      </c>
    </row>
    <row r="166" spans="1:65" s="2" customFormat="1" ht="19.5" x14ac:dyDescent="0.2">
      <c r="A166" s="34"/>
      <c r="B166" s="35"/>
      <c r="C166" s="36"/>
      <c r="D166" s="219" t="s">
        <v>210</v>
      </c>
      <c r="E166" s="36"/>
      <c r="F166" s="220" t="s">
        <v>5653</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5540</v>
      </c>
      <c r="F167" s="207" t="s">
        <v>5541</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5654</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5655</v>
      </c>
      <c r="F169" s="207" t="s">
        <v>5656</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5657</v>
      </c>
    </row>
    <row r="170" spans="1:65" s="2" customFormat="1" ht="16.5" customHeight="1" x14ac:dyDescent="0.2">
      <c r="A170" s="34"/>
      <c r="B170" s="35"/>
      <c r="C170" s="262" t="s">
        <v>388</v>
      </c>
      <c r="D170" s="262" t="s">
        <v>442</v>
      </c>
      <c r="E170" s="263" t="s">
        <v>5588</v>
      </c>
      <c r="F170" s="264" t="s">
        <v>5658</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5590</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5597</v>
      </c>
      <c r="F172" s="207" t="s">
        <v>5598</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5599</v>
      </c>
    </row>
    <row r="173" spans="1:65" s="2" customFormat="1" ht="24" customHeight="1" x14ac:dyDescent="0.2">
      <c r="A173" s="34"/>
      <c r="B173" s="35"/>
      <c r="C173" s="205" t="s">
        <v>402</v>
      </c>
      <c r="D173" s="205" t="s">
        <v>204</v>
      </c>
      <c r="E173" s="206" t="s">
        <v>5600</v>
      </c>
      <c r="F173" s="207" t="s">
        <v>5601</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5602</v>
      </c>
    </row>
    <row r="174" spans="1:65" s="13" customFormat="1" x14ac:dyDescent="0.2">
      <c r="B174" s="227"/>
      <c r="C174" s="228"/>
      <c r="D174" s="219" t="s">
        <v>294</v>
      </c>
      <c r="E174" s="228"/>
      <c r="F174" s="230" t="s">
        <v>5659</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5604</v>
      </c>
      <c r="F175" s="207" t="s">
        <v>5605</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5606</v>
      </c>
    </row>
    <row r="176" spans="1:65" s="2" customFormat="1" ht="24" customHeight="1" x14ac:dyDescent="0.2">
      <c r="A176" s="34"/>
      <c r="B176" s="35"/>
      <c r="C176" s="205" t="s">
        <v>538</v>
      </c>
      <c r="D176" s="205" t="s">
        <v>204</v>
      </c>
      <c r="E176" s="206" t="s">
        <v>5607</v>
      </c>
      <c r="F176" s="207" t="s">
        <v>5608</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5609</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542</v>
      </c>
      <c r="D178" s="205" t="s">
        <v>204</v>
      </c>
      <c r="E178" s="206" t="s">
        <v>5610</v>
      </c>
      <c r="F178" s="207" t="s">
        <v>5611</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5612</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9" t="s">
        <v>5660</v>
      </c>
      <c r="F11" s="440"/>
      <c r="G11" s="440"/>
      <c r="H11" s="44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D.901 - Sadové úpravy</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5661</v>
      </c>
      <c r="E99" s="166"/>
      <c r="F99" s="166"/>
      <c r="G99" s="166"/>
      <c r="H99" s="166"/>
      <c r="I99" s="167"/>
      <c r="J99" s="168">
        <f>J127</f>
        <v>0</v>
      </c>
      <c r="K99" s="164"/>
      <c r="L99" s="169"/>
    </row>
    <row r="100" spans="1:47" s="9" customFormat="1" ht="24.95" customHeight="1" x14ac:dyDescent="0.2">
      <c r="B100" s="163"/>
      <c r="C100" s="164"/>
      <c r="D100" s="165" t="s">
        <v>5662</v>
      </c>
      <c r="E100" s="166"/>
      <c r="F100" s="166"/>
      <c r="G100" s="166"/>
      <c r="H100" s="166"/>
      <c r="I100" s="167"/>
      <c r="J100" s="168">
        <f>J142</f>
        <v>0</v>
      </c>
      <c r="K100" s="164"/>
      <c r="L100" s="169"/>
    </row>
    <row r="101" spans="1:47" s="9" customFormat="1" ht="24.95" customHeight="1" x14ac:dyDescent="0.2">
      <c r="B101" s="163"/>
      <c r="C101" s="164"/>
      <c r="D101" s="165" t="s">
        <v>5663</v>
      </c>
      <c r="E101" s="166"/>
      <c r="F101" s="166"/>
      <c r="G101" s="166"/>
      <c r="H101" s="166"/>
      <c r="I101" s="167"/>
      <c r="J101" s="168">
        <f>J148</f>
        <v>0</v>
      </c>
      <c r="K101" s="164"/>
      <c r="L101" s="169"/>
    </row>
    <row r="102" spans="1:47" s="9" customFormat="1" ht="24.95" customHeight="1" x14ac:dyDescent="0.2">
      <c r="B102" s="163"/>
      <c r="C102" s="164"/>
      <c r="D102" s="165" t="s">
        <v>5664</v>
      </c>
      <c r="E102" s="166"/>
      <c r="F102" s="166"/>
      <c r="G102" s="166"/>
      <c r="H102" s="166"/>
      <c r="I102" s="167"/>
      <c r="J102" s="168">
        <f>J160</f>
        <v>0</v>
      </c>
      <c r="K102" s="164"/>
      <c r="L102" s="169"/>
    </row>
    <row r="103" spans="1:47" s="9" customFormat="1" ht="24.95" customHeight="1" x14ac:dyDescent="0.2">
      <c r="B103" s="163"/>
      <c r="C103" s="164"/>
      <c r="D103" s="165" t="s">
        <v>5665</v>
      </c>
      <c r="E103" s="166"/>
      <c r="F103" s="166"/>
      <c r="G103" s="166"/>
      <c r="H103" s="166"/>
      <c r="I103" s="167"/>
      <c r="J103" s="168">
        <f>J165</f>
        <v>0</v>
      </c>
      <c r="K103" s="164"/>
      <c r="L103" s="169"/>
    </row>
    <row r="104" spans="1:47" s="9" customFormat="1" ht="24.95" customHeight="1" x14ac:dyDescent="0.2">
      <c r="B104" s="163"/>
      <c r="C104" s="164"/>
      <c r="D104" s="165" t="s">
        <v>5664</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35" t="str">
        <f>E7</f>
        <v>Poliklinika Lanškroun</v>
      </c>
      <c r="F114" s="436"/>
      <c r="G114" s="436"/>
      <c r="H114" s="436"/>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35" t="s">
        <v>5410</v>
      </c>
      <c r="F116" s="434"/>
      <c r="G116" s="434"/>
      <c r="H116" s="434"/>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406" t="str">
        <f>E11</f>
        <v>D.901 - Sadové úpravy</v>
      </c>
      <c r="F118" s="434"/>
      <c r="G118" s="434"/>
      <c r="H118" s="434"/>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43775</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2487</v>
      </c>
      <c r="F127" s="192" t="s">
        <v>5666</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2303</v>
      </c>
      <c r="F128" s="207" t="s">
        <v>5667</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5668</v>
      </c>
      <c r="F129" s="207" t="s">
        <v>5669</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5670</v>
      </c>
      <c r="F130" s="207" t="s">
        <v>5671</v>
      </c>
      <c r="G130" s="208" t="s">
        <v>4940</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5672</v>
      </c>
      <c r="F131" s="207" t="s">
        <v>5673</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5674</v>
      </c>
      <c r="F132" s="207" t="s">
        <v>5675</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5676</v>
      </c>
      <c r="F133" s="207" t="s">
        <v>5677</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5678</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5679</v>
      </c>
      <c r="F135" s="207" t="s">
        <v>5680</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5681</v>
      </c>
      <c r="F136" s="207" t="s">
        <v>5682</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2307</v>
      </c>
      <c r="F137" s="207" t="s">
        <v>5683</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5684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5685</v>
      </c>
      <c r="F139" s="207" t="s">
        <v>5686</v>
      </c>
      <c r="G139" s="208" t="s">
        <v>5687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5688</v>
      </c>
      <c r="F140" s="207" t="s">
        <v>5689</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5690</v>
      </c>
      <c r="F141" s="207" t="s">
        <v>5691</v>
      </c>
      <c r="G141" s="208" t="s">
        <v>4940</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2490</v>
      </c>
      <c r="F142" s="192" t="s">
        <v>5692</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5693</v>
      </c>
      <c r="F143" s="207" t="s">
        <v>5694</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538</v>
      </c>
    </row>
    <row r="144" spans="1:65" s="2" customFormat="1" ht="19.5" x14ac:dyDescent="0.2">
      <c r="A144" s="34"/>
      <c r="B144" s="35"/>
      <c r="C144" s="36"/>
      <c r="D144" s="219" t="s">
        <v>210</v>
      </c>
      <c r="E144" s="36"/>
      <c r="F144" s="220" t="s">
        <v>5695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5696</v>
      </c>
      <c r="F145" s="207" t="s">
        <v>5697</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546</v>
      </c>
    </row>
    <row r="146" spans="1:65" s="2" customFormat="1" ht="16.5" customHeight="1" x14ac:dyDescent="0.2">
      <c r="A146" s="34"/>
      <c r="B146" s="35"/>
      <c r="C146" s="205" t="s">
        <v>8</v>
      </c>
      <c r="D146" s="205" t="s">
        <v>204</v>
      </c>
      <c r="E146" s="206" t="s">
        <v>5698</v>
      </c>
      <c r="F146" s="207" t="s">
        <v>5699</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563</v>
      </c>
    </row>
    <row r="147" spans="1:65" s="2" customFormat="1" ht="19.5" x14ac:dyDescent="0.2">
      <c r="A147" s="34"/>
      <c r="B147" s="35"/>
      <c r="C147" s="36"/>
      <c r="D147" s="219" t="s">
        <v>210</v>
      </c>
      <c r="E147" s="36"/>
      <c r="F147" s="220" t="s">
        <v>5700</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2493</v>
      </c>
      <c r="F148" s="192" t="s">
        <v>5701</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5702</v>
      </c>
      <c r="F149" s="207" t="s">
        <v>5703</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573</v>
      </c>
    </row>
    <row r="150" spans="1:65" s="2" customFormat="1" ht="16.5" customHeight="1" x14ac:dyDescent="0.2">
      <c r="A150" s="34"/>
      <c r="B150" s="35"/>
      <c r="C150" s="205" t="s">
        <v>369</v>
      </c>
      <c r="D150" s="205" t="s">
        <v>204</v>
      </c>
      <c r="E150" s="206" t="s">
        <v>5704</v>
      </c>
      <c r="F150" s="207" t="s">
        <v>5705</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581</v>
      </c>
    </row>
    <row r="151" spans="1:65" s="2" customFormat="1" ht="16.5" customHeight="1" x14ac:dyDescent="0.2">
      <c r="A151" s="34"/>
      <c r="B151" s="35"/>
      <c r="C151" s="205" t="s">
        <v>373</v>
      </c>
      <c r="D151" s="205" t="s">
        <v>204</v>
      </c>
      <c r="E151" s="206" t="s">
        <v>5706</v>
      </c>
      <c r="F151" s="207" t="s">
        <v>5707</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592</v>
      </c>
    </row>
    <row r="152" spans="1:65" s="2" customFormat="1" ht="16.5" customHeight="1" x14ac:dyDescent="0.2">
      <c r="A152" s="34"/>
      <c r="B152" s="35"/>
      <c r="C152" s="205" t="s">
        <v>377</v>
      </c>
      <c r="D152" s="205" t="s">
        <v>204</v>
      </c>
      <c r="E152" s="206" t="s">
        <v>5708</v>
      </c>
      <c r="F152" s="207" t="s">
        <v>5709</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602</v>
      </c>
    </row>
    <row r="153" spans="1:65" s="2" customFormat="1" ht="16.5" customHeight="1" x14ac:dyDescent="0.2">
      <c r="A153" s="34"/>
      <c r="B153" s="35"/>
      <c r="C153" s="205" t="s">
        <v>381</v>
      </c>
      <c r="D153" s="205" t="s">
        <v>204</v>
      </c>
      <c r="E153" s="206" t="s">
        <v>5690</v>
      </c>
      <c r="F153" s="207" t="s">
        <v>5691</v>
      </c>
      <c r="G153" s="208" t="s">
        <v>4940</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610</v>
      </c>
    </row>
    <row r="154" spans="1:65" s="2" customFormat="1" ht="24" customHeight="1" x14ac:dyDescent="0.2">
      <c r="A154" s="34"/>
      <c r="B154" s="35"/>
      <c r="C154" s="205" t="s">
        <v>7</v>
      </c>
      <c r="D154" s="205" t="s">
        <v>204</v>
      </c>
      <c r="E154" s="206" t="s">
        <v>5710</v>
      </c>
      <c r="F154" s="207" t="s">
        <v>5711</v>
      </c>
      <c r="G154" s="208" t="s">
        <v>4940</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618</v>
      </c>
    </row>
    <row r="155" spans="1:65" s="2" customFormat="1" ht="16.5" customHeight="1" x14ac:dyDescent="0.2">
      <c r="A155" s="34"/>
      <c r="B155" s="35"/>
      <c r="C155" s="205" t="s">
        <v>388</v>
      </c>
      <c r="D155" s="205" t="s">
        <v>204</v>
      </c>
      <c r="E155" s="206" t="s">
        <v>5712</v>
      </c>
      <c r="F155" s="207" t="s">
        <v>5713</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626</v>
      </c>
    </row>
    <row r="156" spans="1:65" s="2" customFormat="1" ht="16.5" customHeight="1" x14ac:dyDescent="0.2">
      <c r="A156" s="34"/>
      <c r="B156" s="35"/>
      <c r="C156" s="205" t="s">
        <v>394</v>
      </c>
      <c r="D156" s="205" t="s">
        <v>204</v>
      </c>
      <c r="E156" s="206" t="s">
        <v>5714</v>
      </c>
      <c r="F156" s="207" t="s">
        <v>5715</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638</v>
      </c>
    </row>
    <row r="157" spans="1:65" s="2" customFormat="1" ht="16.5" customHeight="1" x14ac:dyDescent="0.2">
      <c r="A157" s="34"/>
      <c r="B157" s="35"/>
      <c r="C157" s="205" t="s">
        <v>402</v>
      </c>
      <c r="D157" s="205" t="s">
        <v>204</v>
      </c>
      <c r="E157" s="206" t="s">
        <v>5716</v>
      </c>
      <c r="F157" s="207" t="s">
        <v>5717</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649</v>
      </c>
    </row>
    <row r="158" spans="1:65" s="2" customFormat="1" ht="48.75" x14ac:dyDescent="0.2">
      <c r="A158" s="34"/>
      <c r="B158" s="35"/>
      <c r="C158" s="36"/>
      <c r="D158" s="219" t="s">
        <v>210</v>
      </c>
      <c r="E158" s="36"/>
      <c r="F158" s="220" t="s">
        <v>5718</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5719</v>
      </c>
      <c r="F159" s="207" t="s">
        <v>5720</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657</v>
      </c>
    </row>
    <row r="160" spans="1:65" s="12" customFormat="1" ht="25.9" customHeight="1" x14ac:dyDescent="0.2">
      <c r="B160" s="189"/>
      <c r="C160" s="190"/>
      <c r="D160" s="191" t="s">
        <v>73</v>
      </c>
      <c r="E160" s="192" t="s">
        <v>2497</v>
      </c>
      <c r="F160" s="192" t="s">
        <v>5721</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538</v>
      </c>
      <c r="D161" s="205" t="s">
        <v>204</v>
      </c>
      <c r="E161" s="206" t="s">
        <v>5693</v>
      </c>
      <c r="F161" s="207" t="s">
        <v>5694</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687</v>
      </c>
    </row>
    <row r="162" spans="1:65" s="2" customFormat="1" ht="19.5" x14ac:dyDescent="0.2">
      <c r="A162" s="34"/>
      <c r="B162" s="35"/>
      <c r="C162" s="36"/>
      <c r="D162" s="219" t="s">
        <v>210</v>
      </c>
      <c r="E162" s="36"/>
      <c r="F162" s="220" t="s">
        <v>5695</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542</v>
      </c>
      <c r="D163" s="205" t="s">
        <v>204</v>
      </c>
      <c r="E163" s="206" t="s">
        <v>5722</v>
      </c>
      <c r="F163" s="207" t="s">
        <v>5723</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695</v>
      </c>
    </row>
    <row r="164" spans="1:65" s="2" customFormat="1" ht="19.5" x14ac:dyDescent="0.2">
      <c r="A164" s="34"/>
      <c r="B164" s="35"/>
      <c r="C164" s="36"/>
      <c r="D164" s="219" t="s">
        <v>210</v>
      </c>
      <c r="E164" s="36"/>
      <c r="F164" s="220" t="s">
        <v>5724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2510</v>
      </c>
      <c r="F165" s="192" t="s">
        <v>5725</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546</v>
      </c>
      <c r="D166" s="205" t="s">
        <v>204</v>
      </c>
      <c r="E166" s="206" t="s">
        <v>5702</v>
      </c>
      <c r="F166" s="207" t="s">
        <v>5703</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703</v>
      </c>
    </row>
    <row r="167" spans="1:65" s="2" customFormat="1" ht="16.5" customHeight="1" x14ac:dyDescent="0.2">
      <c r="A167" s="34"/>
      <c r="B167" s="35"/>
      <c r="C167" s="205" t="s">
        <v>555</v>
      </c>
      <c r="D167" s="205" t="s">
        <v>204</v>
      </c>
      <c r="E167" s="206" t="s">
        <v>5704</v>
      </c>
      <c r="F167" s="207" t="s">
        <v>5705</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712</v>
      </c>
    </row>
    <row r="168" spans="1:65" s="2" customFormat="1" ht="16.5" customHeight="1" x14ac:dyDescent="0.2">
      <c r="A168" s="34"/>
      <c r="B168" s="35"/>
      <c r="C168" s="205" t="s">
        <v>563</v>
      </c>
      <c r="D168" s="205" t="s">
        <v>204</v>
      </c>
      <c r="E168" s="206" t="s">
        <v>5706</v>
      </c>
      <c r="F168" s="207" t="s">
        <v>5707</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723</v>
      </c>
    </row>
    <row r="169" spans="1:65" s="2" customFormat="1" ht="16.5" customHeight="1" x14ac:dyDescent="0.2">
      <c r="A169" s="34"/>
      <c r="B169" s="35"/>
      <c r="C169" s="205" t="s">
        <v>569</v>
      </c>
      <c r="D169" s="205" t="s">
        <v>204</v>
      </c>
      <c r="E169" s="206" t="s">
        <v>5708</v>
      </c>
      <c r="F169" s="207" t="s">
        <v>5709</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739</v>
      </c>
    </row>
    <row r="170" spans="1:65" s="2" customFormat="1" ht="16.5" customHeight="1" x14ac:dyDescent="0.2">
      <c r="A170" s="34"/>
      <c r="B170" s="35"/>
      <c r="C170" s="205" t="s">
        <v>573</v>
      </c>
      <c r="D170" s="205" t="s">
        <v>204</v>
      </c>
      <c r="E170" s="206" t="s">
        <v>5690</v>
      </c>
      <c r="F170" s="207" t="s">
        <v>5691</v>
      </c>
      <c r="G170" s="208" t="s">
        <v>4940</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750</v>
      </c>
    </row>
    <row r="171" spans="1:65" s="2" customFormat="1" ht="24" customHeight="1" x14ac:dyDescent="0.2">
      <c r="A171" s="34"/>
      <c r="B171" s="35"/>
      <c r="C171" s="205" t="s">
        <v>577</v>
      </c>
      <c r="D171" s="205" t="s">
        <v>204</v>
      </c>
      <c r="E171" s="206" t="s">
        <v>5710</v>
      </c>
      <c r="F171" s="207" t="s">
        <v>5711</v>
      </c>
      <c r="G171" s="208" t="s">
        <v>4940</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758</v>
      </c>
    </row>
    <row r="172" spans="1:65" s="2" customFormat="1" ht="16.5" customHeight="1" x14ac:dyDescent="0.2">
      <c r="A172" s="34"/>
      <c r="B172" s="35"/>
      <c r="C172" s="205" t="s">
        <v>581</v>
      </c>
      <c r="D172" s="205" t="s">
        <v>204</v>
      </c>
      <c r="E172" s="206" t="s">
        <v>5712</v>
      </c>
      <c r="F172" s="207" t="s">
        <v>5713</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768</v>
      </c>
    </row>
    <row r="173" spans="1:65" s="2" customFormat="1" ht="16.5" customHeight="1" x14ac:dyDescent="0.2">
      <c r="A173" s="34"/>
      <c r="B173" s="35"/>
      <c r="C173" s="205" t="s">
        <v>585</v>
      </c>
      <c r="D173" s="205" t="s">
        <v>204</v>
      </c>
      <c r="E173" s="206" t="s">
        <v>5714</v>
      </c>
      <c r="F173" s="207" t="s">
        <v>5715</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776</v>
      </c>
    </row>
    <row r="174" spans="1:65" s="2" customFormat="1" ht="16.5" customHeight="1" x14ac:dyDescent="0.2">
      <c r="A174" s="34"/>
      <c r="B174" s="35"/>
      <c r="C174" s="205" t="s">
        <v>592</v>
      </c>
      <c r="D174" s="205" t="s">
        <v>204</v>
      </c>
      <c r="E174" s="206" t="s">
        <v>5716</v>
      </c>
      <c r="F174" s="207" t="s">
        <v>5717</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784</v>
      </c>
    </row>
    <row r="175" spans="1:65" s="2" customFormat="1" ht="48.75" x14ac:dyDescent="0.2">
      <c r="A175" s="34"/>
      <c r="B175" s="35"/>
      <c r="C175" s="36"/>
      <c r="D175" s="219" t="s">
        <v>210</v>
      </c>
      <c r="E175" s="36"/>
      <c r="F175" s="220" t="s">
        <v>5726</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598</v>
      </c>
      <c r="D176" s="205" t="s">
        <v>204</v>
      </c>
      <c r="E176" s="206" t="s">
        <v>5719</v>
      </c>
      <c r="F176" s="207" t="s">
        <v>5720</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793</v>
      </c>
    </row>
    <row r="177" spans="1:65" s="12" customFormat="1" ht="25.9" customHeight="1" x14ac:dyDescent="0.2">
      <c r="B177" s="189"/>
      <c r="C177" s="190"/>
      <c r="D177" s="191" t="s">
        <v>73</v>
      </c>
      <c r="E177" s="192" t="s">
        <v>2497</v>
      </c>
      <c r="F177" s="192" t="s">
        <v>5721</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602</v>
      </c>
      <c r="D178" s="205" t="s">
        <v>204</v>
      </c>
      <c r="E178" s="206" t="s">
        <v>5693</v>
      </c>
      <c r="F178" s="207" t="s">
        <v>5694</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804</v>
      </c>
    </row>
    <row r="179" spans="1:65" s="2" customFormat="1" ht="19.5" x14ac:dyDescent="0.2">
      <c r="A179" s="34"/>
      <c r="B179" s="35"/>
      <c r="C179" s="36"/>
      <c r="D179" s="219" t="s">
        <v>210</v>
      </c>
      <c r="E179" s="36"/>
      <c r="F179" s="220" t="s">
        <v>5695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606</v>
      </c>
      <c r="D180" s="205" t="s">
        <v>204</v>
      </c>
      <c r="E180" s="206" t="s">
        <v>5722</v>
      </c>
      <c r="F180" s="207" t="s">
        <v>5723</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813</v>
      </c>
    </row>
    <row r="181" spans="1:65" s="2" customFormat="1" ht="19.5" x14ac:dyDescent="0.2">
      <c r="A181" s="34"/>
      <c r="B181" s="35"/>
      <c r="C181" s="36"/>
      <c r="D181" s="219" t="s">
        <v>210</v>
      </c>
      <c r="E181" s="36"/>
      <c r="F181" s="220" t="s">
        <v>5724</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4" t="s">
        <v>5727</v>
      </c>
      <c r="F11" s="445"/>
      <c r="G11" s="445"/>
      <c r="H11" s="44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DK - Dešťová kanalizace</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5728</v>
      </c>
      <c r="E99" s="166"/>
      <c r="F99" s="166"/>
      <c r="G99" s="166"/>
      <c r="H99" s="166"/>
      <c r="I99" s="167"/>
      <c r="J99" s="168">
        <f>J124</f>
        <v>0</v>
      </c>
      <c r="K99" s="164"/>
      <c r="L99" s="169"/>
    </row>
    <row r="100" spans="1:47" s="10" customFormat="1" ht="19.899999999999999" customHeight="1" x14ac:dyDescent="0.2">
      <c r="B100" s="170"/>
      <c r="C100" s="104"/>
      <c r="D100" s="171" t="s">
        <v>5729</v>
      </c>
      <c r="E100" s="172"/>
      <c r="F100" s="172"/>
      <c r="G100" s="172"/>
      <c r="H100" s="172"/>
      <c r="I100" s="173"/>
      <c r="J100" s="174">
        <f>J125</f>
        <v>0</v>
      </c>
      <c r="K100" s="104"/>
      <c r="L100" s="175"/>
    </row>
    <row r="101" spans="1:47" s="10" customFormat="1" ht="19.899999999999999" customHeight="1" x14ac:dyDescent="0.2">
      <c r="B101" s="170"/>
      <c r="C101" s="104"/>
      <c r="D101" s="171" t="s">
        <v>5730</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35" t="str">
        <f>E7</f>
        <v>Poliklinika Lanškroun</v>
      </c>
      <c r="F111" s="436"/>
      <c r="G111" s="436"/>
      <c r="H111" s="436"/>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35" t="s">
        <v>5410</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06" t="str">
        <f>E11</f>
        <v>DK - Dešťová kanalizace</v>
      </c>
      <c r="F115" s="434"/>
      <c r="G115" s="434"/>
      <c r="H115" s="434"/>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43775</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5731</v>
      </c>
      <c r="F125" s="203" t="s">
        <v>5732</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5733</v>
      </c>
      <c r="F126" s="281" t="s">
        <v>5734</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5735</v>
      </c>
    </row>
    <row r="127" spans="1:65" s="2" customFormat="1" ht="16.5" customHeight="1" x14ac:dyDescent="0.2">
      <c r="A127" s="34"/>
      <c r="B127" s="35"/>
      <c r="C127" s="279" t="s">
        <v>84</v>
      </c>
      <c r="D127" s="279" t="s">
        <v>204</v>
      </c>
      <c r="E127" s="280" t="s">
        <v>5736</v>
      </c>
      <c r="F127" s="281" t="s">
        <v>5737</v>
      </c>
      <c r="G127" s="282" t="s">
        <v>3214</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5738</v>
      </c>
    </row>
    <row r="128" spans="1:65" s="2" customFormat="1" ht="24" customHeight="1" x14ac:dyDescent="0.2">
      <c r="A128" s="34"/>
      <c r="B128" s="35"/>
      <c r="C128" s="279" t="s">
        <v>216</v>
      </c>
      <c r="D128" s="279" t="s">
        <v>204</v>
      </c>
      <c r="E128" s="280" t="s">
        <v>5739</v>
      </c>
      <c r="F128" s="281" t="s">
        <v>5740</v>
      </c>
      <c r="G128" s="282" t="s">
        <v>2205</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5741</v>
      </c>
    </row>
    <row r="129" spans="1:65" s="2" customFormat="1" ht="24" customHeight="1" x14ac:dyDescent="0.2">
      <c r="A129" s="34"/>
      <c r="B129" s="35"/>
      <c r="C129" s="279" t="s">
        <v>214</v>
      </c>
      <c r="D129" s="279" t="s">
        <v>204</v>
      </c>
      <c r="E129" s="280" t="s">
        <v>5742</v>
      </c>
      <c r="F129" s="281" t="s">
        <v>5743</v>
      </c>
      <c r="G129" s="282" t="s">
        <v>2205</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5744</v>
      </c>
    </row>
    <row r="130" spans="1:65" s="2" customFormat="1" ht="24" customHeight="1" x14ac:dyDescent="0.2">
      <c r="A130" s="34"/>
      <c r="B130" s="35"/>
      <c r="C130" s="279" t="s">
        <v>200</v>
      </c>
      <c r="D130" s="279" t="s">
        <v>204</v>
      </c>
      <c r="E130" s="280" t="s">
        <v>5745</v>
      </c>
      <c r="F130" s="281" t="s">
        <v>5746</v>
      </c>
      <c r="G130" s="282" t="s">
        <v>2205</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5747</v>
      </c>
    </row>
    <row r="131" spans="1:65" s="2" customFormat="1" ht="24" customHeight="1" x14ac:dyDescent="0.2">
      <c r="A131" s="34"/>
      <c r="B131" s="35"/>
      <c r="C131" s="279" t="s">
        <v>228</v>
      </c>
      <c r="D131" s="279" t="s">
        <v>204</v>
      </c>
      <c r="E131" s="280" t="s">
        <v>5748</v>
      </c>
      <c r="F131" s="281" t="s">
        <v>5749</v>
      </c>
      <c r="G131" s="282" t="s">
        <v>2205</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5750</v>
      </c>
    </row>
    <row r="132" spans="1:65" s="2" customFormat="1" ht="24" customHeight="1" x14ac:dyDescent="0.2">
      <c r="A132" s="34"/>
      <c r="B132" s="35"/>
      <c r="C132" s="279" t="s">
        <v>235</v>
      </c>
      <c r="D132" s="279" t="s">
        <v>204</v>
      </c>
      <c r="E132" s="280" t="s">
        <v>5751</v>
      </c>
      <c r="F132" s="281" t="s">
        <v>5752</v>
      </c>
      <c r="G132" s="282" t="s">
        <v>2205</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5753</v>
      </c>
    </row>
    <row r="133" spans="1:65" s="2" customFormat="1" ht="24" customHeight="1" x14ac:dyDescent="0.2">
      <c r="A133" s="34"/>
      <c r="B133" s="35"/>
      <c r="C133" s="279" t="s">
        <v>239</v>
      </c>
      <c r="D133" s="279" t="s">
        <v>204</v>
      </c>
      <c r="E133" s="280" t="s">
        <v>5754</v>
      </c>
      <c r="F133" s="281" t="s">
        <v>5755</v>
      </c>
      <c r="G133" s="282" t="s">
        <v>2205</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5756</v>
      </c>
    </row>
    <row r="134" spans="1:65" s="2" customFormat="1" ht="24" customHeight="1" x14ac:dyDescent="0.2">
      <c r="A134" s="34"/>
      <c r="B134" s="35"/>
      <c r="C134" s="279" t="s">
        <v>244</v>
      </c>
      <c r="D134" s="279" t="s">
        <v>204</v>
      </c>
      <c r="E134" s="280" t="s">
        <v>5757</v>
      </c>
      <c r="F134" s="281" t="s">
        <v>5758</v>
      </c>
      <c r="G134" s="282" t="s">
        <v>2205</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5759</v>
      </c>
    </row>
    <row r="135" spans="1:65" s="2" customFormat="1" ht="24" customHeight="1" x14ac:dyDescent="0.2">
      <c r="A135" s="34"/>
      <c r="B135" s="35"/>
      <c r="C135" s="279" t="s">
        <v>251</v>
      </c>
      <c r="D135" s="279" t="s">
        <v>204</v>
      </c>
      <c r="E135" s="280" t="s">
        <v>5760</v>
      </c>
      <c r="F135" s="281" t="s">
        <v>5761</v>
      </c>
      <c r="G135" s="282" t="s">
        <v>2205</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5762</v>
      </c>
    </row>
    <row r="136" spans="1:65" s="2" customFormat="1" ht="24" customHeight="1" x14ac:dyDescent="0.2">
      <c r="A136" s="34"/>
      <c r="B136" s="35"/>
      <c r="C136" s="279" t="s">
        <v>255</v>
      </c>
      <c r="D136" s="279" t="s">
        <v>204</v>
      </c>
      <c r="E136" s="280" t="s">
        <v>5763</v>
      </c>
      <c r="F136" s="281" t="s">
        <v>5764</v>
      </c>
      <c r="G136" s="282" t="s">
        <v>2205</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5765</v>
      </c>
    </row>
    <row r="137" spans="1:65" s="2" customFormat="1" ht="16.5" customHeight="1" x14ac:dyDescent="0.2">
      <c r="A137" s="34"/>
      <c r="B137" s="35"/>
      <c r="C137" s="279" t="s">
        <v>261</v>
      </c>
      <c r="D137" s="279" t="s">
        <v>204</v>
      </c>
      <c r="E137" s="280" t="s">
        <v>2346</v>
      </c>
      <c r="F137" s="281" t="s">
        <v>2347</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5766</v>
      </c>
    </row>
    <row r="138" spans="1:65" s="2" customFormat="1" ht="16.5" customHeight="1" x14ac:dyDescent="0.2">
      <c r="A138" s="34"/>
      <c r="B138" s="35"/>
      <c r="C138" s="279" t="s">
        <v>267</v>
      </c>
      <c r="D138" s="279" t="s">
        <v>204</v>
      </c>
      <c r="E138" s="280" t="s">
        <v>2348</v>
      </c>
      <c r="F138" s="281" t="s">
        <v>2349</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5767</v>
      </c>
    </row>
    <row r="139" spans="1:65" s="2" customFormat="1" ht="16.5" customHeight="1" x14ac:dyDescent="0.2">
      <c r="A139" s="34"/>
      <c r="B139" s="35"/>
      <c r="C139" s="279" t="s">
        <v>269</v>
      </c>
      <c r="D139" s="279" t="s">
        <v>204</v>
      </c>
      <c r="E139" s="280" t="s">
        <v>2350</v>
      </c>
      <c r="F139" s="281" t="s">
        <v>2351</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5768</v>
      </c>
    </row>
    <row r="140" spans="1:65" s="2" customFormat="1" ht="24" customHeight="1" x14ac:dyDescent="0.2">
      <c r="A140" s="34"/>
      <c r="B140" s="35"/>
      <c r="C140" s="279" t="s">
        <v>8</v>
      </c>
      <c r="D140" s="279" t="s">
        <v>204</v>
      </c>
      <c r="E140" s="280" t="s">
        <v>5769</v>
      </c>
      <c r="F140" s="281" t="s">
        <v>5770</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5771</v>
      </c>
    </row>
    <row r="141" spans="1:65" s="2" customFormat="1" ht="24" customHeight="1" x14ac:dyDescent="0.2">
      <c r="A141" s="34"/>
      <c r="B141" s="35"/>
      <c r="C141" s="279" t="s">
        <v>365</v>
      </c>
      <c r="D141" s="279" t="s">
        <v>204</v>
      </c>
      <c r="E141" s="280" t="s">
        <v>2381</v>
      </c>
      <c r="F141" s="281" t="s">
        <v>2382</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5772</v>
      </c>
    </row>
    <row r="142" spans="1:65" s="12" customFormat="1" ht="22.9" customHeight="1" x14ac:dyDescent="0.2">
      <c r="B142" s="189"/>
      <c r="C142" s="190"/>
      <c r="D142" s="191" t="s">
        <v>73</v>
      </c>
      <c r="E142" s="203" t="s">
        <v>5773</v>
      </c>
      <c r="F142" s="203" t="s">
        <v>5774</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5733</v>
      </c>
      <c r="F143" s="281" t="s">
        <v>5734</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5775</v>
      </c>
    </row>
    <row r="144" spans="1:65" s="2" customFormat="1" ht="16.5" customHeight="1" x14ac:dyDescent="0.2">
      <c r="A144" s="34"/>
      <c r="B144" s="35"/>
      <c r="C144" s="279" t="s">
        <v>373</v>
      </c>
      <c r="D144" s="279" t="s">
        <v>204</v>
      </c>
      <c r="E144" s="280" t="s">
        <v>5736</v>
      </c>
      <c r="F144" s="281" t="s">
        <v>5737</v>
      </c>
      <c r="G144" s="282" t="s">
        <v>3214</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5776</v>
      </c>
    </row>
    <row r="145" spans="1:65" s="2" customFormat="1" ht="24" customHeight="1" x14ac:dyDescent="0.2">
      <c r="A145" s="34"/>
      <c r="B145" s="35"/>
      <c r="C145" s="279" t="s">
        <v>377</v>
      </c>
      <c r="D145" s="279" t="s">
        <v>204</v>
      </c>
      <c r="E145" s="280" t="s">
        <v>5739</v>
      </c>
      <c r="F145" s="281" t="s">
        <v>5740</v>
      </c>
      <c r="G145" s="282" t="s">
        <v>2205</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5777</v>
      </c>
    </row>
    <row r="146" spans="1:65" s="2" customFormat="1" ht="24" customHeight="1" x14ac:dyDescent="0.2">
      <c r="A146" s="34"/>
      <c r="B146" s="35"/>
      <c r="C146" s="279" t="s">
        <v>381</v>
      </c>
      <c r="D146" s="279" t="s">
        <v>204</v>
      </c>
      <c r="E146" s="280" t="s">
        <v>5742</v>
      </c>
      <c r="F146" s="281" t="s">
        <v>5743</v>
      </c>
      <c r="G146" s="282" t="s">
        <v>2205</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5778</v>
      </c>
    </row>
    <row r="147" spans="1:65" s="2" customFormat="1" ht="24" customHeight="1" x14ac:dyDescent="0.2">
      <c r="A147" s="34"/>
      <c r="B147" s="35"/>
      <c r="C147" s="279" t="s">
        <v>7</v>
      </c>
      <c r="D147" s="279" t="s">
        <v>204</v>
      </c>
      <c r="E147" s="280" t="s">
        <v>5745</v>
      </c>
      <c r="F147" s="281" t="s">
        <v>5746</v>
      </c>
      <c r="G147" s="282" t="s">
        <v>2205</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5779</v>
      </c>
    </row>
    <row r="148" spans="1:65" s="2" customFormat="1" ht="24" customHeight="1" x14ac:dyDescent="0.2">
      <c r="A148" s="34"/>
      <c r="B148" s="35"/>
      <c r="C148" s="279" t="s">
        <v>388</v>
      </c>
      <c r="D148" s="279" t="s">
        <v>204</v>
      </c>
      <c r="E148" s="280" t="s">
        <v>5748</v>
      </c>
      <c r="F148" s="281" t="s">
        <v>5749</v>
      </c>
      <c r="G148" s="282" t="s">
        <v>2205</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5780</v>
      </c>
    </row>
    <row r="149" spans="1:65" s="2" customFormat="1" ht="24" customHeight="1" x14ac:dyDescent="0.2">
      <c r="A149" s="34"/>
      <c r="B149" s="35"/>
      <c r="C149" s="279" t="s">
        <v>394</v>
      </c>
      <c r="D149" s="279" t="s">
        <v>204</v>
      </c>
      <c r="E149" s="280" t="s">
        <v>5751</v>
      </c>
      <c r="F149" s="281" t="s">
        <v>5752</v>
      </c>
      <c r="G149" s="282" t="s">
        <v>2205</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5781</v>
      </c>
    </row>
    <row r="150" spans="1:65" s="2" customFormat="1" ht="24" customHeight="1" x14ac:dyDescent="0.2">
      <c r="A150" s="34"/>
      <c r="B150" s="35"/>
      <c r="C150" s="279" t="s">
        <v>402</v>
      </c>
      <c r="D150" s="279" t="s">
        <v>204</v>
      </c>
      <c r="E150" s="280" t="s">
        <v>5754</v>
      </c>
      <c r="F150" s="281" t="s">
        <v>5755</v>
      </c>
      <c r="G150" s="282" t="s">
        <v>2205</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5782</v>
      </c>
    </row>
    <row r="151" spans="1:65" s="2" customFormat="1" ht="24" customHeight="1" x14ac:dyDescent="0.2">
      <c r="A151" s="34"/>
      <c r="B151" s="35"/>
      <c r="C151" s="279" t="s">
        <v>409</v>
      </c>
      <c r="D151" s="279" t="s">
        <v>204</v>
      </c>
      <c r="E151" s="280" t="s">
        <v>5757</v>
      </c>
      <c r="F151" s="281" t="s">
        <v>5758</v>
      </c>
      <c r="G151" s="282" t="s">
        <v>2205</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5783</v>
      </c>
    </row>
    <row r="152" spans="1:65" s="2" customFormat="1" ht="24" customHeight="1" x14ac:dyDescent="0.2">
      <c r="A152" s="34"/>
      <c r="B152" s="35"/>
      <c r="C152" s="279" t="s">
        <v>538</v>
      </c>
      <c r="D152" s="279" t="s">
        <v>204</v>
      </c>
      <c r="E152" s="280" t="s">
        <v>5760</v>
      </c>
      <c r="F152" s="281" t="s">
        <v>5761</v>
      </c>
      <c r="G152" s="282" t="s">
        <v>2205</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5784</v>
      </c>
    </row>
    <row r="153" spans="1:65" s="2" customFormat="1" ht="24" customHeight="1" x14ac:dyDescent="0.2">
      <c r="A153" s="34"/>
      <c r="B153" s="35"/>
      <c r="C153" s="279" t="s">
        <v>542</v>
      </c>
      <c r="D153" s="279" t="s">
        <v>204</v>
      </c>
      <c r="E153" s="280" t="s">
        <v>5763</v>
      </c>
      <c r="F153" s="281" t="s">
        <v>5764</v>
      </c>
      <c r="G153" s="282" t="s">
        <v>2205</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5785</v>
      </c>
    </row>
    <row r="154" spans="1:65" s="2" customFormat="1" ht="16.5" customHeight="1" x14ac:dyDescent="0.2">
      <c r="A154" s="34"/>
      <c r="B154" s="35"/>
      <c r="C154" s="279" t="s">
        <v>546</v>
      </c>
      <c r="D154" s="279" t="s">
        <v>204</v>
      </c>
      <c r="E154" s="280" t="s">
        <v>2346</v>
      </c>
      <c r="F154" s="281" t="s">
        <v>2347</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5786</v>
      </c>
    </row>
    <row r="155" spans="1:65" s="2" customFormat="1" ht="16.5" customHeight="1" x14ac:dyDescent="0.2">
      <c r="A155" s="34"/>
      <c r="B155" s="35"/>
      <c r="C155" s="279" t="s">
        <v>555</v>
      </c>
      <c r="D155" s="279" t="s">
        <v>204</v>
      </c>
      <c r="E155" s="280" t="s">
        <v>2348</v>
      </c>
      <c r="F155" s="281" t="s">
        <v>2349</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5787</v>
      </c>
    </row>
    <row r="156" spans="1:65" s="2" customFormat="1" ht="16.5" customHeight="1" x14ac:dyDescent="0.2">
      <c r="A156" s="34"/>
      <c r="B156" s="35"/>
      <c r="C156" s="279" t="s">
        <v>563</v>
      </c>
      <c r="D156" s="279" t="s">
        <v>204</v>
      </c>
      <c r="E156" s="280" t="s">
        <v>2350</v>
      </c>
      <c r="F156" s="281" t="s">
        <v>2351</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5788</v>
      </c>
    </row>
    <row r="157" spans="1:65" s="2" customFormat="1" ht="24" customHeight="1" x14ac:dyDescent="0.2">
      <c r="A157" s="34"/>
      <c r="B157" s="35"/>
      <c r="C157" s="279" t="s">
        <v>569</v>
      </c>
      <c r="D157" s="279" t="s">
        <v>204</v>
      </c>
      <c r="E157" s="280" t="s">
        <v>5769</v>
      </c>
      <c r="F157" s="281" t="s">
        <v>5770</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5789</v>
      </c>
    </row>
    <row r="158" spans="1:65" s="2" customFormat="1" ht="24" customHeight="1" x14ac:dyDescent="0.2">
      <c r="A158" s="34"/>
      <c r="B158" s="35"/>
      <c r="C158" s="279" t="s">
        <v>573</v>
      </c>
      <c r="D158" s="279" t="s">
        <v>204</v>
      </c>
      <c r="E158" s="280" t="s">
        <v>2381</v>
      </c>
      <c r="F158" s="281" t="s">
        <v>2382</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5790</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4" t="s">
        <v>5791</v>
      </c>
      <c r="F11" s="445"/>
      <c r="G11" s="445"/>
      <c r="H11" s="44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VP - Vodovodní přípojka</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5792</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5410</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VP - Vodovodní přípojka</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2487</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5793</v>
      </c>
      <c r="F123" s="281" t="s">
        <v>5794</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5795</v>
      </c>
      <c r="F124" s="281" t="s">
        <v>5796</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5797</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5798</v>
      </c>
      <c r="F127" s="281" t="s">
        <v>5799</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5800</v>
      </c>
      <c r="F128" s="281" t="s">
        <v>5801</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5802</v>
      </c>
      <c r="F129" s="281" t="s">
        <v>5803</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5804</v>
      </c>
      <c r="F130" s="281" t="s">
        <v>5805</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5806</v>
      </c>
      <c r="F131" s="281" t="s">
        <v>5807</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5808</v>
      </c>
      <c r="F132" s="281" t="s">
        <v>5809</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5810</v>
      </c>
      <c r="F133" s="281" t="s">
        <v>5811</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5812</v>
      </c>
      <c r="F134" s="281" t="s">
        <v>5813</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5814</v>
      </c>
      <c r="F135" s="281" t="s">
        <v>5815</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5816</v>
      </c>
      <c r="F136" s="281" t="s">
        <v>5817</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538</v>
      </c>
    </row>
    <row r="137" spans="1:65" s="2" customFormat="1" ht="16.5" customHeight="1" x14ac:dyDescent="0.2">
      <c r="A137" s="34"/>
      <c r="B137" s="35"/>
      <c r="C137" s="279" t="s">
        <v>269</v>
      </c>
      <c r="D137" s="279" t="s">
        <v>204</v>
      </c>
      <c r="E137" s="280" t="s">
        <v>5818</v>
      </c>
      <c r="F137" s="281" t="s">
        <v>5819</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546</v>
      </c>
    </row>
    <row r="138" spans="1:65" s="2" customFormat="1" ht="24" customHeight="1" x14ac:dyDescent="0.2">
      <c r="A138" s="34"/>
      <c r="B138" s="35"/>
      <c r="C138" s="279" t="s">
        <v>8</v>
      </c>
      <c r="D138" s="279" t="s">
        <v>204</v>
      </c>
      <c r="E138" s="280" t="s">
        <v>5820</v>
      </c>
      <c r="F138" s="281" t="s">
        <v>5821</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563</v>
      </c>
    </row>
    <row r="139" spans="1:65" s="2" customFormat="1" ht="16.5" customHeight="1" x14ac:dyDescent="0.2">
      <c r="A139" s="34"/>
      <c r="B139" s="35"/>
      <c r="C139" s="279" t="s">
        <v>365</v>
      </c>
      <c r="D139" s="279" t="s">
        <v>204</v>
      </c>
      <c r="E139" s="280" t="s">
        <v>5822</v>
      </c>
      <c r="F139" s="281" t="s">
        <v>5823</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573</v>
      </c>
    </row>
    <row r="140" spans="1:65" s="2" customFormat="1" ht="24" customHeight="1" x14ac:dyDescent="0.2">
      <c r="A140" s="34"/>
      <c r="B140" s="35"/>
      <c r="C140" s="279" t="s">
        <v>369</v>
      </c>
      <c r="D140" s="279" t="s">
        <v>204</v>
      </c>
      <c r="E140" s="280" t="s">
        <v>5824</v>
      </c>
      <c r="F140" s="281" t="s">
        <v>5825</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581</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4"/>
      <c r="M2" s="394"/>
      <c r="N2" s="394"/>
      <c r="O2" s="394"/>
      <c r="P2" s="394"/>
      <c r="Q2" s="394"/>
      <c r="R2" s="394"/>
      <c r="S2" s="394"/>
      <c r="T2" s="394"/>
      <c r="U2" s="394"/>
      <c r="V2" s="394"/>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7" t="str">
        <f>'Rekapitulace stavby'!K6</f>
        <v>Poliklinika Lanškroun</v>
      </c>
      <c r="F7" s="438"/>
      <c r="G7" s="438"/>
      <c r="H7" s="438"/>
      <c r="I7" s="111"/>
      <c r="L7" s="20"/>
    </row>
    <row r="8" spans="1:46" s="1" customFormat="1" ht="12" customHeight="1" x14ac:dyDescent="0.2">
      <c r="B8" s="20"/>
      <c r="D8" s="117" t="s">
        <v>171</v>
      </c>
      <c r="I8" s="111"/>
      <c r="L8" s="20"/>
    </row>
    <row r="9" spans="1:46" s="2" customFormat="1" ht="16.5" customHeight="1" x14ac:dyDescent="0.2">
      <c r="A9" s="34"/>
      <c r="B9" s="39"/>
      <c r="C9" s="34"/>
      <c r="D9" s="34"/>
      <c r="E9" s="437" t="s">
        <v>5410</v>
      </c>
      <c r="F9" s="440"/>
      <c r="G9" s="440"/>
      <c r="H9" s="440"/>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4" t="s">
        <v>5826</v>
      </c>
      <c r="F11" s="445"/>
      <c r="G11" s="445"/>
      <c r="H11" s="44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43775</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1" t="str">
        <f>'Rekapitulace stavby'!E14</f>
        <v>Vyplň údaj</v>
      </c>
      <c r="F20" s="442"/>
      <c r="G20" s="442"/>
      <c r="H20" s="442"/>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3" t="s">
        <v>1</v>
      </c>
      <c r="F29" s="443"/>
      <c r="G29" s="443"/>
      <c r="H29" s="443"/>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5" t="str">
        <f>E7</f>
        <v>Poliklinika Lanškroun</v>
      </c>
      <c r="F85" s="436"/>
      <c r="G85" s="436"/>
      <c r="H85" s="436"/>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5" t="s">
        <v>5410</v>
      </c>
      <c r="F87" s="434"/>
      <c r="G87" s="434"/>
      <c r="H87" s="434"/>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6" t="str">
        <f>E11</f>
        <v>VS - Vsakovací objekt</v>
      </c>
      <c r="F89" s="434"/>
      <c r="G89" s="434"/>
      <c r="H89" s="434"/>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43775</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5827</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5" t="str">
        <f>E7</f>
        <v>Poliklinika Lanškroun</v>
      </c>
      <c r="F109" s="436"/>
      <c r="G109" s="436"/>
      <c r="H109" s="436"/>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5" t="s">
        <v>5410</v>
      </c>
      <c r="F111" s="434"/>
      <c r="G111" s="434"/>
      <c r="H111" s="434"/>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E11</f>
        <v>VS - Vsakovací objekt</v>
      </c>
      <c r="F113" s="434"/>
      <c r="G113" s="434"/>
      <c r="H113" s="434"/>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43775</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2487</v>
      </c>
      <c r="F122" s="192" t="s">
        <v>5828</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5829</v>
      </c>
      <c r="F123" s="281" t="s">
        <v>5830</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5831</v>
      </c>
      <c r="F124" s="281" t="s">
        <v>5832</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5833</v>
      </c>
      <c r="F125" s="281" t="s">
        <v>5834</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5835</v>
      </c>
      <c r="F126" s="281" t="s">
        <v>5836</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5798</v>
      </c>
      <c r="F128" s="281" t="s">
        <v>5799</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5837</v>
      </c>
      <c r="F129" s="281" t="s">
        <v>5838</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5839</v>
      </c>
      <c r="F130" s="281" t="s">
        <v>5840</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5841</v>
      </c>
      <c r="F131" s="281" t="s">
        <v>5842</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5843</v>
      </c>
      <c r="F132" s="281" t="s">
        <v>5844</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5845</v>
      </c>
      <c r="F133" s="281" t="s">
        <v>5846</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5847</v>
      </c>
      <c r="F134" s="281" t="s">
        <v>5848</v>
      </c>
      <c r="G134" s="282" t="s">
        <v>3214</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5849</v>
      </c>
      <c r="F135" s="281" t="s">
        <v>5850</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538</v>
      </c>
    </row>
    <row r="136" spans="1:65" s="2" customFormat="1" ht="16.5" customHeight="1" x14ac:dyDescent="0.2">
      <c r="A136" s="34"/>
      <c r="B136" s="35"/>
      <c r="C136" s="279" t="s">
        <v>269</v>
      </c>
      <c r="D136" s="279" t="s">
        <v>204</v>
      </c>
      <c r="E136" s="280" t="s">
        <v>5851</v>
      </c>
      <c r="F136" s="281" t="s">
        <v>5852</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546</v>
      </c>
    </row>
    <row r="137" spans="1:65" s="2" customFormat="1" ht="24" customHeight="1" x14ac:dyDescent="0.2">
      <c r="A137" s="34"/>
      <c r="B137" s="35"/>
      <c r="C137" s="279" t="s">
        <v>8</v>
      </c>
      <c r="D137" s="279" t="s">
        <v>204</v>
      </c>
      <c r="E137" s="280" t="s">
        <v>5853</v>
      </c>
      <c r="F137" s="281" t="s">
        <v>5854</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563</v>
      </c>
    </row>
    <row r="138" spans="1:65" s="2" customFormat="1" ht="16.5" customHeight="1" x14ac:dyDescent="0.2">
      <c r="A138" s="34"/>
      <c r="B138" s="35"/>
      <c r="C138" s="279" t="s">
        <v>365</v>
      </c>
      <c r="D138" s="279" t="s">
        <v>204</v>
      </c>
      <c r="E138" s="280" t="s">
        <v>5855</v>
      </c>
      <c r="F138" s="281" t="s">
        <v>5856</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573</v>
      </c>
    </row>
    <row r="139" spans="1:65" s="2" customFormat="1" ht="36" customHeight="1" x14ac:dyDescent="0.2">
      <c r="A139" s="34"/>
      <c r="B139" s="35"/>
      <c r="C139" s="279" t="s">
        <v>369</v>
      </c>
      <c r="D139" s="279" t="s">
        <v>204</v>
      </c>
      <c r="E139" s="280" t="s">
        <v>5857</v>
      </c>
      <c r="F139" s="281" t="s">
        <v>5858</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581</v>
      </c>
    </row>
    <row r="140" spans="1:65" s="2" customFormat="1" ht="16.5" customHeight="1" x14ac:dyDescent="0.2">
      <c r="A140" s="34"/>
      <c r="B140" s="35"/>
      <c r="C140" s="279" t="s">
        <v>373</v>
      </c>
      <c r="D140" s="279" t="s">
        <v>204</v>
      </c>
      <c r="E140" s="280" t="s">
        <v>5859</v>
      </c>
      <c r="F140" s="281" t="s">
        <v>5860</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592</v>
      </c>
    </row>
    <row r="141" spans="1:65" s="2" customFormat="1" ht="16.5" customHeight="1" x14ac:dyDescent="0.2">
      <c r="A141" s="34"/>
      <c r="B141" s="35"/>
      <c r="C141" s="279" t="s">
        <v>377</v>
      </c>
      <c r="D141" s="279" t="s">
        <v>204</v>
      </c>
      <c r="E141" s="280" t="s">
        <v>5861</v>
      </c>
      <c r="F141" s="281" t="s">
        <v>5862</v>
      </c>
      <c r="G141" s="282" t="s">
        <v>3214</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602</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2019-11-07T11:20:24Z</dcterms:modified>
</cp:coreProperties>
</file>