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6.png" ContentType="image/png"/>
  <Override PartName="/xl/media/image5.png" ContentType="image/png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1"/>
  </bookViews>
  <sheets>
    <sheet name="Rekapitulace stavby" sheetId="1" state="visible" r:id="rId2"/>
    <sheet name="e-0 - Ústřední vytápění-c..." sheetId="2" state="visible" r:id="rId3"/>
  </sheets>
  <calcPr iterateCount="100" refMode="A1" iterate="false" iterateDelta="0.0001"/>
</workbook>
</file>

<file path=xl/sharedStrings.xml><?xml version="1.0" encoding="utf-8"?>
<sst xmlns="http://schemas.openxmlformats.org/spreadsheetml/2006/main" count="625" uniqueCount="233">
  <si>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</si>
  <si>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</si>
  <si>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</si>
  <si>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</si>
  <si>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</si>
  <si>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</si>
  <si>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</si>
  <si>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</si>
  <si>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</si>
  <si>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</si>
  <si>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</si>
  <si>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</si>
  <si>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</si>
  <si>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</si>
  <si>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12</t>
  </si>
  <si>
    <t>Stavba:</t>
  </si>
  <si>
    <t>Stavební úpravy a přístavba výtahu</t>
  </si>
  <si>
    <t>JKSO:</t>
  </si>
  <si>
    <t>CC-CZ:</t>
  </si>
  <si>
    <t>Místo:</t>
  </si>
  <si>
    <t>ZŠ Lanškroun</t>
  </si>
  <si>
    <t>Datum:</t>
  </si>
  <si>
    <t>21. 1. 2017</t>
  </si>
  <si>
    <t>Objednatel:</t>
  </si>
  <si>
    <t>IČ:</t>
  </si>
  <si>
    <t>0,1</t>
  </si>
  <si>
    <t>Město Lanškroun,Nám.J.M.Marků 12,Lanškroun</t>
  </si>
  <si>
    <t>DIČ:</t>
  </si>
  <si>
    <t>Zhotovitel:</t>
  </si>
  <si>
    <t> </t>
  </si>
  <si>
    <t>Projektant:</t>
  </si>
  <si>
    <t>Kvarta s.r.o.,Choceň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</si>
  <si>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</si>
  <si>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</si>
  <si>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</si>
  <si>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</si>
  <si>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</si>
  <si>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</si>
  <si>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</si>
  <si>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</si>
  <si>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</si>
  <si>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</si>
  <si>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</si>
  <si>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</si>
  <si>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</si>
  <si>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</si>
  <si>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</si>
  <si>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</si>
  <si>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</si>
  <si>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</si>
  <si>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</si>
  <si>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</si>
  <si>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</si>
  <si>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</si>
  <si>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</si>
  <si>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</si>
  <si>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</si>
  <si>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</si>
  <si>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</si>
  <si>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</si>
  <si>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</si>
  <si>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</si>
  <si>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</si>
  <si>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</si>
  <si>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</si>
  <si>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</si>
  <si>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</si>
  <si>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</si>
  <si>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</si>
  <si>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</si>
  <si>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</si>
  <si>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</si>
  <si>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</si>
  <si>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</si>
  <si>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</si>
  <si>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</si>
  <si>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</si>
  <si>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{9f6e7334-24c6-4519-9d05-b8a110ad704d}</t>
  </si>
  <si>
    <t>{00000000-0000-0000-0000-000000000000}</t>
  </si>
  <si>
    <t>1</t>
  </si>
  <si>
    <t>SO 01 - Stavební úpravy podkroví školy</t>
  </si>
  <si>
    <t>{803b7a06-5e72-4b7f-b785-bcefeadf6811}</t>
  </si>
  <si>
    <t>e-0</t>
  </si>
  <si>
    <t>Ústřední vytápění-cenová úroveň II/2016</t>
  </si>
  <si>
    <t>2</t>
  </si>
  <si>
    <t>{ad02a55c-a9f1-4eb0-b03b-2319107bb591}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</si>
  <si>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</si>
  <si>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</si>
  <si>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</si>
  <si>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</si>
  <si>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</si>
  <si>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KRYCÍ LIST ROZPOČTU</t>
  </si>
  <si>
    <t>Objekt:</t>
  </si>
  <si>
    <t>1 - SO 01 - Stavební úpravy podkroví školy</t>
  </si>
  <si>
    <t>Část:</t>
  </si>
  <si>
    <t>e-0 - Ústřední vytápění-cenová úroveň II/2016</t>
  </si>
  <si>
    <t>Ing. Ivana Smolová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</si>
  <si>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</si>
  <si>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</si>
  <si>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</si>
  <si>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</si>
  <si>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</si>
  <si>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</si>
  <si>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</si>
  <si>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</si>
  <si>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>    733 - Ústřední vytápění - rozvodné potrubí</t>
  </si>
  <si>
    <t>    734 - Ústřední vytápění - armatury</t>
  </si>
  <si>
    <t>    735 - Ústřední vytápění - otopná tělesa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</si>
  <si>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</si>
  <si>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</si>
  <si>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</si>
  <si>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</si>
  <si>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</si>
  <si>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</si>
  <si>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</si>
  <si>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</si>
  <si>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</si>
  <si>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</si>
  <si>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</si>
  <si>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</si>
  <si>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</si>
  <si>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</si>
  <si>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</si>
  <si>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</si>
  <si>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27</t>
  </si>
  <si>
    <t>K</t>
  </si>
  <si>
    <t>733291101</t>
  </si>
  <si>
    <t>Zkouška těsnosti potrubí měděné do D 35x1,5</t>
  </si>
  <si>
    <t>m</t>
  </si>
  <si>
    <t>16</t>
  </si>
  <si>
    <t>-272222789</t>
  </si>
  <si>
    <t>3</t>
  </si>
  <si>
    <t>734221682</t>
  </si>
  <si>
    <t>Termostatická hlavice kapalinová PN 10 do 110°C otopných těles VK</t>
  </si>
  <si>
    <t>kus</t>
  </si>
  <si>
    <t>-812696651</t>
  </si>
  <si>
    <t>5</t>
  </si>
  <si>
    <t>734242414</t>
  </si>
  <si>
    <t>Ventil závitový zpětný přímý G 1 PN 16 do 110°C</t>
  </si>
  <si>
    <t>727022835</t>
  </si>
  <si>
    <t>734242415</t>
  </si>
  <si>
    <t>Ventil závitový zpětný přímý G 5/4 PN 16 do 110°C</t>
  </si>
  <si>
    <t>1537762080</t>
  </si>
  <si>
    <t>4</t>
  </si>
  <si>
    <t>1710509877</t>
  </si>
  <si>
    <t>6</t>
  </si>
  <si>
    <t>734261717</t>
  </si>
  <si>
    <t>Šroubení regulační radiátorové přímé G 1/2 s vypouštěním</t>
  </si>
  <si>
    <t>-845492694</t>
  </si>
  <si>
    <t>7</t>
  </si>
  <si>
    <t>734291123</t>
  </si>
  <si>
    <t>Kohout plnící a vypouštěcí G 1/2 PN 10 do 110°C závitový</t>
  </si>
  <si>
    <t>-1474264169</t>
  </si>
  <si>
    <t>8</t>
  </si>
  <si>
    <t>734291245</t>
  </si>
  <si>
    <t>Filtr závitový přímý G 1 1/4 PN 16 do 130°C s vnitřními závity</t>
  </si>
  <si>
    <t>1400291583</t>
  </si>
  <si>
    <t>9</t>
  </si>
  <si>
    <t>734292716</t>
  </si>
  <si>
    <t>Kohout kulový přímý G 1 1/4 PN 42 do 185°C vnitřní závit</t>
  </si>
  <si>
    <t>-2115713866</t>
  </si>
  <si>
    <t>10</t>
  </si>
  <si>
    <t>734295112</t>
  </si>
  <si>
    <t>Směšovací armatura přivařovací trojcestná DN 25 s přímým průtokem</t>
  </si>
  <si>
    <t>1840603756</t>
  </si>
  <si>
    <t>11</t>
  </si>
  <si>
    <t>734411128</t>
  </si>
  <si>
    <t>Teploměr technický s pevným stonkem a jímkou zadní připojení průměr 100 mm délky 150 mm</t>
  </si>
  <si>
    <t>1017674783</t>
  </si>
  <si>
    <t>734421111</t>
  </si>
  <si>
    <t>Tlakoměr s pevným stonkem a zpětnou klapkou tlak 0-16 bar průměr 50 mm zadní připojení</t>
  </si>
  <si>
    <t>1048883170</t>
  </si>
  <si>
    <t>13</t>
  </si>
  <si>
    <t>998734102</t>
  </si>
  <si>
    <t>Přesun hmot tonážní pro armatury v objektech v do 12 m</t>
  </si>
  <si>
    <t>t</t>
  </si>
  <si>
    <t>286974199</t>
  </si>
  <si>
    <t>28</t>
  </si>
  <si>
    <t>735152271</t>
  </si>
  <si>
    <t>Otopné těleso panelové typ 11 VK výška/délka 600/400 mm</t>
  </si>
  <si>
    <t>-1815121047</t>
  </si>
  <si>
    <t>29</t>
  </si>
  <si>
    <t>735152272</t>
  </si>
  <si>
    <t>Otopné těleso panelové  typ 11 VK výška/délka 600/500 mm</t>
  </si>
  <si>
    <t>1404647306</t>
  </si>
  <si>
    <t>30</t>
  </si>
  <si>
    <t>735152273</t>
  </si>
  <si>
    <t>Otopné těleso panelové typ 11 VK výška/délka 600/600 mm</t>
  </si>
  <si>
    <t>-2101738764</t>
  </si>
  <si>
    <t>31</t>
  </si>
  <si>
    <t>735152275</t>
  </si>
  <si>
    <t>Otopné těleso panelové typ 11 VK výška/délka 600/800 mm</t>
  </si>
  <si>
    <t>298581362</t>
  </si>
  <si>
    <t>32</t>
  </si>
  <si>
    <t>735152279</t>
  </si>
  <si>
    <t>Otopné těleso panelové typ 11 VK výška/délka 600/1200 mm</t>
  </si>
  <si>
    <t>-589487312</t>
  </si>
  <si>
    <t>33</t>
  </si>
  <si>
    <t>735152280</t>
  </si>
  <si>
    <t>Otopné těleso panelové typ 11 VK výška/délka 600/1400 mm</t>
  </si>
  <si>
    <t>-1791375948</t>
  </si>
  <si>
    <t>34</t>
  </si>
  <si>
    <t>735152283</t>
  </si>
  <si>
    <t>Otopné těleso panelové typ 11 VK výška/délka 600/2000 mm</t>
  </si>
  <si>
    <t>-234962400</t>
  </si>
  <si>
    <t>35</t>
  </si>
  <si>
    <t>735152291</t>
  </si>
  <si>
    <t>Otopné těleso panelové typ 11 VK výška/délka 900/400 mm</t>
  </si>
  <si>
    <t>587304576</t>
  </si>
  <si>
    <t>36</t>
  </si>
  <si>
    <t>735152477</t>
  </si>
  <si>
    <t>Otopné těleso panelové typ 21 VK výška/délka 600/1000 mm</t>
  </si>
  <si>
    <t>378900444</t>
  </si>
  <si>
    <t>37</t>
  </si>
  <si>
    <t>735152481</t>
  </si>
  <si>
    <t>Otopné těleso panelové typ 21 VK výška/délka 600/1600 mm</t>
  </si>
  <si>
    <t>1643130833</t>
  </si>
  <si>
    <t>38</t>
  </si>
  <si>
    <t>735152577</t>
  </si>
  <si>
    <t>Otopné těleso panelové typ 22 VK výška/délka 600/1000 mm</t>
  </si>
  <si>
    <t>856661188</t>
  </si>
  <si>
    <t>39</t>
  </si>
  <si>
    <t>735152583</t>
  </si>
  <si>
    <t>Otopné těleso panelové typ 22 VK výška/délka 600/2000 mm</t>
  </si>
  <si>
    <t>-2089573280</t>
  </si>
  <si>
    <t>40</t>
  </si>
  <si>
    <t>735152679</t>
  </si>
  <si>
    <t>Otopné těleso panelové typ 33 VK výška/délka 600/1200 mm</t>
  </si>
  <si>
    <t>1071799283</t>
  </si>
  <si>
    <t>41</t>
  </si>
  <si>
    <t>998735102</t>
  </si>
  <si>
    <t>Přesun hmot tonážní pro otopná tělesa v objektech v do 12 m</t>
  </si>
  <si>
    <t>1755957272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</si>
</sst>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.00"/>
    <numFmt numFmtId="166" formatCode="#,##0.00%"/>
    <numFmt numFmtId="167" formatCode="DD/MM/YYYY"/>
    <numFmt numFmtId="168" formatCode="#,##0.00000"/>
    <numFmt numFmtId="169" formatCode="@"/>
    <numFmt numFmtId="170" formatCode="#,##0.000"/>
  </numFmts>
  <fonts count="34">
    <font>
      <sz val="8"/>
      <name val="Trebuchet MS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AE682"/>
      <name val="Trebuchet MS"/>
      <family val="2"/>
      <charset val="1"/>
    </font>
    <font>
      <sz val="10"/>
      <color rgb="FF960000"/>
      <name val="Trebuchet MS"/>
      <family val="2"/>
      <charset val="1"/>
    </font>
    <font>
      <sz val="8"/>
      <color rgb="FF3366FF"/>
      <name val="Trebuchet MS"/>
      <family val="2"/>
      <charset val="1"/>
    </font>
    <font>
      <b val="true"/>
      <sz val="16"/>
      <name val="Trebuchet MS"/>
      <family val="2"/>
      <charset val="1"/>
    </font>
    <font>
      <sz val="9"/>
      <color rgb="FF969696"/>
      <name val="Trebuchet MS"/>
      <family val="2"/>
      <charset val="1"/>
    </font>
    <font>
      <sz val="9"/>
      <name val="Trebuchet MS"/>
      <family val="2"/>
      <charset val="1"/>
    </font>
    <font>
      <b val="true"/>
      <sz val="12"/>
      <name val="Trebuchet MS"/>
      <family val="2"/>
      <charset val="1"/>
    </font>
    <font>
      <sz val="10"/>
      <color rgb="FF464646"/>
      <name val="Trebuchet MS"/>
      <family val="2"/>
      <charset val="1"/>
    </font>
    <font>
      <sz val="10"/>
      <name val="Trebuchet MS"/>
      <family val="2"/>
      <charset val="1"/>
    </font>
    <font>
      <b val="true"/>
      <sz val="10"/>
      <name val="Trebuchet MS"/>
      <family val="2"/>
      <charset val="1"/>
    </font>
    <font>
      <sz val="8"/>
      <color rgb="FF969696"/>
      <name val="Trebuchet MS"/>
      <family val="2"/>
      <charset val="1"/>
    </font>
    <font>
      <b val="true"/>
      <sz val="8"/>
      <color rgb="FF969696"/>
      <name val="Trebuchet MS"/>
      <family val="2"/>
      <charset val="1"/>
    </font>
    <font>
      <b val="true"/>
      <sz val="10"/>
      <color rgb="FF464646"/>
      <name val="Trebuchet MS"/>
      <family val="2"/>
      <charset val="1"/>
    </font>
    <font>
      <sz val="10"/>
      <color rgb="FF969696"/>
      <name val="Trebuchet MS"/>
      <family val="2"/>
      <charset val="1"/>
    </font>
    <font>
      <b val="true"/>
      <sz val="9"/>
      <name val="Trebuchet MS"/>
      <family val="2"/>
      <charset val="1"/>
    </font>
    <font>
      <sz val="12"/>
      <color rgb="FF969696"/>
      <name val="Trebuchet MS"/>
      <family val="2"/>
      <charset val="1"/>
    </font>
    <font>
      <b val="true"/>
      <sz val="12"/>
      <color rgb="FF960000"/>
      <name val="Trebuchet MS"/>
      <family val="2"/>
      <charset val="1"/>
    </font>
    <font>
      <sz val="12"/>
      <name val="Trebuchet MS"/>
      <family val="2"/>
      <charset val="1"/>
    </font>
    <font>
      <sz val="11"/>
      <name val="Trebuchet MS"/>
      <family val="2"/>
      <charset val="1"/>
    </font>
    <font>
      <b val="true"/>
      <sz val="11"/>
      <color rgb="FF003366"/>
      <name val="Trebuchet MS"/>
      <family val="2"/>
      <charset val="1"/>
    </font>
    <font>
      <sz val="11"/>
      <color rgb="FF003366"/>
      <name val="Trebuchet MS"/>
      <family val="2"/>
      <charset val="1"/>
    </font>
    <font>
      <sz val="11"/>
      <color rgb="FF969696"/>
      <name val="Trebuchet MS"/>
      <family val="2"/>
      <charset val="1"/>
    </font>
    <font>
      <sz val="10"/>
      <color rgb="FF003366"/>
      <name val="Trebuchet MS"/>
      <family val="2"/>
      <charset val="1"/>
    </font>
    <font>
      <b val="true"/>
      <sz val="10"/>
      <color rgb="FF003366"/>
      <name val="Trebuchet MS"/>
      <family val="2"/>
      <charset val="1"/>
    </font>
    <font>
      <b val="true"/>
      <sz val="12"/>
      <color rgb="FF800000"/>
      <name val="Trebuchet MS"/>
      <family val="2"/>
      <charset val="1"/>
    </font>
    <font>
      <sz val="12"/>
      <color rgb="FF003366"/>
      <name val="Trebuchet MS"/>
      <family val="2"/>
      <charset val="1"/>
    </font>
    <font>
      <sz val="9"/>
      <color rgb="FF000000"/>
      <name val="Trebuchet MS"/>
      <family val="2"/>
      <charset val="1"/>
    </font>
    <font>
      <sz val="8"/>
      <color rgb="FF960000"/>
      <name val="Trebuchet MS"/>
      <family val="2"/>
      <charset val="1"/>
    </font>
    <font>
      <b val="true"/>
      <sz val="8"/>
      <name val="Trebuchet MS"/>
      <family val="2"/>
      <charset val="1"/>
    </font>
    <font>
      <sz val="8"/>
      <color rgb="FF003366"/>
      <name val="Trebuchet MS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AE682"/>
        <bgColor rgb="FFFFCC99"/>
      </patternFill>
    </fill>
    <fill>
      <patternFill patternType="solid">
        <fgColor rgb="FFC0C0C0"/>
        <bgColor rgb="FFBEBEBE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2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3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4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4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4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4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0" fillId="4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1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4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1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1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1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5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5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5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5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20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2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9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9" fillId="0" borderId="1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2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2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25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2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2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25" fillId="0" borderId="1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7" fillId="0" borderId="1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7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7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7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5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5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20" fillId="5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5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5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5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5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5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2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6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2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5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5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5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5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31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31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2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33" fillId="0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26" fillId="0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0" fillId="0" borderId="2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2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0" fillId="0" borderId="2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0" borderId="2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2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1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4" fillId="0" borderId="1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26" fillId="0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4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4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AE682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5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297720</xdr:colOff>
      <xdr:row>0</xdr:row>
      <xdr:rowOff>270720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27000" y="0"/>
          <a:ext cx="270720" cy="2707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303480</xdr:colOff>
      <xdr:row>0</xdr:row>
      <xdr:rowOff>276480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27000" y="0"/>
          <a:ext cx="276480" cy="276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X94"/>
  <sheetViews>
    <sheetView windowProtection="tru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1" activeCellId="0" sqref="A1"/>
    </sheetView>
  </sheetViews>
  <sheetFormatPr defaultRowHeight="12.8"/>
  <cols>
    <col collapsed="false" hidden="false" max="2" min="2" style="0" width="1.66891891891892"/>
    <col collapsed="false" hidden="false" max="3" min="3" style="0" width="4.16891891891892"/>
    <col collapsed="false" hidden="false" max="33" min="4" style="0" width="2.5"/>
    <col collapsed="false" hidden="false" max="34" min="34" style="0" width="3.32432432432432"/>
    <col collapsed="false" hidden="false" max="37" min="35" style="0" width="2.5"/>
    <col collapsed="false" hidden="false" max="39" min="39" style="0" width="3.32432432432432"/>
    <col collapsed="false" hidden="false" max="40" min="40" style="0" width="13.3378378378378"/>
    <col collapsed="false" hidden="false" max="41" min="41" style="0" width="7.49324324324324"/>
    <col collapsed="false" hidden="false" max="42" min="42" style="0" width="4.16891891891892"/>
    <col collapsed="false" hidden="false" max="43" min="43" style="0" width="1.66891891891892"/>
    <col collapsed="false" hidden="false" max="44" min="44" style="0" width="13.6689189189189"/>
    <col collapsed="false" hidden="true" max="56" min="45" style="0" width="0"/>
    <col collapsed="false" hidden="false" max="57" min="57" style="0" width="66.5067567567568"/>
    <col collapsed="false" hidden="false" max="70" min="58" style="0" width="8.5"/>
    <col collapsed="false" hidden="true" max="89" min="71" style="0" width="0"/>
    <col collapsed="false" hidden="false" max="1025" min="90" style="0" width="8.5"/>
  </cols>
  <sheetData>
    <row r="1" customFormat="false" ht="21.35" hidden="false" customHeight="true" outlineLevel="0" collapsed="false">
      <c r="A1" s="1" t="s">
        <v>0</v>
      </c>
      <c r="B1" s="2"/>
      <c r="C1" s="2"/>
      <c r="D1" s="3" t="s">
        <v>1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1" t="s">
        <v>2</v>
      </c>
      <c r="BB1" s="1" t="s">
        <v>3</v>
      </c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T1" s="4" t="s">
        <v>4</v>
      </c>
      <c r="BU1" s="4" t="s">
        <v>4</v>
      </c>
    </row>
    <row r="2" customFormat="false" ht="36.95" hidden="false" customHeight="true" outlineLevel="0" collapsed="false">
      <c r="C2" s="5" t="s">
        <v>5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R2" s="6" t="s">
        <v>6</v>
      </c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S2" s="7" t="s">
        <v>7</v>
      </c>
      <c r="BT2" s="7" t="s">
        <v>8</v>
      </c>
    </row>
    <row r="3" customFormat="false" ht="6.95" hidden="false" customHeight="true" outlineLevel="0" collapsed="false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10"/>
      <c r="BS3" s="7" t="s">
        <v>7</v>
      </c>
      <c r="BT3" s="7" t="s">
        <v>9</v>
      </c>
    </row>
    <row r="4" customFormat="false" ht="36.95" hidden="false" customHeight="true" outlineLevel="0" collapsed="false">
      <c r="B4" s="11"/>
      <c r="C4" s="12" t="s">
        <v>10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3"/>
      <c r="AS4" s="14" t="s">
        <v>11</v>
      </c>
      <c r="BS4" s="7" t="s">
        <v>12</v>
      </c>
    </row>
    <row r="5" customFormat="false" ht="14.4" hidden="false" customHeight="true" outlineLevel="0" collapsed="false">
      <c r="B5" s="11"/>
      <c r="C5" s="15"/>
      <c r="D5" s="16" t="s">
        <v>13</v>
      </c>
      <c r="E5" s="15"/>
      <c r="F5" s="15"/>
      <c r="G5" s="15"/>
      <c r="H5" s="15"/>
      <c r="I5" s="15"/>
      <c r="J5" s="15"/>
      <c r="K5" s="17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5"/>
      <c r="AQ5" s="13"/>
      <c r="BS5" s="7" t="s">
        <v>7</v>
      </c>
    </row>
    <row r="6" customFormat="false" ht="36.95" hidden="false" customHeight="true" outlineLevel="0" collapsed="false">
      <c r="B6" s="11"/>
      <c r="C6" s="15"/>
      <c r="D6" s="18" t="s">
        <v>15</v>
      </c>
      <c r="E6" s="15"/>
      <c r="F6" s="15"/>
      <c r="G6" s="15"/>
      <c r="H6" s="15"/>
      <c r="I6" s="15"/>
      <c r="J6" s="15"/>
      <c r="K6" s="19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5"/>
      <c r="AQ6" s="13"/>
      <c r="BS6" s="7" t="s">
        <v>7</v>
      </c>
    </row>
    <row r="7" customFormat="false" ht="14.4" hidden="false" customHeight="true" outlineLevel="0" collapsed="false">
      <c r="B7" s="11"/>
      <c r="C7" s="15"/>
      <c r="D7" s="20" t="s">
        <v>17</v>
      </c>
      <c r="E7" s="15"/>
      <c r="F7" s="15"/>
      <c r="G7" s="15"/>
      <c r="H7" s="15"/>
      <c r="I7" s="15"/>
      <c r="J7" s="15"/>
      <c r="K7" s="17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20" t="s">
        <v>18</v>
      </c>
      <c r="AL7" s="15"/>
      <c r="AM7" s="15"/>
      <c r="AN7" s="17"/>
      <c r="AO7" s="15"/>
      <c r="AP7" s="15"/>
      <c r="AQ7" s="13"/>
      <c r="BS7" s="7" t="s">
        <v>7</v>
      </c>
    </row>
    <row r="8" customFormat="false" ht="14.4" hidden="false" customHeight="true" outlineLevel="0" collapsed="false">
      <c r="B8" s="11"/>
      <c r="C8" s="15"/>
      <c r="D8" s="20" t="s">
        <v>19</v>
      </c>
      <c r="E8" s="15"/>
      <c r="F8" s="15"/>
      <c r="G8" s="15"/>
      <c r="H8" s="15"/>
      <c r="I8" s="15"/>
      <c r="J8" s="15"/>
      <c r="K8" s="17" t="s">
        <v>20</v>
      </c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20" t="s">
        <v>21</v>
      </c>
      <c r="AL8" s="15"/>
      <c r="AM8" s="15"/>
      <c r="AN8" s="17" t="s">
        <v>22</v>
      </c>
      <c r="AO8" s="15"/>
      <c r="AP8" s="15"/>
      <c r="AQ8" s="13"/>
      <c r="BS8" s="7" t="s">
        <v>7</v>
      </c>
    </row>
    <row r="9" customFormat="false" ht="14.4" hidden="false" customHeight="true" outlineLevel="0" collapsed="false">
      <c r="B9" s="11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3"/>
      <c r="BS9" s="7" t="s">
        <v>7</v>
      </c>
    </row>
    <row r="10" customFormat="false" ht="14.4" hidden="false" customHeight="true" outlineLevel="0" collapsed="false">
      <c r="B10" s="11"/>
      <c r="C10" s="15"/>
      <c r="D10" s="20" t="s">
        <v>23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20" t="s">
        <v>24</v>
      </c>
      <c r="AL10" s="15"/>
      <c r="AM10" s="15"/>
      <c r="AN10" s="17"/>
      <c r="AO10" s="15"/>
      <c r="AP10" s="15"/>
      <c r="AQ10" s="13"/>
      <c r="BS10" s="7" t="s">
        <v>25</v>
      </c>
    </row>
    <row r="11" customFormat="false" ht="18.5" hidden="false" customHeight="true" outlineLevel="0" collapsed="false">
      <c r="B11" s="11"/>
      <c r="C11" s="15"/>
      <c r="D11" s="15"/>
      <c r="E11" s="17" t="s">
        <v>26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20" t="s">
        <v>27</v>
      </c>
      <c r="AL11" s="15"/>
      <c r="AM11" s="15"/>
      <c r="AN11" s="17"/>
      <c r="AO11" s="15"/>
      <c r="AP11" s="15"/>
      <c r="AQ11" s="13"/>
      <c r="BS11" s="7" t="s">
        <v>25</v>
      </c>
    </row>
    <row r="12" customFormat="false" ht="6.95" hidden="false" customHeight="true" outlineLevel="0" collapsed="false">
      <c r="B12" s="11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3"/>
      <c r="BS12" s="7" t="s">
        <v>25</v>
      </c>
    </row>
    <row r="13" customFormat="false" ht="14.4" hidden="false" customHeight="true" outlineLevel="0" collapsed="false">
      <c r="B13" s="11"/>
      <c r="C13" s="15"/>
      <c r="D13" s="20" t="s">
        <v>28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20" t="s">
        <v>24</v>
      </c>
      <c r="AL13" s="15"/>
      <c r="AM13" s="15"/>
      <c r="AN13" s="17"/>
      <c r="AO13" s="15"/>
      <c r="AP13" s="15"/>
      <c r="AQ13" s="13"/>
      <c r="BS13" s="7" t="s">
        <v>25</v>
      </c>
    </row>
    <row r="14" customFormat="false" ht="12.8" hidden="false" customHeight="false" outlineLevel="0" collapsed="false">
      <c r="B14" s="11"/>
      <c r="C14" s="15"/>
      <c r="D14" s="15"/>
      <c r="E14" s="17" t="s">
        <v>29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20" t="s">
        <v>27</v>
      </c>
      <c r="AL14" s="15"/>
      <c r="AM14" s="15"/>
      <c r="AN14" s="17"/>
      <c r="AO14" s="15"/>
      <c r="AP14" s="15"/>
      <c r="AQ14" s="13"/>
      <c r="BS14" s="7" t="s">
        <v>25</v>
      </c>
    </row>
    <row r="15" customFormat="false" ht="6.95" hidden="false" customHeight="true" outlineLevel="0" collapsed="false">
      <c r="B15" s="11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3"/>
      <c r="BS15" s="7" t="s">
        <v>4</v>
      </c>
    </row>
    <row r="16" customFormat="false" ht="14.4" hidden="false" customHeight="true" outlineLevel="0" collapsed="false">
      <c r="B16" s="11"/>
      <c r="C16" s="15"/>
      <c r="D16" s="20" t="s">
        <v>30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20" t="s">
        <v>24</v>
      </c>
      <c r="AL16" s="15"/>
      <c r="AM16" s="15"/>
      <c r="AN16" s="17"/>
      <c r="AO16" s="15"/>
      <c r="AP16" s="15"/>
      <c r="AQ16" s="13"/>
      <c r="BS16" s="7" t="s">
        <v>4</v>
      </c>
    </row>
    <row r="17" customFormat="false" ht="18.5" hidden="false" customHeight="true" outlineLevel="0" collapsed="false">
      <c r="B17" s="11"/>
      <c r="C17" s="15"/>
      <c r="D17" s="15"/>
      <c r="E17" s="17" t="s">
        <v>31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20" t="s">
        <v>27</v>
      </c>
      <c r="AL17" s="15"/>
      <c r="AM17" s="15"/>
      <c r="AN17" s="17"/>
      <c r="AO17" s="15"/>
      <c r="AP17" s="15"/>
      <c r="AQ17" s="13"/>
      <c r="BS17" s="7" t="s">
        <v>32</v>
      </c>
    </row>
    <row r="18" customFormat="false" ht="6.95" hidden="false" customHeight="true" outlineLevel="0" collapsed="false">
      <c r="B18" s="11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3"/>
      <c r="BS18" s="7" t="s">
        <v>7</v>
      </c>
    </row>
    <row r="19" customFormat="false" ht="14.4" hidden="false" customHeight="true" outlineLevel="0" collapsed="false">
      <c r="B19" s="11"/>
      <c r="C19" s="15"/>
      <c r="D19" s="20" t="s">
        <v>33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20" t="s">
        <v>24</v>
      </c>
      <c r="AL19" s="15"/>
      <c r="AM19" s="15"/>
      <c r="AN19" s="17"/>
      <c r="AO19" s="15"/>
      <c r="AP19" s="15"/>
      <c r="AQ19" s="13"/>
      <c r="BS19" s="7" t="s">
        <v>7</v>
      </c>
    </row>
    <row r="20" customFormat="false" ht="18.5" hidden="false" customHeight="true" outlineLevel="0" collapsed="false">
      <c r="B20" s="11"/>
      <c r="C20" s="15"/>
      <c r="D20" s="15"/>
      <c r="E20" s="17" t="s">
        <v>29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20" t="s">
        <v>27</v>
      </c>
      <c r="AL20" s="15"/>
      <c r="AM20" s="15"/>
      <c r="AN20" s="17"/>
      <c r="AO20" s="15"/>
      <c r="AP20" s="15"/>
      <c r="AQ20" s="13"/>
    </row>
    <row r="21" customFormat="false" ht="6.95" hidden="false" customHeight="true" outlineLevel="0" collapsed="false">
      <c r="B21" s="11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3"/>
    </row>
    <row r="22" customFormat="false" ht="12.8" hidden="false" customHeight="false" outlineLevel="0" collapsed="false">
      <c r="B22" s="11"/>
      <c r="C22" s="15"/>
      <c r="D22" s="20" t="s">
        <v>34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3"/>
    </row>
    <row r="23" customFormat="false" ht="22.5" hidden="false" customHeight="true" outlineLevel="0" collapsed="false">
      <c r="B23" s="11"/>
      <c r="C23" s="15"/>
      <c r="D23" s="15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15"/>
      <c r="AP23" s="15"/>
      <c r="AQ23" s="13"/>
    </row>
    <row r="24" customFormat="false" ht="6.95" hidden="false" customHeight="true" outlineLevel="0" collapsed="false">
      <c r="B24" s="11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3"/>
    </row>
    <row r="25" customFormat="false" ht="6.95" hidden="false" customHeight="true" outlineLevel="0" collapsed="false">
      <c r="B25" s="11"/>
      <c r="C25" s="15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15"/>
      <c r="AQ25" s="13"/>
    </row>
    <row r="26" customFormat="false" ht="14.4" hidden="false" customHeight="true" outlineLevel="0" collapsed="false">
      <c r="B26" s="11"/>
      <c r="C26" s="15"/>
      <c r="D26" s="23" t="s">
        <v>35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24" t="n">
        <f aca="false">ROUND(AG87,2)</f>
        <v>0</v>
      </c>
      <c r="AL26" s="24"/>
      <c r="AM26" s="24"/>
      <c r="AN26" s="24"/>
      <c r="AO26" s="24"/>
      <c r="AP26" s="15"/>
      <c r="AQ26" s="13"/>
    </row>
    <row r="27" customFormat="false" ht="14.4" hidden="false" customHeight="true" outlineLevel="0" collapsed="false">
      <c r="B27" s="11"/>
      <c r="C27" s="15"/>
      <c r="D27" s="23" t="s">
        <v>36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24" t="n">
        <f aca="false">ROUND(AG91,2)</f>
        <v>0</v>
      </c>
      <c r="AL27" s="24"/>
      <c r="AM27" s="24"/>
      <c r="AN27" s="24"/>
      <c r="AO27" s="24"/>
      <c r="AP27" s="15"/>
      <c r="AQ27" s="13"/>
    </row>
    <row r="28" s="25" customFormat="true" ht="6.95" hidden="false" customHeight="true" outlineLevel="0" collapsed="false">
      <c r="B28" s="26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8"/>
    </row>
    <row r="29" customFormat="false" ht="25.9" hidden="false" customHeight="true" outlineLevel="0" collapsed="false">
      <c r="A29" s="25"/>
      <c r="B29" s="26"/>
      <c r="C29" s="27"/>
      <c r="D29" s="29" t="s">
        <v>37</v>
      </c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1" t="n">
        <f aca="false">ROUND(AK26+AK27,2)</f>
        <v>0</v>
      </c>
      <c r="AL29" s="31"/>
      <c r="AM29" s="31"/>
      <c r="AN29" s="31"/>
      <c r="AO29" s="31"/>
      <c r="AP29" s="27"/>
      <c r="AQ29" s="28"/>
    </row>
    <row r="30" customFormat="false" ht="6.95" hidden="false" customHeight="true" outlineLevel="0" collapsed="false">
      <c r="A30" s="25"/>
      <c r="B30" s="26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8"/>
    </row>
    <row r="31" s="32" customFormat="true" ht="14.4" hidden="false" customHeight="true" outlineLevel="0" collapsed="false">
      <c r="B31" s="33"/>
      <c r="C31" s="34"/>
      <c r="D31" s="35" t="s">
        <v>38</v>
      </c>
      <c r="E31" s="34"/>
      <c r="F31" s="35" t="s">
        <v>39</v>
      </c>
      <c r="G31" s="34"/>
      <c r="H31" s="34"/>
      <c r="I31" s="34"/>
      <c r="J31" s="34"/>
      <c r="K31" s="34"/>
      <c r="L31" s="36" t="n">
        <v>0.21</v>
      </c>
      <c r="M31" s="36"/>
      <c r="N31" s="36"/>
      <c r="O31" s="36"/>
      <c r="P31" s="34"/>
      <c r="Q31" s="34"/>
      <c r="R31" s="34"/>
      <c r="S31" s="34"/>
      <c r="T31" s="37" t="s">
        <v>40</v>
      </c>
      <c r="U31" s="34"/>
      <c r="V31" s="34"/>
      <c r="W31" s="38" t="n">
        <f aca="false">ROUND(AZ87+SUM(CD92),2)</f>
        <v>0</v>
      </c>
      <c r="X31" s="38"/>
      <c r="Y31" s="38"/>
      <c r="Z31" s="38"/>
      <c r="AA31" s="38"/>
      <c r="AB31" s="38"/>
      <c r="AC31" s="38"/>
      <c r="AD31" s="38"/>
      <c r="AE31" s="38"/>
      <c r="AF31" s="34"/>
      <c r="AG31" s="34"/>
      <c r="AH31" s="34"/>
      <c r="AI31" s="34"/>
      <c r="AJ31" s="34"/>
      <c r="AK31" s="38" t="n">
        <f aca="false">ROUND(AV87+SUM(BY92),2)</f>
        <v>0</v>
      </c>
      <c r="AL31" s="38"/>
      <c r="AM31" s="38"/>
      <c r="AN31" s="38"/>
      <c r="AO31" s="38"/>
      <c r="AP31" s="34"/>
      <c r="AQ31" s="39"/>
    </row>
    <row r="32" customFormat="false" ht="14.4" hidden="false" customHeight="true" outlineLevel="0" collapsed="false">
      <c r="A32" s="32"/>
      <c r="B32" s="33"/>
      <c r="C32" s="34"/>
      <c r="D32" s="34"/>
      <c r="E32" s="34"/>
      <c r="F32" s="35" t="s">
        <v>41</v>
      </c>
      <c r="G32" s="34"/>
      <c r="H32" s="34"/>
      <c r="I32" s="34"/>
      <c r="J32" s="34"/>
      <c r="K32" s="34"/>
      <c r="L32" s="36" t="n">
        <v>0.15</v>
      </c>
      <c r="M32" s="36"/>
      <c r="N32" s="36"/>
      <c r="O32" s="36"/>
      <c r="P32" s="34"/>
      <c r="Q32" s="34"/>
      <c r="R32" s="34"/>
      <c r="S32" s="34"/>
      <c r="T32" s="37" t="s">
        <v>40</v>
      </c>
      <c r="U32" s="34"/>
      <c r="V32" s="34"/>
      <c r="W32" s="38" t="n">
        <f aca="false">ROUND(BA87+SUM(CE92),2)</f>
        <v>0</v>
      </c>
      <c r="X32" s="38"/>
      <c r="Y32" s="38"/>
      <c r="Z32" s="38"/>
      <c r="AA32" s="38"/>
      <c r="AB32" s="38"/>
      <c r="AC32" s="38"/>
      <c r="AD32" s="38"/>
      <c r="AE32" s="38"/>
      <c r="AF32" s="34"/>
      <c r="AG32" s="34"/>
      <c r="AH32" s="34"/>
      <c r="AI32" s="34"/>
      <c r="AJ32" s="34"/>
      <c r="AK32" s="38" t="n">
        <f aca="false">ROUND(AW87+SUM(BZ92),2)</f>
        <v>0</v>
      </c>
      <c r="AL32" s="38"/>
      <c r="AM32" s="38"/>
      <c r="AN32" s="38"/>
      <c r="AO32" s="38"/>
      <c r="AP32" s="34"/>
      <c r="AQ32" s="39"/>
    </row>
    <row r="33" customFormat="false" ht="14.4" hidden="true" customHeight="true" outlineLevel="0" collapsed="false">
      <c r="A33" s="32"/>
      <c r="B33" s="33"/>
      <c r="C33" s="34"/>
      <c r="D33" s="34"/>
      <c r="E33" s="34"/>
      <c r="F33" s="35" t="s">
        <v>42</v>
      </c>
      <c r="G33" s="34"/>
      <c r="H33" s="34"/>
      <c r="I33" s="34"/>
      <c r="J33" s="34"/>
      <c r="K33" s="34"/>
      <c r="L33" s="36" t="n">
        <v>0.21</v>
      </c>
      <c r="M33" s="36"/>
      <c r="N33" s="36"/>
      <c r="O33" s="36"/>
      <c r="P33" s="34"/>
      <c r="Q33" s="34"/>
      <c r="R33" s="34"/>
      <c r="S33" s="34"/>
      <c r="T33" s="37" t="s">
        <v>40</v>
      </c>
      <c r="U33" s="34"/>
      <c r="V33" s="34"/>
      <c r="W33" s="38" t="n">
        <f aca="false">ROUND(BB87+SUM(CF92),2)</f>
        <v>0</v>
      </c>
      <c r="X33" s="38"/>
      <c r="Y33" s="38"/>
      <c r="Z33" s="38"/>
      <c r="AA33" s="38"/>
      <c r="AB33" s="38"/>
      <c r="AC33" s="38"/>
      <c r="AD33" s="38"/>
      <c r="AE33" s="38"/>
      <c r="AF33" s="34"/>
      <c r="AG33" s="34"/>
      <c r="AH33" s="34"/>
      <c r="AI33" s="34"/>
      <c r="AJ33" s="34"/>
      <c r="AK33" s="38" t="n">
        <v>0</v>
      </c>
      <c r="AL33" s="38"/>
      <c r="AM33" s="38"/>
      <c r="AN33" s="38"/>
      <c r="AO33" s="38"/>
      <c r="AP33" s="34"/>
      <c r="AQ33" s="39"/>
    </row>
    <row r="34" customFormat="false" ht="14.4" hidden="true" customHeight="true" outlineLevel="0" collapsed="false">
      <c r="A34" s="32"/>
      <c r="B34" s="33"/>
      <c r="C34" s="34"/>
      <c r="D34" s="34"/>
      <c r="E34" s="34"/>
      <c r="F34" s="35" t="s">
        <v>43</v>
      </c>
      <c r="G34" s="34"/>
      <c r="H34" s="34"/>
      <c r="I34" s="34"/>
      <c r="J34" s="34"/>
      <c r="K34" s="34"/>
      <c r="L34" s="36" t="n">
        <v>0.15</v>
      </c>
      <c r="M34" s="36"/>
      <c r="N34" s="36"/>
      <c r="O34" s="36"/>
      <c r="P34" s="34"/>
      <c r="Q34" s="34"/>
      <c r="R34" s="34"/>
      <c r="S34" s="34"/>
      <c r="T34" s="37" t="s">
        <v>40</v>
      </c>
      <c r="U34" s="34"/>
      <c r="V34" s="34"/>
      <c r="W34" s="38" t="n">
        <f aca="false">ROUND(BC87+SUM(CG92),2)</f>
        <v>0</v>
      </c>
      <c r="X34" s="38"/>
      <c r="Y34" s="38"/>
      <c r="Z34" s="38"/>
      <c r="AA34" s="38"/>
      <c r="AB34" s="38"/>
      <c r="AC34" s="38"/>
      <c r="AD34" s="38"/>
      <c r="AE34" s="38"/>
      <c r="AF34" s="34"/>
      <c r="AG34" s="34"/>
      <c r="AH34" s="34"/>
      <c r="AI34" s="34"/>
      <c r="AJ34" s="34"/>
      <c r="AK34" s="38" t="n">
        <v>0</v>
      </c>
      <c r="AL34" s="38"/>
      <c r="AM34" s="38"/>
      <c r="AN34" s="38"/>
      <c r="AO34" s="38"/>
      <c r="AP34" s="34"/>
      <c r="AQ34" s="39"/>
    </row>
    <row r="35" customFormat="false" ht="14.4" hidden="true" customHeight="true" outlineLevel="0" collapsed="false">
      <c r="A35" s="32"/>
      <c r="B35" s="33"/>
      <c r="C35" s="34"/>
      <c r="D35" s="34"/>
      <c r="E35" s="34"/>
      <c r="F35" s="35" t="s">
        <v>44</v>
      </c>
      <c r="G35" s="34"/>
      <c r="H35" s="34"/>
      <c r="I35" s="34"/>
      <c r="J35" s="34"/>
      <c r="K35" s="34"/>
      <c r="L35" s="36" t="n">
        <v>0</v>
      </c>
      <c r="M35" s="36"/>
      <c r="N35" s="36"/>
      <c r="O35" s="36"/>
      <c r="P35" s="34"/>
      <c r="Q35" s="34"/>
      <c r="R35" s="34"/>
      <c r="S35" s="34"/>
      <c r="T35" s="37" t="s">
        <v>40</v>
      </c>
      <c r="U35" s="34"/>
      <c r="V35" s="34"/>
      <c r="W35" s="38" t="n">
        <f aca="false">ROUND(BD87+SUM(CH92),2)</f>
        <v>0</v>
      </c>
      <c r="X35" s="38"/>
      <c r="Y35" s="38"/>
      <c r="Z35" s="38"/>
      <c r="AA35" s="38"/>
      <c r="AB35" s="38"/>
      <c r="AC35" s="38"/>
      <c r="AD35" s="38"/>
      <c r="AE35" s="38"/>
      <c r="AF35" s="34"/>
      <c r="AG35" s="34"/>
      <c r="AH35" s="34"/>
      <c r="AI35" s="34"/>
      <c r="AJ35" s="34"/>
      <c r="AK35" s="38" t="n">
        <v>0</v>
      </c>
      <c r="AL35" s="38"/>
      <c r="AM35" s="38"/>
      <c r="AN35" s="38"/>
      <c r="AO35" s="38"/>
      <c r="AP35" s="34"/>
      <c r="AQ35" s="39"/>
    </row>
    <row r="36" s="25" customFormat="true" ht="6.95" hidden="false" customHeight="true" outlineLevel="0" collapsed="false">
      <c r="B36" s="26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8"/>
    </row>
    <row r="37" customFormat="false" ht="25.9" hidden="false" customHeight="true" outlineLevel="0" collapsed="false">
      <c r="A37" s="25"/>
      <c r="B37" s="26"/>
      <c r="C37" s="40"/>
      <c r="D37" s="41" t="s">
        <v>45</v>
      </c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3" t="s">
        <v>46</v>
      </c>
      <c r="U37" s="42"/>
      <c r="V37" s="42"/>
      <c r="W37" s="42"/>
      <c r="X37" s="44" t="s">
        <v>47</v>
      </c>
      <c r="Y37" s="44"/>
      <c r="Z37" s="44"/>
      <c r="AA37" s="44"/>
      <c r="AB37" s="44"/>
      <c r="AC37" s="42"/>
      <c r="AD37" s="42"/>
      <c r="AE37" s="42"/>
      <c r="AF37" s="42"/>
      <c r="AG37" s="42"/>
      <c r="AH37" s="42"/>
      <c r="AI37" s="42"/>
      <c r="AJ37" s="42"/>
      <c r="AK37" s="45" t="n">
        <f aca="false">SUM(AK29:AK35)</f>
        <v>0</v>
      </c>
      <c r="AL37" s="45"/>
      <c r="AM37" s="45"/>
      <c r="AN37" s="45"/>
      <c r="AO37" s="45"/>
      <c r="AP37" s="40"/>
      <c r="AQ37" s="28"/>
    </row>
    <row r="38" customFormat="false" ht="14.4" hidden="false" customHeight="true" outlineLevel="0" collapsed="false">
      <c r="A38" s="25"/>
      <c r="B38" s="26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8"/>
    </row>
    <row r="39" customFormat="false" ht="12.8" hidden="false" customHeight="false" outlineLevel="0" collapsed="false">
      <c r="B39" s="11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3"/>
    </row>
    <row r="40" customFormat="false" ht="12.8" hidden="false" customHeight="false" outlineLevel="0" collapsed="false">
      <c r="B40" s="11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3"/>
    </row>
    <row r="41" customFormat="false" ht="12.8" hidden="false" customHeight="false" outlineLevel="0" collapsed="false">
      <c r="B41" s="11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3"/>
    </row>
    <row r="42" customFormat="false" ht="12.8" hidden="false" customHeight="false" outlineLevel="0" collapsed="false">
      <c r="B42" s="11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3"/>
    </row>
    <row r="43" customFormat="false" ht="12.8" hidden="false" customHeight="false" outlineLevel="0" collapsed="false">
      <c r="B43" s="11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3"/>
    </row>
    <row r="44" customFormat="false" ht="12.8" hidden="false" customHeight="false" outlineLevel="0" collapsed="false">
      <c r="B44" s="11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3"/>
    </row>
    <row r="45" customFormat="false" ht="12.8" hidden="false" customHeight="false" outlineLevel="0" collapsed="false">
      <c r="B45" s="11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3"/>
    </row>
    <row r="46" customFormat="false" ht="12.8" hidden="false" customHeight="false" outlineLevel="0" collapsed="false">
      <c r="B46" s="11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3"/>
    </row>
    <row r="47" customFormat="false" ht="12.8" hidden="false" customHeight="false" outlineLevel="0" collapsed="false">
      <c r="B47" s="11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3"/>
    </row>
    <row r="48" customFormat="false" ht="12.8" hidden="false" customHeight="false" outlineLevel="0" collapsed="false">
      <c r="B48" s="11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3"/>
    </row>
    <row r="49" s="25" customFormat="true" ht="12.8" hidden="false" customHeight="false" outlineLevel="0" collapsed="false">
      <c r="B49" s="26"/>
      <c r="C49" s="27"/>
      <c r="D49" s="46" t="s">
        <v>48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27"/>
      <c r="AB49" s="27"/>
      <c r="AC49" s="46" t="s">
        <v>49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27"/>
      <c r="AQ49" s="28"/>
    </row>
    <row r="50" customFormat="false" ht="12.8" hidden="false" customHeight="false" outlineLevel="0" collapsed="false">
      <c r="B50" s="11"/>
      <c r="C50" s="15"/>
      <c r="D50" s="49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50"/>
      <c r="AA50" s="15"/>
      <c r="AB50" s="15"/>
      <c r="AC50" s="49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50"/>
      <c r="AP50" s="15"/>
      <c r="AQ50" s="13"/>
    </row>
    <row r="51" customFormat="false" ht="12.8" hidden="false" customHeight="false" outlineLevel="0" collapsed="false">
      <c r="B51" s="11"/>
      <c r="C51" s="15"/>
      <c r="D51" s="49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50"/>
      <c r="AA51" s="15"/>
      <c r="AB51" s="15"/>
      <c r="AC51" s="49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50"/>
      <c r="AP51" s="15"/>
      <c r="AQ51" s="13"/>
    </row>
    <row r="52" customFormat="false" ht="12.8" hidden="false" customHeight="false" outlineLevel="0" collapsed="false">
      <c r="B52" s="11"/>
      <c r="C52" s="15"/>
      <c r="D52" s="49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50"/>
      <c r="AA52" s="15"/>
      <c r="AB52" s="15"/>
      <c r="AC52" s="49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50"/>
      <c r="AP52" s="15"/>
      <c r="AQ52" s="13"/>
    </row>
    <row r="53" customFormat="false" ht="12.8" hidden="false" customHeight="false" outlineLevel="0" collapsed="false">
      <c r="B53" s="11"/>
      <c r="C53" s="15"/>
      <c r="D53" s="49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50"/>
      <c r="AA53" s="15"/>
      <c r="AB53" s="15"/>
      <c r="AC53" s="49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50"/>
      <c r="AP53" s="15"/>
      <c r="AQ53" s="13"/>
    </row>
    <row r="54" customFormat="false" ht="12.8" hidden="false" customHeight="false" outlineLevel="0" collapsed="false">
      <c r="B54" s="11"/>
      <c r="C54" s="15"/>
      <c r="D54" s="49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50"/>
      <c r="AA54" s="15"/>
      <c r="AB54" s="15"/>
      <c r="AC54" s="49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50"/>
      <c r="AP54" s="15"/>
      <c r="AQ54" s="13"/>
    </row>
    <row r="55" customFormat="false" ht="12.8" hidden="false" customHeight="false" outlineLevel="0" collapsed="false">
      <c r="B55" s="11"/>
      <c r="C55" s="15"/>
      <c r="D55" s="49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50"/>
      <c r="AA55" s="15"/>
      <c r="AB55" s="15"/>
      <c r="AC55" s="49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50"/>
      <c r="AP55" s="15"/>
      <c r="AQ55" s="13"/>
    </row>
    <row r="56" customFormat="false" ht="12.8" hidden="false" customHeight="false" outlineLevel="0" collapsed="false">
      <c r="B56" s="11"/>
      <c r="C56" s="15"/>
      <c r="D56" s="49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50"/>
      <c r="AA56" s="15"/>
      <c r="AB56" s="15"/>
      <c r="AC56" s="49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50"/>
      <c r="AP56" s="15"/>
      <c r="AQ56" s="13"/>
    </row>
    <row r="57" customFormat="false" ht="12.8" hidden="false" customHeight="false" outlineLevel="0" collapsed="false">
      <c r="B57" s="11"/>
      <c r="C57" s="15"/>
      <c r="D57" s="49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50"/>
      <c r="AA57" s="15"/>
      <c r="AB57" s="15"/>
      <c r="AC57" s="49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50"/>
      <c r="AP57" s="15"/>
      <c r="AQ57" s="13"/>
    </row>
    <row r="58" s="25" customFormat="true" ht="12.8" hidden="false" customHeight="false" outlineLevel="0" collapsed="false">
      <c r="B58" s="26"/>
      <c r="C58" s="27"/>
      <c r="D58" s="51" t="s">
        <v>50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51</v>
      </c>
      <c r="S58" s="52"/>
      <c r="T58" s="52"/>
      <c r="U58" s="52"/>
      <c r="V58" s="52"/>
      <c r="W58" s="52"/>
      <c r="X58" s="52"/>
      <c r="Y58" s="52"/>
      <c r="Z58" s="54"/>
      <c r="AA58" s="27"/>
      <c r="AB58" s="27"/>
      <c r="AC58" s="51" t="s">
        <v>50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51</v>
      </c>
      <c r="AN58" s="52"/>
      <c r="AO58" s="54"/>
      <c r="AP58" s="27"/>
      <c r="AQ58" s="28"/>
    </row>
    <row r="59" customFormat="false" ht="12.8" hidden="false" customHeight="false" outlineLevel="0" collapsed="false">
      <c r="B59" s="11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3"/>
    </row>
    <row r="60" s="25" customFormat="true" ht="12.8" hidden="false" customHeight="false" outlineLevel="0" collapsed="false">
      <c r="B60" s="26"/>
      <c r="C60" s="27"/>
      <c r="D60" s="46" t="s">
        <v>52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27"/>
      <c r="AB60" s="27"/>
      <c r="AC60" s="46" t="s">
        <v>53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27"/>
      <c r="AQ60" s="28"/>
    </row>
    <row r="61" customFormat="false" ht="12.8" hidden="false" customHeight="false" outlineLevel="0" collapsed="false">
      <c r="B61" s="11"/>
      <c r="C61" s="15"/>
      <c r="D61" s="49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50"/>
      <c r="AA61" s="15"/>
      <c r="AB61" s="15"/>
      <c r="AC61" s="49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50"/>
      <c r="AP61" s="15"/>
      <c r="AQ61" s="13"/>
    </row>
    <row r="62" customFormat="false" ht="12.8" hidden="false" customHeight="false" outlineLevel="0" collapsed="false">
      <c r="B62" s="11"/>
      <c r="C62" s="15"/>
      <c r="D62" s="49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50"/>
      <c r="AA62" s="15"/>
      <c r="AB62" s="15"/>
      <c r="AC62" s="49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50"/>
      <c r="AP62" s="15"/>
      <c r="AQ62" s="13"/>
    </row>
    <row r="63" customFormat="false" ht="12.8" hidden="false" customHeight="false" outlineLevel="0" collapsed="false">
      <c r="B63" s="11"/>
      <c r="C63" s="15"/>
      <c r="D63" s="49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50"/>
      <c r="AA63" s="15"/>
      <c r="AB63" s="15"/>
      <c r="AC63" s="49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50"/>
      <c r="AP63" s="15"/>
      <c r="AQ63" s="13"/>
    </row>
    <row r="64" customFormat="false" ht="12.8" hidden="false" customHeight="false" outlineLevel="0" collapsed="false">
      <c r="B64" s="11"/>
      <c r="C64" s="15"/>
      <c r="D64" s="49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50"/>
      <c r="AA64" s="15"/>
      <c r="AB64" s="15"/>
      <c r="AC64" s="49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50"/>
      <c r="AP64" s="15"/>
      <c r="AQ64" s="13"/>
    </row>
    <row r="65" customFormat="false" ht="12.8" hidden="false" customHeight="false" outlineLevel="0" collapsed="false">
      <c r="B65" s="11"/>
      <c r="C65" s="15"/>
      <c r="D65" s="49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50"/>
      <c r="AA65" s="15"/>
      <c r="AB65" s="15"/>
      <c r="AC65" s="49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50"/>
      <c r="AP65" s="15"/>
      <c r="AQ65" s="13"/>
    </row>
    <row r="66" customFormat="false" ht="12.8" hidden="false" customHeight="false" outlineLevel="0" collapsed="false">
      <c r="B66" s="11"/>
      <c r="C66" s="15"/>
      <c r="D66" s="49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50"/>
      <c r="AA66" s="15"/>
      <c r="AB66" s="15"/>
      <c r="AC66" s="49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50"/>
      <c r="AP66" s="15"/>
      <c r="AQ66" s="13"/>
    </row>
    <row r="67" customFormat="false" ht="12.8" hidden="false" customHeight="false" outlineLevel="0" collapsed="false">
      <c r="B67" s="11"/>
      <c r="C67" s="15"/>
      <c r="D67" s="49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50"/>
      <c r="AA67" s="15"/>
      <c r="AB67" s="15"/>
      <c r="AC67" s="49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50"/>
      <c r="AP67" s="15"/>
      <c r="AQ67" s="13"/>
    </row>
    <row r="68" customFormat="false" ht="12.8" hidden="false" customHeight="false" outlineLevel="0" collapsed="false">
      <c r="B68" s="11"/>
      <c r="C68" s="15"/>
      <c r="D68" s="49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50"/>
      <c r="AA68" s="15"/>
      <c r="AB68" s="15"/>
      <c r="AC68" s="49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50"/>
      <c r="AP68" s="15"/>
      <c r="AQ68" s="13"/>
    </row>
    <row r="69" s="25" customFormat="true" ht="12.8" hidden="false" customHeight="false" outlineLevel="0" collapsed="false">
      <c r="B69" s="26"/>
      <c r="C69" s="27"/>
      <c r="D69" s="51" t="s">
        <v>50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51</v>
      </c>
      <c r="S69" s="52"/>
      <c r="T69" s="52"/>
      <c r="U69" s="52"/>
      <c r="V69" s="52"/>
      <c r="W69" s="52"/>
      <c r="X69" s="52"/>
      <c r="Y69" s="52"/>
      <c r="Z69" s="54"/>
      <c r="AA69" s="27"/>
      <c r="AB69" s="27"/>
      <c r="AC69" s="51" t="s">
        <v>50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51</v>
      </c>
      <c r="AN69" s="52"/>
      <c r="AO69" s="54"/>
      <c r="AP69" s="27"/>
      <c r="AQ69" s="28"/>
    </row>
    <row r="70" customFormat="false" ht="6.95" hidden="false" customHeight="true" outlineLevel="0" collapsed="false">
      <c r="A70" s="25"/>
      <c r="B70" s="26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8"/>
    </row>
    <row r="71" customFormat="false" ht="6.95" hidden="false" customHeight="true" outlineLevel="0" collapsed="false">
      <c r="A71" s="25"/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="25" customFormat="true" ht="6.95" hidden="false" customHeight="true" outlineLevel="0" collapsed="false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customFormat="false" ht="36.95" hidden="false" customHeight="true" outlineLevel="0" collapsed="false">
      <c r="A76" s="25"/>
      <c r="B76" s="26"/>
      <c r="C76" s="12" t="s">
        <v>54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28"/>
    </row>
    <row r="77" s="61" customFormat="true" ht="14.4" hidden="false" customHeight="true" outlineLevel="0" collapsed="false">
      <c r="B77" s="62"/>
      <c r="C77" s="20" t="s">
        <v>13</v>
      </c>
      <c r="D77" s="63"/>
      <c r="E77" s="63"/>
      <c r="F77" s="63"/>
      <c r="G77" s="63"/>
      <c r="H77" s="63"/>
      <c r="I77" s="63"/>
      <c r="J77" s="63"/>
      <c r="K77" s="63"/>
      <c r="L77" s="63" t="n">
        <f aca="false">K5</f>
        <v>0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="65" customFormat="true" ht="36.95" hidden="false" customHeight="true" outlineLevel="0" collapsed="false">
      <c r="B78" s="66"/>
      <c r="C78" s="67" t="s">
        <v>15</v>
      </c>
      <c r="D78" s="68"/>
      <c r="E78" s="68"/>
      <c r="F78" s="68"/>
      <c r="G78" s="68"/>
      <c r="H78" s="68"/>
      <c r="I78" s="68"/>
      <c r="J78" s="68"/>
      <c r="K78" s="68"/>
      <c r="L78" s="69" t="n">
        <f aca="false">K6</f>
        <v>0</v>
      </c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  <c r="AN78" s="69"/>
      <c r="AO78" s="69"/>
      <c r="AP78" s="68"/>
      <c r="AQ78" s="70"/>
    </row>
    <row r="79" s="25" customFormat="true" ht="6.95" hidden="false" customHeight="true" outlineLevel="0" collapsed="false">
      <c r="B79" s="26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8"/>
    </row>
    <row r="80" customFormat="false" ht="12.8" hidden="false" customHeight="false" outlineLevel="0" collapsed="false">
      <c r="A80" s="25"/>
      <c r="B80" s="26"/>
      <c r="C80" s="20" t="s">
        <v>19</v>
      </c>
      <c r="D80" s="27"/>
      <c r="E80" s="27"/>
      <c r="F80" s="27"/>
      <c r="G80" s="27"/>
      <c r="H80" s="27"/>
      <c r="I80" s="27"/>
      <c r="J80" s="27"/>
      <c r="K80" s="27"/>
      <c r="L80" s="71" t="n">
        <f aca="false">IF(K8="","",K8)</f>
        <v>0</v>
      </c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0" t="s">
        <v>21</v>
      </c>
      <c r="AJ80" s="27"/>
      <c r="AK80" s="27"/>
      <c r="AL80" s="27"/>
      <c r="AM80" s="72" t="n">
        <f aca="false">IF(AN8= "","",AN8)</f>
        <v>0</v>
      </c>
      <c r="AN80" s="27"/>
      <c r="AO80" s="27"/>
      <c r="AP80" s="27"/>
      <c r="AQ80" s="28"/>
    </row>
    <row r="81" customFormat="false" ht="6.95" hidden="false" customHeight="true" outlineLevel="0" collapsed="false">
      <c r="A81" s="25"/>
      <c r="B81" s="26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8"/>
    </row>
    <row r="82" customFormat="false" ht="12.8" hidden="false" customHeight="false" outlineLevel="0" collapsed="false">
      <c r="A82" s="25"/>
      <c r="B82" s="26"/>
      <c r="C82" s="20" t="s">
        <v>23</v>
      </c>
      <c r="D82" s="27"/>
      <c r="E82" s="27"/>
      <c r="F82" s="27"/>
      <c r="G82" s="27"/>
      <c r="H82" s="27"/>
      <c r="I82" s="27"/>
      <c r="J82" s="27"/>
      <c r="K82" s="27"/>
      <c r="L82" s="63" t="n">
        <f aca="false">IF(E11= "","",E11)</f>
        <v>0</v>
      </c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0" t="s">
        <v>30</v>
      </c>
      <c r="AJ82" s="27"/>
      <c r="AK82" s="27"/>
      <c r="AL82" s="27"/>
      <c r="AM82" s="63" t="n">
        <f aca="false">IF(E17="","",E17)</f>
        <v>0</v>
      </c>
      <c r="AN82" s="63"/>
      <c r="AO82" s="63"/>
      <c r="AP82" s="63"/>
      <c r="AQ82" s="28"/>
      <c r="AS82" s="73" t="s">
        <v>55</v>
      </c>
      <c r="AT82" s="73"/>
      <c r="AU82" s="74"/>
      <c r="AV82" s="74"/>
      <c r="AW82" s="74"/>
      <c r="AX82" s="74"/>
      <c r="AY82" s="74"/>
      <c r="AZ82" s="74"/>
      <c r="BA82" s="74"/>
      <c r="BB82" s="74"/>
      <c r="BC82" s="74"/>
      <c r="BD82" s="75"/>
    </row>
    <row r="83" customFormat="false" ht="12.8" hidden="false" customHeight="false" outlineLevel="0" collapsed="false">
      <c r="A83" s="25"/>
      <c r="B83" s="26"/>
      <c r="C83" s="20" t="s">
        <v>28</v>
      </c>
      <c r="D83" s="27"/>
      <c r="E83" s="27"/>
      <c r="F83" s="27"/>
      <c r="G83" s="27"/>
      <c r="H83" s="27"/>
      <c r="I83" s="27"/>
      <c r="J83" s="27"/>
      <c r="K83" s="27"/>
      <c r="L83" s="63" t="n">
        <f aca="false">IF(E14="","",E14)</f>
        <v>0</v>
      </c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0" t="s">
        <v>33</v>
      </c>
      <c r="AJ83" s="27"/>
      <c r="AK83" s="27"/>
      <c r="AL83" s="27"/>
      <c r="AM83" s="63" t="n">
        <f aca="false">IF(E20="","",E20)</f>
        <v>0</v>
      </c>
      <c r="AN83" s="63"/>
      <c r="AO83" s="63"/>
      <c r="AP83" s="63"/>
      <c r="AQ83" s="28"/>
      <c r="AS83" s="73"/>
      <c r="AT83" s="73"/>
      <c r="AU83" s="76"/>
      <c r="AV83" s="76"/>
      <c r="AW83" s="76"/>
      <c r="AX83" s="76"/>
      <c r="AY83" s="76"/>
      <c r="AZ83" s="76"/>
      <c r="BA83" s="76"/>
      <c r="BB83" s="76"/>
      <c r="BC83" s="76"/>
      <c r="BD83" s="77"/>
    </row>
    <row r="84" customFormat="false" ht="10.8" hidden="false" customHeight="true" outlineLevel="0" collapsed="false">
      <c r="A84" s="25"/>
      <c r="B84" s="26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8"/>
      <c r="AS84" s="73"/>
      <c r="AT84" s="73"/>
      <c r="AU84" s="27"/>
      <c r="AV84" s="27"/>
      <c r="AW84" s="27"/>
      <c r="AX84" s="27"/>
      <c r="AY84" s="27"/>
      <c r="AZ84" s="27"/>
      <c r="BA84" s="27"/>
      <c r="BB84" s="27"/>
      <c r="BC84" s="27"/>
      <c r="BD84" s="78"/>
    </row>
    <row r="85" customFormat="false" ht="29.3" hidden="false" customHeight="true" outlineLevel="0" collapsed="false">
      <c r="A85" s="25"/>
      <c r="B85" s="26"/>
      <c r="C85" s="79" t="s">
        <v>56</v>
      </c>
      <c r="D85" s="79"/>
      <c r="E85" s="79"/>
      <c r="F85" s="79"/>
      <c r="G85" s="79"/>
      <c r="H85" s="80"/>
      <c r="I85" s="81" t="s">
        <v>57</v>
      </c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 t="s">
        <v>58</v>
      </c>
      <c r="AH85" s="81"/>
      <c r="AI85" s="81"/>
      <c r="AJ85" s="81"/>
      <c r="AK85" s="81"/>
      <c r="AL85" s="81"/>
      <c r="AM85" s="81"/>
      <c r="AN85" s="82" t="s">
        <v>59</v>
      </c>
      <c r="AO85" s="82"/>
      <c r="AP85" s="82"/>
      <c r="AQ85" s="28"/>
      <c r="AS85" s="83" t="s">
        <v>60</v>
      </c>
      <c r="AT85" s="84" t="s">
        <v>61</v>
      </c>
      <c r="AU85" s="84" t="s">
        <v>62</v>
      </c>
      <c r="AV85" s="84" t="s">
        <v>63</v>
      </c>
      <c r="AW85" s="84" t="s">
        <v>64</v>
      </c>
      <c r="AX85" s="84" t="s">
        <v>65</v>
      </c>
      <c r="AY85" s="84" t="s">
        <v>66</v>
      </c>
      <c r="AZ85" s="84" t="s">
        <v>67</v>
      </c>
      <c r="BA85" s="84" t="s">
        <v>68</v>
      </c>
      <c r="BB85" s="84" t="s">
        <v>69</v>
      </c>
      <c r="BC85" s="84" t="s">
        <v>70</v>
      </c>
      <c r="BD85" s="85" t="s">
        <v>71</v>
      </c>
    </row>
    <row r="86" customFormat="false" ht="10.8" hidden="false" customHeight="true" outlineLevel="0" collapsed="false">
      <c r="A86" s="25"/>
      <c r="B86" s="26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8"/>
      <c r="AS86" s="86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="65" customFormat="true" ht="32.4" hidden="false" customHeight="true" outlineLevel="0" collapsed="false">
      <c r="B87" s="66"/>
      <c r="C87" s="87" t="s">
        <v>72</v>
      </c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9" t="n">
        <f aca="false">ROUND(AG88,2)</f>
        <v>0</v>
      </c>
      <c r="AH87" s="89"/>
      <c r="AI87" s="89"/>
      <c r="AJ87" s="89"/>
      <c r="AK87" s="89"/>
      <c r="AL87" s="89"/>
      <c r="AM87" s="89"/>
      <c r="AN87" s="90" t="n">
        <f aca="false">SUM(AG87,AT87)</f>
        <v>0</v>
      </c>
      <c r="AO87" s="90"/>
      <c r="AP87" s="90"/>
      <c r="AQ87" s="70"/>
      <c r="AS87" s="91" t="n">
        <f aca="false">ROUND(AS88,2)</f>
        <v>0</v>
      </c>
      <c r="AT87" s="92" t="n">
        <f aca="false">ROUND(SUM(AV87:AW87),2)</f>
        <v>0</v>
      </c>
      <c r="AU87" s="93" t="n">
        <f aca="false">ROUND(AU88,5)</f>
        <v>0</v>
      </c>
      <c r="AV87" s="92" t="n">
        <f aca="false">ROUND(AZ87*L31,2)</f>
        <v>0</v>
      </c>
      <c r="AW87" s="92" t="n">
        <f aca="false">ROUND(BA87*L32,2)</f>
        <v>0</v>
      </c>
      <c r="AX87" s="92" t="n">
        <f aca="false">ROUND(BB87*L31,2)</f>
        <v>0</v>
      </c>
      <c r="AY87" s="92" t="n">
        <f aca="false">ROUND(BC87*L32,2)</f>
        <v>0</v>
      </c>
      <c r="AZ87" s="92" t="n">
        <f aca="false">ROUND(AZ88,2)</f>
        <v>0</v>
      </c>
      <c r="BA87" s="92" t="n">
        <f aca="false">ROUND(BA88,2)</f>
        <v>0</v>
      </c>
      <c r="BB87" s="92" t="n">
        <f aca="false">ROUND(BB88,2)</f>
        <v>0</v>
      </c>
      <c r="BC87" s="92" t="n">
        <f aca="false">ROUND(BC88,2)</f>
        <v>0</v>
      </c>
      <c r="BD87" s="94" t="n">
        <f aca="false">ROUND(BD88,2)</f>
        <v>0</v>
      </c>
      <c r="BS87" s="95" t="s">
        <v>73</v>
      </c>
      <c r="BT87" s="95" t="s">
        <v>74</v>
      </c>
      <c r="BU87" s="96" t="s">
        <v>75</v>
      </c>
      <c r="BV87" s="95" t="s">
        <v>76</v>
      </c>
      <c r="BW87" s="95" t="s">
        <v>77</v>
      </c>
      <c r="BX87" s="95" t="s">
        <v>78</v>
      </c>
    </row>
    <row r="88" s="97" customFormat="true" ht="22.5" hidden="false" customHeight="true" outlineLevel="0" collapsed="false">
      <c r="B88" s="98"/>
      <c r="C88" s="99"/>
      <c r="D88" s="100" t="s">
        <v>79</v>
      </c>
      <c r="E88" s="100"/>
      <c r="F88" s="100"/>
      <c r="G88" s="100"/>
      <c r="H88" s="100"/>
      <c r="I88" s="101"/>
      <c r="J88" s="100" t="s">
        <v>80</v>
      </c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2" t="n">
        <f aca="false">ROUND(AG89,2)</f>
        <v>0</v>
      </c>
      <c r="AH88" s="102"/>
      <c r="AI88" s="102"/>
      <c r="AJ88" s="102"/>
      <c r="AK88" s="102"/>
      <c r="AL88" s="102"/>
      <c r="AM88" s="102"/>
      <c r="AN88" s="103" t="n">
        <f aca="false">SUM(AG88,AT88)</f>
        <v>0</v>
      </c>
      <c r="AO88" s="103"/>
      <c r="AP88" s="103"/>
      <c r="AQ88" s="104"/>
      <c r="AS88" s="105" t="n">
        <f aca="false">ROUND(AS89,2)</f>
        <v>0</v>
      </c>
      <c r="AT88" s="106" t="n">
        <f aca="false">ROUND(SUM(AV88:AW88),2)</f>
        <v>0</v>
      </c>
      <c r="AU88" s="107" t="n">
        <f aca="false">ROUND(AU89,5)</f>
        <v>0</v>
      </c>
      <c r="AV88" s="106" t="n">
        <f aca="false">ROUND(AZ88*L31,2)</f>
        <v>0</v>
      </c>
      <c r="AW88" s="106" t="n">
        <f aca="false">ROUND(BA88*L32,2)</f>
        <v>0</v>
      </c>
      <c r="AX88" s="106" t="n">
        <f aca="false">ROUND(BB88*L31,2)</f>
        <v>0</v>
      </c>
      <c r="AY88" s="106" t="n">
        <f aca="false">ROUND(BC88*L32,2)</f>
        <v>0</v>
      </c>
      <c r="AZ88" s="106" t="n">
        <f aca="false">ROUND(AZ89,2)</f>
        <v>0</v>
      </c>
      <c r="BA88" s="106" t="n">
        <f aca="false">ROUND(BA89,2)</f>
        <v>0</v>
      </c>
      <c r="BB88" s="106" t="n">
        <f aca="false">ROUND(BB89,2)</f>
        <v>0</v>
      </c>
      <c r="BC88" s="106" t="n">
        <f aca="false">ROUND(BC89,2)</f>
        <v>0</v>
      </c>
      <c r="BD88" s="108" t="n">
        <f aca="false">ROUND(BD89,2)</f>
        <v>0</v>
      </c>
      <c r="BS88" s="109" t="s">
        <v>73</v>
      </c>
      <c r="BT88" s="109" t="s">
        <v>79</v>
      </c>
      <c r="BU88" s="109" t="s">
        <v>75</v>
      </c>
      <c r="BV88" s="109" t="s">
        <v>76</v>
      </c>
      <c r="BW88" s="109" t="s">
        <v>81</v>
      </c>
      <c r="BX88" s="109" t="s">
        <v>77</v>
      </c>
    </row>
    <row r="89" s="110" customFormat="true" ht="22.5" hidden="false" customHeight="true" outlineLevel="0" collapsed="false">
      <c r="B89" s="111"/>
      <c r="C89" s="112"/>
      <c r="D89" s="112"/>
      <c r="E89" s="113" t="s">
        <v>82</v>
      </c>
      <c r="F89" s="113"/>
      <c r="G89" s="113"/>
      <c r="H89" s="113"/>
      <c r="I89" s="113"/>
      <c r="J89" s="112"/>
      <c r="K89" s="113" t="s">
        <v>83</v>
      </c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  <c r="AF89" s="113"/>
      <c r="AG89" s="114" t="n">
        <f aca="false">'e-0 - Ústřední vytápění-c...'!M31</f>
        <v>0</v>
      </c>
      <c r="AH89" s="114"/>
      <c r="AI89" s="114"/>
      <c r="AJ89" s="114"/>
      <c r="AK89" s="114"/>
      <c r="AL89" s="114"/>
      <c r="AM89" s="114"/>
      <c r="AN89" s="114" t="n">
        <f aca="false">SUM(AG89,AT89)</f>
        <v>0</v>
      </c>
      <c r="AO89" s="114"/>
      <c r="AP89" s="114"/>
      <c r="AQ89" s="115"/>
      <c r="AS89" s="116" t="n">
        <f aca="false">'e-0 - Ústřední vytápění-c...'!M29</f>
        <v>0</v>
      </c>
      <c r="AT89" s="117" t="n">
        <f aca="false">ROUND(SUM(AV89:AW89),2)</f>
        <v>0</v>
      </c>
      <c r="AU89" s="118" t="n">
        <f aca="false">'e-0 - Ústřední vytápění-c...'!W115</f>
        <v>0</v>
      </c>
      <c r="AV89" s="117" t="n">
        <f aca="false">'e-0 - Ústřední vytápění-c...'!M33</f>
        <v>0</v>
      </c>
      <c r="AW89" s="117" t="n">
        <f aca="false">'e-0 - Ústřední vytápění-c...'!M34</f>
        <v>0</v>
      </c>
      <c r="AX89" s="117" t="n">
        <f aca="false">'e-0 - Ústřední vytápění-c...'!M35</f>
        <v>0</v>
      </c>
      <c r="AY89" s="117" t="n">
        <f aca="false">'e-0 - Ústřední vytápění-c...'!M36</f>
        <v>0</v>
      </c>
      <c r="AZ89" s="117" t="n">
        <f aca="false">'e-0 - Ústřední vytápění-c...'!H33</f>
        <v>0</v>
      </c>
      <c r="BA89" s="117" t="n">
        <f aca="false">'e-0 - Ústřední vytápění-c...'!H34</f>
        <v>0</v>
      </c>
      <c r="BB89" s="117" t="n">
        <f aca="false">'e-0 - Ústřední vytápění-c...'!H35</f>
        <v>0</v>
      </c>
      <c r="BC89" s="117" t="n">
        <f aca="false">'e-0 - Ústřední vytápění-c...'!H36</f>
        <v>0</v>
      </c>
      <c r="BD89" s="119" t="n">
        <f aca="false">'e-0 - Ústřední vytápění-c...'!H37</f>
        <v>0</v>
      </c>
      <c r="BT89" s="120" t="s">
        <v>84</v>
      </c>
      <c r="BV89" s="120" t="s">
        <v>76</v>
      </c>
      <c r="BW89" s="120" t="s">
        <v>85</v>
      </c>
      <c r="BX89" s="120" t="s">
        <v>81</v>
      </c>
    </row>
    <row r="90" customFormat="false" ht="12.8" hidden="false" customHeight="false" outlineLevel="0" collapsed="false">
      <c r="B90" s="11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3"/>
    </row>
    <row r="91" s="25" customFormat="true" ht="30" hidden="false" customHeight="true" outlineLevel="0" collapsed="false">
      <c r="B91" s="26"/>
      <c r="C91" s="87" t="s">
        <v>86</v>
      </c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90" t="n">
        <v>0</v>
      </c>
      <c r="AH91" s="90"/>
      <c r="AI91" s="90"/>
      <c r="AJ91" s="90"/>
      <c r="AK91" s="90"/>
      <c r="AL91" s="90"/>
      <c r="AM91" s="90"/>
      <c r="AN91" s="90" t="n">
        <v>0</v>
      </c>
      <c r="AO91" s="90"/>
      <c r="AP91" s="90"/>
      <c r="AQ91" s="28"/>
      <c r="AS91" s="83" t="s">
        <v>87</v>
      </c>
      <c r="AT91" s="84" t="s">
        <v>88</v>
      </c>
      <c r="AU91" s="84" t="s">
        <v>38</v>
      </c>
      <c r="AV91" s="85" t="s">
        <v>61</v>
      </c>
    </row>
    <row r="92" customFormat="false" ht="10.8" hidden="false" customHeight="true" outlineLevel="0" collapsed="false">
      <c r="A92" s="25"/>
      <c r="B92" s="26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8"/>
      <c r="AS92" s="121"/>
      <c r="AT92" s="122"/>
      <c r="AU92" s="122"/>
      <c r="AV92" s="123"/>
    </row>
    <row r="93" customFormat="false" ht="30" hidden="false" customHeight="true" outlineLevel="0" collapsed="false">
      <c r="A93" s="25"/>
      <c r="B93" s="26"/>
      <c r="C93" s="124" t="s">
        <v>89</v>
      </c>
      <c r="D93" s="125"/>
      <c r="E93" s="125"/>
      <c r="F93" s="125"/>
      <c r="G93" s="125"/>
      <c r="H93" s="125"/>
      <c r="I93" s="125"/>
      <c r="J93" s="125"/>
      <c r="K93" s="125"/>
      <c r="L93" s="125"/>
      <c r="M93" s="125"/>
      <c r="N93" s="125"/>
      <c r="O93" s="125"/>
      <c r="P93" s="125"/>
      <c r="Q93" s="125"/>
      <c r="R93" s="125"/>
      <c r="S93" s="125"/>
      <c r="T93" s="125"/>
      <c r="U93" s="125"/>
      <c r="V93" s="125"/>
      <c r="W93" s="125"/>
      <c r="X93" s="125"/>
      <c r="Y93" s="125"/>
      <c r="Z93" s="125"/>
      <c r="AA93" s="125"/>
      <c r="AB93" s="125"/>
      <c r="AC93" s="125"/>
      <c r="AD93" s="125"/>
      <c r="AE93" s="125"/>
      <c r="AF93" s="125"/>
      <c r="AG93" s="126" t="n">
        <f aca="false">ROUND(AG87+AG91,2)</f>
        <v>0</v>
      </c>
      <c r="AH93" s="126"/>
      <c r="AI93" s="126"/>
      <c r="AJ93" s="126"/>
      <c r="AK93" s="126"/>
      <c r="AL93" s="126"/>
      <c r="AM93" s="126"/>
      <c r="AN93" s="126" t="n">
        <f aca="false">AN87+AN91</f>
        <v>0</v>
      </c>
      <c r="AO93" s="126"/>
      <c r="AP93" s="126"/>
      <c r="AQ93" s="28"/>
    </row>
    <row r="94" customFormat="false" ht="6.95" hidden="false" customHeight="true" outlineLevel="0" collapsed="false">
      <c r="A94" s="25"/>
      <c r="B94" s="55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7"/>
    </row>
  </sheetData>
  <mergeCells count="49">
    <mergeCell ref="C2:AP2"/>
    <mergeCell ref="AR2:BE2"/>
    <mergeCell ref="C4:AP4"/>
    <mergeCell ref="K5:AO5"/>
    <mergeCell ref="K6:AO6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G87:AM87"/>
    <mergeCell ref="AN87:AP87"/>
    <mergeCell ref="D88:H88"/>
    <mergeCell ref="J88:AF88"/>
    <mergeCell ref="AG88:AM88"/>
    <mergeCell ref="AN88:AP88"/>
    <mergeCell ref="E89:I89"/>
    <mergeCell ref="K89:AF89"/>
    <mergeCell ref="AG89:AM89"/>
    <mergeCell ref="AN89:AP89"/>
    <mergeCell ref="AG91:AM91"/>
    <mergeCell ref="AN91:AP91"/>
    <mergeCell ref="AG93:AM93"/>
    <mergeCell ref="AN93:AP93"/>
  </mergeCells>
  <printOptions headings="false" gridLines="false" gridLinesSet="true" horizontalCentered="false" verticalCentered="false"/>
  <pageMargins left="0.583333333333333" right="0.583333333333333" top="0.5" bottom="0.466666666666667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N147"/>
  <sheetViews>
    <sheetView windowProtection="tru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N137" activeCellId="0" sqref="N137"/>
    </sheetView>
  </sheetViews>
  <sheetFormatPr defaultRowHeight="12.8"/>
  <cols>
    <col collapsed="false" hidden="false" max="2" min="2" style="0" width="1.66891891891892"/>
    <col collapsed="false" hidden="false" max="3" min="3" style="0" width="4.16891891891892"/>
    <col collapsed="false" hidden="false" max="4" min="4" style="0" width="4.32432432432432"/>
    <col collapsed="false" hidden="false" max="5" min="5" style="0" width="17.1756756756757"/>
    <col collapsed="false" hidden="false" max="7" min="6" style="0" width="11.1689189189189"/>
    <col collapsed="false" hidden="false" max="8" min="8" style="0" width="12.5"/>
    <col collapsed="false" hidden="false" max="9" min="9" style="0" width="6.99324324324324"/>
    <col collapsed="false" hidden="false" max="10" min="10" style="0" width="5.17567567567568"/>
    <col collapsed="false" hidden="false" max="11" min="11" style="0" width="11.5"/>
    <col collapsed="false" hidden="false" max="12" min="12" style="0" width="12"/>
    <col collapsed="false" hidden="false" max="14" min="13" style="0" width="5.99324324324324"/>
    <col collapsed="false" hidden="false" max="15" min="15" style="0" width="2"/>
    <col collapsed="false" hidden="false" max="16" min="16" style="0" width="12.5"/>
    <col collapsed="false" hidden="false" max="17" min="17" style="0" width="4.16891891891892"/>
    <col collapsed="false" hidden="false" max="18" min="18" style="0" width="1.66891891891892"/>
    <col collapsed="false" hidden="false" max="19" min="19" style="0" width="8.16216216216216"/>
    <col collapsed="false" hidden="true" max="28" min="20" style="0" width="0"/>
    <col collapsed="false" hidden="false" max="29" min="29" style="0" width="11"/>
    <col collapsed="false" hidden="false" max="30" min="30" style="0" width="15.0067567567568"/>
    <col collapsed="false" hidden="false" max="31" min="31" style="0" width="16.3310810810811"/>
    <col collapsed="false" hidden="false" max="43" min="32" style="0" width="8.5"/>
    <col collapsed="false" hidden="true" max="65" min="44" style="0" width="0"/>
    <col collapsed="false" hidden="false" max="1025" min="66" style="0" width="8.5"/>
  </cols>
  <sheetData>
    <row r="1" customFormat="false" ht="21.85" hidden="false" customHeight="true" outlineLevel="0" collapsed="false">
      <c r="A1" s="2"/>
      <c r="B1" s="2"/>
      <c r="C1" s="2"/>
      <c r="D1" s="3" t="s">
        <v>1</v>
      </c>
      <c r="E1" s="2"/>
      <c r="F1" s="2"/>
      <c r="G1" s="2"/>
      <c r="H1" s="127"/>
      <c r="I1" s="127"/>
      <c r="J1" s="127"/>
      <c r="K1" s="127"/>
      <c r="L1" s="2"/>
      <c r="M1" s="2"/>
      <c r="N1" s="2"/>
      <c r="O1" s="3" t="s">
        <v>90</v>
      </c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</row>
    <row r="2" customFormat="false" ht="36.95" hidden="false" customHeight="true" outlineLevel="0" collapsed="false">
      <c r="C2" s="5" t="s">
        <v>5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S2" s="6" t="s">
        <v>6</v>
      </c>
      <c r="T2" s="6"/>
      <c r="U2" s="6"/>
      <c r="V2" s="6"/>
      <c r="W2" s="6"/>
      <c r="X2" s="6"/>
      <c r="Y2" s="6"/>
      <c r="Z2" s="6"/>
      <c r="AA2" s="6"/>
      <c r="AB2" s="6"/>
      <c r="AC2" s="6"/>
      <c r="AT2" s="7" t="s">
        <v>85</v>
      </c>
    </row>
    <row r="3" customFormat="false" ht="6.95" hidden="false" customHeight="true" outlineLevel="0" collapsed="false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  <c r="AT3" s="7" t="s">
        <v>84</v>
      </c>
    </row>
    <row r="4" customFormat="false" ht="36.95" hidden="false" customHeight="true" outlineLevel="0" collapsed="false">
      <c r="B4" s="11"/>
      <c r="C4" s="12" t="s">
        <v>91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3"/>
      <c r="T4" s="14" t="s">
        <v>11</v>
      </c>
      <c r="AT4" s="7" t="s">
        <v>4</v>
      </c>
    </row>
    <row r="5" customFormat="false" ht="6.95" hidden="false" customHeight="true" outlineLevel="0" collapsed="false">
      <c r="B5" s="11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3"/>
    </row>
    <row r="6" customFormat="false" ht="25.45" hidden="false" customHeight="true" outlineLevel="0" collapsed="false">
      <c r="B6" s="11"/>
      <c r="C6" s="15"/>
      <c r="D6" s="20" t="s">
        <v>15</v>
      </c>
      <c r="E6" s="15"/>
      <c r="F6" s="128" t="n">
        <f aca="false">'Rekapitulace stavby'!K6</f>
        <v>0</v>
      </c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5"/>
      <c r="R6" s="13"/>
    </row>
    <row r="7" customFormat="false" ht="25.45" hidden="false" customHeight="true" outlineLevel="0" collapsed="false">
      <c r="B7" s="11"/>
      <c r="C7" s="15"/>
      <c r="D7" s="20" t="s">
        <v>92</v>
      </c>
      <c r="E7" s="15"/>
      <c r="F7" s="128" t="s">
        <v>93</v>
      </c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5"/>
      <c r="R7" s="13"/>
    </row>
    <row r="8" s="25" customFormat="true" ht="32.9" hidden="false" customHeight="true" outlineLevel="0" collapsed="false">
      <c r="B8" s="26"/>
      <c r="C8" s="27"/>
      <c r="D8" s="18" t="s">
        <v>94</v>
      </c>
      <c r="E8" s="27"/>
      <c r="F8" s="19" t="s">
        <v>95</v>
      </c>
      <c r="G8" s="19"/>
      <c r="H8" s="19"/>
      <c r="I8" s="19"/>
      <c r="J8" s="19"/>
      <c r="K8" s="19"/>
      <c r="L8" s="19"/>
      <c r="M8" s="19"/>
      <c r="N8" s="19"/>
      <c r="O8" s="19"/>
      <c r="P8" s="19"/>
      <c r="Q8" s="27"/>
      <c r="R8" s="28"/>
    </row>
    <row r="9" s="25" customFormat="true" ht="14.4" hidden="false" customHeight="true" outlineLevel="0" collapsed="false">
      <c r="B9" s="26"/>
      <c r="C9" s="27"/>
      <c r="D9" s="20" t="s">
        <v>17</v>
      </c>
      <c r="E9" s="27"/>
      <c r="F9" s="17"/>
      <c r="G9" s="27"/>
      <c r="H9" s="27"/>
      <c r="I9" s="27"/>
      <c r="J9" s="27"/>
      <c r="K9" s="27"/>
      <c r="L9" s="27"/>
      <c r="M9" s="20" t="s">
        <v>18</v>
      </c>
      <c r="N9" s="27"/>
      <c r="O9" s="17"/>
      <c r="P9" s="27"/>
      <c r="Q9" s="27"/>
      <c r="R9" s="28"/>
    </row>
    <row r="10" s="25" customFormat="true" ht="14.4" hidden="false" customHeight="true" outlineLevel="0" collapsed="false">
      <c r="B10" s="26"/>
      <c r="C10" s="27"/>
      <c r="D10" s="20" t="s">
        <v>19</v>
      </c>
      <c r="E10" s="27"/>
      <c r="F10" s="17" t="s">
        <v>20</v>
      </c>
      <c r="G10" s="27"/>
      <c r="H10" s="27"/>
      <c r="I10" s="27"/>
      <c r="J10" s="27"/>
      <c r="K10" s="27"/>
      <c r="L10" s="27"/>
      <c r="M10" s="20" t="s">
        <v>21</v>
      </c>
      <c r="N10" s="27"/>
      <c r="O10" s="72" t="n">
        <f aca="false">'Rekapitulace stavby'!AN8</f>
        <v>0</v>
      </c>
      <c r="P10" s="72"/>
      <c r="Q10" s="27"/>
      <c r="R10" s="28"/>
    </row>
    <row r="11" s="25" customFormat="true" ht="10.8" hidden="false" customHeight="true" outlineLevel="0" collapsed="false"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8"/>
    </row>
    <row r="12" s="25" customFormat="true" ht="14.4" hidden="false" customHeight="true" outlineLevel="0" collapsed="false">
      <c r="B12" s="26"/>
      <c r="C12" s="27"/>
      <c r="D12" s="20" t="s">
        <v>23</v>
      </c>
      <c r="E12" s="27"/>
      <c r="F12" s="27"/>
      <c r="G12" s="27"/>
      <c r="H12" s="27"/>
      <c r="I12" s="27"/>
      <c r="J12" s="27"/>
      <c r="K12" s="27"/>
      <c r="L12" s="27"/>
      <c r="M12" s="20" t="s">
        <v>24</v>
      </c>
      <c r="N12" s="27"/>
      <c r="O12" s="17"/>
      <c r="P12" s="17"/>
      <c r="Q12" s="27"/>
      <c r="R12" s="28"/>
    </row>
    <row r="13" s="25" customFormat="true" ht="18" hidden="false" customHeight="true" outlineLevel="0" collapsed="false">
      <c r="B13" s="26"/>
      <c r="C13" s="27"/>
      <c r="D13" s="27"/>
      <c r="E13" s="17" t="s">
        <v>26</v>
      </c>
      <c r="F13" s="27"/>
      <c r="G13" s="27"/>
      <c r="H13" s="27"/>
      <c r="I13" s="27"/>
      <c r="J13" s="27"/>
      <c r="K13" s="27"/>
      <c r="L13" s="27"/>
      <c r="M13" s="20" t="s">
        <v>27</v>
      </c>
      <c r="N13" s="27"/>
      <c r="O13" s="17"/>
      <c r="P13" s="17"/>
      <c r="Q13" s="27"/>
      <c r="R13" s="28"/>
    </row>
    <row r="14" s="25" customFormat="true" ht="6.95" hidden="false" customHeight="true" outlineLevel="0" collapsed="false">
      <c r="B14" s="26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8"/>
    </row>
    <row r="15" s="25" customFormat="true" ht="14.4" hidden="false" customHeight="true" outlineLevel="0" collapsed="false">
      <c r="B15" s="26"/>
      <c r="C15" s="27"/>
      <c r="D15" s="20" t="s">
        <v>28</v>
      </c>
      <c r="E15" s="27"/>
      <c r="F15" s="27"/>
      <c r="G15" s="27"/>
      <c r="H15" s="27"/>
      <c r="I15" s="27"/>
      <c r="J15" s="27"/>
      <c r="K15" s="27"/>
      <c r="L15" s="27"/>
      <c r="M15" s="20" t="s">
        <v>24</v>
      </c>
      <c r="N15" s="27"/>
      <c r="O15" s="17" t="n">
        <f aca="false">IF('Rekapitulace stavby'!AN13="","",'Rekapitulace stavby'!AN13)</f>
        <v>0</v>
      </c>
      <c r="P15" s="17"/>
      <c r="Q15" s="27"/>
      <c r="R15" s="28"/>
    </row>
    <row r="16" s="25" customFormat="true" ht="18" hidden="false" customHeight="true" outlineLevel="0" collapsed="false">
      <c r="B16" s="26"/>
      <c r="C16" s="27"/>
      <c r="D16" s="27"/>
      <c r="E16" s="17" t="n">
        <f aca="false">IF('Rekapitulace stavby'!E14="","",'Rekapitulace stavby'!E14)</f>
        <v>0</v>
      </c>
      <c r="F16" s="27"/>
      <c r="G16" s="27"/>
      <c r="H16" s="27"/>
      <c r="I16" s="27"/>
      <c r="J16" s="27"/>
      <c r="K16" s="27"/>
      <c r="L16" s="27"/>
      <c r="M16" s="20" t="s">
        <v>27</v>
      </c>
      <c r="N16" s="27"/>
      <c r="O16" s="17" t="n">
        <f aca="false">IF('Rekapitulace stavby'!AN14="","",'Rekapitulace stavby'!AN14)</f>
        <v>0</v>
      </c>
      <c r="P16" s="17"/>
      <c r="Q16" s="27"/>
      <c r="R16" s="28"/>
    </row>
    <row r="17" s="25" customFormat="true" ht="6.95" hidden="false" customHeight="true" outlineLevel="0" collapsed="false">
      <c r="B17" s="26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8"/>
    </row>
    <row r="18" s="25" customFormat="true" ht="14.4" hidden="false" customHeight="true" outlineLevel="0" collapsed="false">
      <c r="B18" s="26"/>
      <c r="C18" s="27"/>
      <c r="D18" s="20" t="s">
        <v>30</v>
      </c>
      <c r="E18" s="27"/>
      <c r="F18" s="27"/>
      <c r="G18" s="27"/>
      <c r="H18" s="27"/>
      <c r="I18" s="27"/>
      <c r="J18" s="27"/>
      <c r="K18" s="27"/>
      <c r="L18" s="27"/>
      <c r="M18" s="20" t="s">
        <v>24</v>
      </c>
      <c r="N18" s="27"/>
      <c r="O18" s="17"/>
      <c r="P18" s="17"/>
      <c r="Q18" s="27"/>
      <c r="R18" s="28"/>
    </row>
    <row r="19" s="25" customFormat="true" ht="18" hidden="false" customHeight="true" outlineLevel="0" collapsed="false">
      <c r="B19" s="26"/>
      <c r="C19" s="27"/>
      <c r="D19" s="27"/>
      <c r="E19" s="17" t="s">
        <v>96</v>
      </c>
      <c r="F19" s="27"/>
      <c r="G19" s="27"/>
      <c r="H19" s="27"/>
      <c r="I19" s="27"/>
      <c r="J19" s="27"/>
      <c r="K19" s="27"/>
      <c r="L19" s="27"/>
      <c r="M19" s="20" t="s">
        <v>27</v>
      </c>
      <c r="N19" s="27"/>
      <c r="O19" s="17"/>
      <c r="P19" s="17"/>
      <c r="Q19" s="27"/>
      <c r="R19" s="28"/>
    </row>
    <row r="20" customFormat="false" ht="6.95" hidden="false" customHeight="true" outlineLevel="0" collapsed="false">
      <c r="A20" s="25"/>
      <c r="B20" s="26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8"/>
    </row>
    <row r="21" customFormat="false" ht="14.4" hidden="false" customHeight="true" outlineLevel="0" collapsed="false">
      <c r="A21" s="25"/>
      <c r="B21" s="26"/>
      <c r="C21" s="27"/>
      <c r="D21" s="20" t="s">
        <v>33</v>
      </c>
      <c r="E21" s="27"/>
      <c r="F21" s="27"/>
      <c r="G21" s="27"/>
      <c r="H21" s="27"/>
      <c r="I21" s="27"/>
      <c r="J21" s="27"/>
      <c r="K21" s="27"/>
      <c r="L21" s="27"/>
      <c r="M21" s="20" t="s">
        <v>24</v>
      </c>
      <c r="N21" s="27"/>
      <c r="O21" s="17" t="n">
        <f aca="false">IF('Rekapitulace stavby'!AN19="","",'Rekapitulace stavby'!AN19)</f>
        <v>0</v>
      </c>
      <c r="P21" s="17"/>
      <c r="Q21" s="27"/>
      <c r="R21" s="28"/>
    </row>
    <row r="22" customFormat="false" ht="18" hidden="false" customHeight="true" outlineLevel="0" collapsed="false">
      <c r="A22" s="25"/>
      <c r="B22" s="26"/>
      <c r="C22" s="27"/>
      <c r="D22" s="27"/>
      <c r="E22" s="17" t="n">
        <f aca="false">IF('Rekapitulace stavby'!E20="","",'Rekapitulace stavby'!E20)</f>
        <v>0</v>
      </c>
      <c r="F22" s="27"/>
      <c r="G22" s="27"/>
      <c r="H22" s="27"/>
      <c r="I22" s="27"/>
      <c r="J22" s="27"/>
      <c r="K22" s="27"/>
      <c r="L22" s="27"/>
      <c r="M22" s="20" t="s">
        <v>27</v>
      </c>
      <c r="N22" s="27"/>
      <c r="O22" s="17" t="n">
        <f aca="false">IF('Rekapitulace stavby'!AN20="","",'Rekapitulace stavby'!AN20)</f>
        <v>0</v>
      </c>
      <c r="P22" s="17"/>
      <c r="Q22" s="27"/>
      <c r="R22" s="28"/>
    </row>
    <row r="23" customFormat="false" ht="6.95" hidden="false" customHeight="true" outlineLevel="0" collapsed="false">
      <c r="A23" s="25"/>
      <c r="B23" s="26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8"/>
    </row>
    <row r="24" customFormat="false" ht="14.4" hidden="false" customHeight="true" outlineLevel="0" collapsed="false">
      <c r="A24" s="25"/>
      <c r="B24" s="26"/>
      <c r="C24" s="27"/>
      <c r="D24" s="20" t="s">
        <v>34</v>
      </c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8"/>
    </row>
    <row r="25" customFormat="false" ht="22.5" hidden="false" customHeight="true" outlineLevel="0" collapsed="false">
      <c r="A25" s="25"/>
      <c r="B25" s="26"/>
      <c r="C25" s="27"/>
      <c r="D25" s="27"/>
      <c r="E25" s="21"/>
      <c r="F25" s="21"/>
      <c r="G25" s="21"/>
      <c r="H25" s="21"/>
      <c r="I25" s="21"/>
      <c r="J25" s="21"/>
      <c r="K25" s="21"/>
      <c r="L25" s="21"/>
      <c r="M25" s="27"/>
      <c r="N25" s="27"/>
      <c r="O25" s="27"/>
      <c r="P25" s="27"/>
      <c r="Q25" s="27"/>
      <c r="R25" s="28"/>
    </row>
    <row r="26" customFormat="false" ht="6.95" hidden="false" customHeight="true" outlineLevel="0" collapsed="false">
      <c r="A26" s="25"/>
      <c r="B26" s="26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8"/>
    </row>
    <row r="27" customFormat="false" ht="6.95" hidden="false" customHeight="true" outlineLevel="0" collapsed="false">
      <c r="A27" s="25"/>
      <c r="B27" s="26"/>
      <c r="C27" s="2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27"/>
      <c r="R27" s="28"/>
    </row>
    <row r="28" customFormat="false" ht="14.4" hidden="false" customHeight="true" outlineLevel="0" collapsed="false">
      <c r="A28" s="25"/>
      <c r="B28" s="26"/>
      <c r="C28" s="27"/>
      <c r="D28" s="129" t="s">
        <v>97</v>
      </c>
      <c r="E28" s="27"/>
      <c r="F28" s="27"/>
      <c r="G28" s="27"/>
      <c r="H28" s="27"/>
      <c r="I28" s="27"/>
      <c r="J28" s="27"/>
      <c r="K28" s="27"/>
      <c r="L28" s="27"/>
      <c r="M28" s="24" t="n">
        <f aca="false">N89</f>
        <v>0</v>
      </c>
      <c r="N28" s="24"/>
      <c r="O28" s="24"/>
      <c r="P28" s="24"/>
      <c r="Q28" s="27"/>
      <c r="R28" s="28"/>
    </row>
    <row r="29" customFormat="false" ht="14.4" hidden="false" customHeight="true" outlineLevel="0" collapsed="false">
      <c r="A29" s="25"/>
      <c r="B29" s="26"/>
      <c r="C29" s="27"/>
      <c r="D29" s="23" t="s">
        <v>98</v>
      </c>
      <c r="E29" s="27"/>
      <c r="F29" s="27"/>
      <c r="G29" s="27"/>
      <c r="H29" s="27"/>
      <c r="I29" s="27"/>
      <c r="J29" s="27"/>
      <c r="K29" s="27"/>
      <c r="L29" s="27"/>
      <c r="M29" s="24" t="n">
        <f aca="false">N95</f>
        <v>0</v>
      </c>
      <c r="N29" s="24"/>
      <c r="O29" s="24"/>
      <c r="P29" s="24"/>
      <c r="Q29" s="27"/>
      <c r="R29" s="28"/>
    </row>
    <row r="30" customFormat="false" ht="6.95" hidden="false" customHeight="true" outlineLevel="0" collapsed="false">
      <c r="A30" s="25"/>
      <c r="B30" s="26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8"/>
    </row>
    <row r="31" customFormat="false" ht="25.45" hidden="false" customHeight="true" outlineLevel="0" collapsed="false">
      <c r="A31" s="25"/>
      <c r="B31" s="26"/>
      <c r="C31" s="27"/>
      <c r="D31" s="130" t="s">
        <v>37</v>
      </c>
      <c r="E31" s="27"/>
      <c r="F31" s="27"/>
      <c r="G31" s="27"/>
      <c r="H31" s="27"/>
      <c r="I31" s="27"/>
      <c r="J31" s="27"/>
      <c r="K31" s="27"/>
      <c r="L31" s="27"/>
      <c r="M31" s="131" t="n">
        <f aca="false">ROUND(M28+M29,2)</f>
        <v>0</v>
      </c>
      <c r="N31" s="131"/>
      <c r="O31" s="131"/>
      <c r="P31" s="131"/>
      <c r="Q31" s="27"/>
      <c r="R31" s="28"/>
    </row>
    <row r="32" customFormat="false" ht="6.95" hidden="false" customHeight="true" outlineLevel="0" collapsed="false">
      <c r="A32" s="25"/>
      <c r="B32" s="26"/>
      <c r="C32" s="2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27"/>
      <c r="R32" s="28"/>
    </row>
    <row r="33" customFormat="false" ht="14.4" hidden="false" customHeight="true" outlineLevel="0" collapsed="false">
      <c r="A33" s="25"/>
      <c r="B33" s="26"/>
      <c r="C33" s="27"/>
      <c r="D33" s="35" t="s">
        <v>38</v>
      </c>
      <c r="E33" s="35" t="s">
        <v>39</v>
      </c>
      <c r="F33" s="36" t="n">
        <v>0.21</v>
      </c>
      <c r="G33" s="132" t="s">
        <v>40</v>
      </c>
      <c r="H33" s="133" t="n">
        <f aca="false">ROUND((SUM(BE95:BE96)+SUM(BE115:BE146)), 2)</f>
        <v>0</v>
      </c>
      <c r="I33" s="133"/>
      <c r="J33" s="133"/>
      <c r="K33" s="27"/>
      <c r="L33" s="27"/>
      <c r="M33" s="133" t="n">
        <f aca="false">ROUND(ROUND((SUM(BE95:BE96)+SUM(BE115:BE146)), 2)*F33, 2)</f>
        <v>0</v>
      </c>
      <c r="N33" s="133"/>
      <c r="O33" s="133"/>
      <c r="P33" s="133"/>
      <c r="Q33" s="27"/>
      <c r="R33" s="28"/>
    </row>
    <row r="34" customFormat="false" ht="14.4" hidden="false" customHeight="true" outlineLevel="0" collapsed="false">
      <c r="A34" s="25"/>
      <c r="B34" s="26"/>
      <c r="C34" s="27"/>
      <c r="D34" s="27"/>
      <c r="E34" s="35" t="s">
        <v>41</v>
      </c>
      <c r="F34" s="36" t="n">
        <v>0.15</v>
      </c>
      <c r="G34" s="132" t="s">
        <v>40</v>
      </c>
      <c r="H34" s="133" t="n">
        <f aca="false">ROUND((SUM(BF95:BF96)+SUM(BF115:BF146)), 2)</f>
        <v>0</v>
      </c>
      <c r="I34" s="133"/>
      <c r="J34" s="133"/>
      <c r="K34" s="27"/>
      <c r="L34" s="27"/>
      <c r="M34" s="133" t="n">
        <f aca="false">ROUND(ROUND((SUM(BF95:BF96)+SUM(BF115:BF146)), 2)*F34, 2)</f>
        <v>0</v>
      </c>
      <c r="N34" s="133"/>
      <c r="O34" s="133"/>
      <c r="P34" s="133"/>
      <c r="Q34" s="27"/>
      <c r="R34" s="28"/>
    </row>
    <row r="35" customFormat="false" ht="14.4" hidden="true" customHeight="true" outlineLevel="0" collapsed="false">
      <c r="A35" s="25"/>
      <c r="B35" s="26"/>
      <c r="C35" s="27"/>
      <c r="D35" s="27"/>
      <c r="E35" s="35" t="s">
        <v>42</v>
      </c>
      <c r="F35" s="36" t="n">
        <v>0.21</v>
      </c>
      <c r="G35" s="132" t="s">
        <v>40</v>
      </c>
      <c r="H35" s="133" t="n">
        <f aca="false">ROUND((SUM(BG95:BG96)+SUM(BG115:BG146)), 2)</f>
        <v>0</v>
      </c>
      <c r="I35" s="133"/>
      <c r="J35" s="133"/>
      <c r="K35" s="27"/>
      <c r="L35" s="27"/>
      <c r="M35" s="133" t="n">
        <v>0</v>
      </c>
      <c r="N35" s="133"/>
      <c r="O35" s="133"/>
      <c r="P35" s="133"/>
      <c r="Q35" s="27"/>
      <c r="R35" s="28"/>
    </row>
    <row r="36" customFormat="false" ht="14.4" hidden="true" customHeight="true" outlineLevel="0" collapsed="false">
      <c r="A36" s="25"/>
      <c r="B36" s="26"/>
      <c r="C36" s="27"/>
      <c r="D36" s="27"/>
      <c r="E36" s="35" t="s">
        <v>43</v>
      </c>
      <c r="F36" s="36" t="n">
        <v>0.15</v>
      </c>
      <c r="G36" s="132" t="s">
        <v>40</v>
      </c>
      <c r="H36" s="133" t="n">
        <f aca="false">ROUND((SUM(BH95:BH96)+SUM(BH115:BH146)), 2)</f>
        <v>0</v>
      </c>
      <c r="I36" s="133"/>
      <c r="J36" s="133"/>
      <c r="K36" s="27"/>
      <c r="L36" s="27"/>
      <c r="M36" s="133" t="n">
        <v>0</v>
      </c>
      <c r="N36" s="133"/>
      <c r="O36" s="133"/>
      <c r="P36" s="133"/>
      <c r="Q36" s="27"/>
      <c r="R36" s="28"/>
    </row>
    <row r="37" customFormat="false" ht="14.4" hidden="true" customHeight="true" outlineLevel="0" collapsed="false">
      <c r="A37" s="25"/>
      <c r="B37" s="26"/>
      <c r="C37" s="27"/>
      <c r="D37" s="27"/>
      <c r="E37" s="35" t="s">
        <v>44</v>
      </c>
      <c r="F37" s="36" t="n">
        <v>0</v>
      </c>
      <c r="G37" s="132" t="s">
        <v>40</v>
      </c>
      <c r="H37" s="133" t="n">
        <f aca="false">ROUND((SUM(BI95:BI96)+SUM(BI115:BI146)), 2)</f>
        <v>0</v>
      </c>
      <c r="I37" s="133"/>
      <c r="J37" s="133"/>
      <c r="K37" s="27"/>
      <c r="L37" s="27"/>
      <c r="M37" s="133" t="n">
        <v>0</v>
      </c>
      <c r="N37" s="133"/>
      <c r="O37" s="133"/>
      <c r="P37" s="133"/>
      <c r="Q37" s="27"/>
      <c r="R37" s="28"/>
    </row>
    <row r="38" customFormat="false" ht="6.95" hidden="false" customHeight="true" outlineLevel="0" collapsed="false">
      <c r="A38" s="25"/>
      <c r="B38" s="26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8"/>
    </row>
    <row r="39" customFormat="false" ht="25.45" hidden="false" customHeight="true" outlineLevel="0" collapsed="false">
      <c r="A39" s="25"/>
      <c r="B39" s="26"/>
      <c r="C39" s="125"/>
      <c r="D39" s="134" t="s">
        <v>45</v>
      </c>
      <c r="E39" s="80"/>
      <c r="F39" s="80"/>
      <c r="G39" s="135" t="s">
        <v>46</v>
      </c>
      <c r="H39" s="136" t="s">
        <v>47</v>
      </c>
      <c r="I39" s="80"/>
      <c r="J39" s="80"/>
      <c r="K39" s="80"/>
      <c r="L39" s="137" t="n">
        <f aca="false">SUM(M31:M37)</f>
        <v>0</v>
      </c>
      <c r="M39" s="137"/>
      <c r="N39" s="137"/>
      <c r="O39" s="137"/>
      <c r="P39" s="137"/>
      <c r="Q39" s="125"/>
      <c r="R39" s="28"/>
    </row>
    <row r="40" customFormat="false" ht="14.4" hidden="false" customHeight="true" outlineLevel="0" collapsed="false">
      <c r="A40" s="25"/>
      <c r="B40" s="26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8"/>
    </row>
    <row r="41" customFormat="false" ht="14.4" hidden="false" customHeight="true" outlineLevel="0" collapsed="false">
      <c r="A41" s="25"/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8"/>
    </row>
    <row r="42" customFormat="false" ht="12.8" hidden="false" customHeight="false" outlineLevel="0" collapsed="false">
      <c r="B42" s="11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3"/>
    </row>
    <row r="43" customFormat="false" ht="12.8" hidden="false" customHeight="false" outlineLevel="0" collapsed="false">
      <c r="B43" s="11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3"/>
    </row>
    <row r="44" customFormat="false" ht="12.8" hidden="false" customHeight="false" outlineLevel="0" collapsed="false">
      <c r="B44" s="11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3"/>
    </row>
    <row r="45" customFormat="false" ht="12.8" hidden="false" customHeight="false" outlineLevel="0" collapsed="false">
      <c r="B45" s="11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3"/>
    </row>
    <row r="46" customFormat="false" ht="12.8" hidden="false" customHeight="false" outlineLevel="0" collapsed="false">
      <c r="B46" s="11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3"/>
    </row>
    <row r="47" customFormat="false" ht="12.8" hidden="false" customHeight="false" outlineLevel="0" collapsed="false">
      <c r="B47" s="11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3"/>
    </row>
    <row r="48" customFormat="false" ht="12.8" hidden="false" customHeight="false" outlineLevel="0" collapsed="false">
      <c r="B48" s="11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3"/>
    </row>
    <row r="49" customFormat="false" ht="12.8" hidden="false" customHeight="false" outlineLevel="0" collapsed="false">
      <c r="B49" s="11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3"/>
    </row>
    <row r="50" s="25" customFormat="true" ht="12.8" hidden="false" customHeight="false" outlineLevel="0" collapsed="false">
      <c r="B50" s="26"/>
      <c r="C50" s="27"/>
      <c r="D50" s="46" t="s">
        <v>48</v>
      </c>
      <c r="E50" s="47"/>
      <c r="F50" s="47"/>
      <c r="G50" s="47"/>
      <c r="H50" s="48"/>
      <c r="I50" s="27"/>
      <c r="J50" s="46" t="s">
        <v>49</v>
      </c>
      <c r="K50" s="47"/>
      <c r="L50" s="47"/>
      <c r="M50" s="47"/>
      <c r="N50" s="47"/>
      <c r="O50" s="47"/>
      <c r="P50" s="48"/>
      <c r="Q50" s="27"/>
      <c r="R50" s="28"/>
    </row>
    <row r="51" customFormat="false" ht="12.8" hidden="false" customHeight="false" outlineLevel="0" collapsed="false">
      <c r="B51" s="11"/>
      <c r="C51" s="15"/>
      <c r="D51" s="49"/>
      <c r="E51" s="15"/>
      <c r="F51" s="15"/>
      <c r="G51" s="15"/>
      <c r="H51" s="50"/>
      <c r="I51" s="15"/>
      <c r="J51" s="49"/>
      <c r="K51" s="15"/>
      <c r="L51" s="15"/>
      <c r="M51" s="15"/>
      <c r="N51" s="15"/>
      <c r="O51" s="15"/>
      <c r="P51" s="50"/>
      <c r="Q51" s="15"/>
      <c r="R51" s="13"/>
    </row>
    <row r="52" customFormat="false" ht="12.8" hidden="false" customHeight="false" outlineLevel="0" collapsed="false">
      <c r="B52" s="11"/>
      <c r="C52" s="15"/>
      <c r="D52" s="49"/>
      <c r="E52" s="15"/>
      <c r="F52" s="15"/>
      <c r="G52" s="15"/>
      <c r="H52" s="50"/>
      <c r="I52" s="15"/>
      <c r="J52" s="49"/>
      <c r="K52" s="15"/>
      <c r="L52" s="15"/>
      <c r="M52" s="15"/>
      <c r="N52" s="15"/>
      <c r="O52" s="15"/>
      <c r="P52" s="50"/>
      <c r="Q52" s="15"/>
      <c r="R52" s="13"/>
    </row>
    <row r="53" customFormat="false" ht="12.8" hidden="false" customHeight="false" outlineLevel="0" collapsed="false">
      <c r="B53" s="11"/>
      <c r="C53" s="15"/>
      <c r="D53" s="49"/>
      <c r="E53" s="15"/>
      <c r="F53" s="15"/>
      <c r="G53" s="15"/>
      <c r="H53" s="50"/>
      <c r="I53" s="15"/>
      <c r="J53" s="49"/>
      <c r="K53" s="15"/>
      <c r="L53" s="15"/>
      <c r="M53" s="15"/>
      <c r="N53" s="15"/>
      <c r="O53" s="15"/>
      <c r="P53" s="50"/>
      <c r="Q53" s="15"/>
      <c r="R53" s="13"/>
    </row>
    <row r="54" customFormat="false" ht="12.8" hidden="false" customHeight="false" outlineLevel="0" collapsed="false">
      <c r="B54" s="11"/>
      <c r="C54" s="15"/>
      <c r="D54" s="49"/>
      <c r="E54" s="15"/>
      <c r="F54" s="15"/>
      <c r="G54" s="15"/>
      <c r="H54" s="50"/>
      <c r="I54" s="15"/>
      <c r="J54" s="49"/>
      <c r="K54" s="15"/>
      <c r="L54" s="15"/>
      <c r="M54" s="15"/>
      <c r="N54" s="15"/>
      <c r="O54" s="15"/>
      <c r="P54" s="50"/>
      <c r="Q54" s="15"/>
      <c r="R54" s="13"/>
    </row>
    <row r="55" customFormat="false" ht="12.8" hidden="false" customHeight="false" outlineLevel="0" collapsed="false">
      <c r="B55" s="11"/>
      <c r="C55" s="15"/>
      <c r="D55" s="49"/>
      <c r="E55" s="15"/>
      <c r="F55" s="15"/>
      <c r="G55" s="15"/>
      <c r="H55" s="50"/>
      <c r="I55" s="15"/>
      <c r="J55" s="49"/>
      <c r="K55" s="15"/>
      <c r="L55" s="15"/>
      <c r="M55" s="15"/>
      <c r="N55" s="15"/>
      <c r="O55" s="15"/>
      <c r="P55" s="50"/>
      <c r="Q55" s="15"/>
      <c r="R55" s="13"/>
    </row>
    <row r="56" customFormat="false" ht="12.8" hidden="false" customHeight="false" outlineLevel="0" collapsed="false">
      <c r="B56" s="11"/>
      <c r="C56" s="15"/>
      <c r="D56" s="49"/>
      <c r="E56" s="15"/>
      <c r="F56" s="15"/>
      <c r="G56" s="15"/>
      <c r="H56" s="50"/>
      <c r="I56" s="15"/>
      <c r="J56" s="49"/>
      <c r="K56" s="15"/>
      <c r="L56" s="15"/>
      <c r="M56" s="15"/>
      <c r="N56" s="15"/>
      <c r="O56" s="15"/>
      <c r="P56" s="50"/>
      <c r="Q56" s="15"/>
      <c r="R56" s="13"/>
    </row>
    <row r="57" customFormat="false" ht="12.8" hidden="false" customHeight="false" outlineLevel="0" collapsed="false">
      <c r="B57" s="11"/>
      <c r="C57" s="15"/>
      <c r="D57" s="49"/>
      <c r="E57" s="15"/>
      <c r="F57" s="15"/>
      <c r="G57" s="15"/>
      <c r="H57" s="50"/>
      <c r="I57" s="15"/>
      <c r="J57" s="49"/>
      <c r="K57" s="15"/>
      <c r="L57" s="15"/>
      <c r="M57" s="15"/>
      <c r="N57" s="15"/>
      <c r="O57" s="15"/>
      <c r="P57" s="50"/>
      <c r="Q57" s="15"/>
      <c r="R57" s="13"/>
    </row>
    <row r="58" customFormat="false" ht="12.8" hidden="false" customHeight="false" outlineLevel="0" collapsed="false">
      <c r="B58" s="11"/>
      <c r="C58" s="15"/>
      <c r="D58" s="49"/>
      <c r="E58" s="15"/>
      <c r="F58" s="15"/>
      <c r="G58" s="15"/>
      <c r="H58" s="50"/>
      <c r="I58" s="15"/>
      <c r="J58" s="49"/>
      <c r="K58" s="15"/>
      <c r="L58" s="15"/>
      <c r="M58" s="15"/>
      <c r="N58" s="15"/>
      <c r="O58" s="15"/>
      <c r="P58" s="50"/>
      <c r="Q58" s="15"/>
      <c r="R58" s="13"/>
    </row>
    <row r="59" s="25" customFormat="true" ht="12.8" hidden="false" customHeight="false" outlineLevel="0" collapsed="false">
      <c r="B59" s="26"/>
      <c r="C59" s="27"/>
      <c r="D59" s="51" t="s">
        <v>50</v>
      </c>
      <c r="E59" s="52"/>
      <c r="F59" s="52"/>
      <c r="G59" s="53" t="s">
        <v>51</v>
      </c>
      <c r="H59" s="54"/>
      <c r="I59" s="27"/>
      <c r="J59" s="51" t="s">
        <v>50</v>
      </c>
      <c r="K59" s="52"/>
      <c r="L59" s="52"/>
      <c r="M59" s="52"/>
      <c r="N59" s="53" t="s">
        <v>51</v>
      </c>
      <c r="O59" s="52"/>
      <c r="P59" s="54"/>
      <c r="Q59" s="27"/>
      <c r="R59" s="28"/>
    </row>
    <row r="60" customFormat="false" ht="12.8" hidden="false" customHeight="false" outlineLevel="0" collapsed="false">
      <c r="B60" s="11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3"/>
    </row>
    <row r="61" s="25" customFormat="true" ht="12.8" hidden="false" customHeight="false" outlineLevel="0" collapsed="false">
      <c r="B61" s="26"/>
      <c r="C61" s="27"/>
      <c r="D61" s="46" t="s">
        <v>52</v>
      </c>
      <c r="E61" s="47"/>
      <c r="F61" s="47"/>
      <c r="G61" s="47"/>
      <c r="H61" s="48"/>
      <c r="I61" s="27"/>
      <c r="J61" s="46" t="s">
        <v>53</v>
      </c>
      <c r="K61" s="47"/>
      <c r="L61" s="47"/>
      <c r="M61" s="47"/>
      <c r="N61" s="47"/>
      <c r="O61" s="47"/>
      <c r="P61" s="48"/>
      <c r="Q61" s="27"/>
      <c r="R61" s="28"/>
    </row>
    <row r="62" customFormat="false" ht="12.8" hidden="false" customHeight="false" outlineLevel="0" collapsed="false">
      <c r="B62" s="11"/>
      <c r="C62" s="15"/>
      <c r="D62" s="49"/>
      <c r="E62" s="15"/>
      <c r="F62" s="15"/>
      <c r="G62" s="15"/>
      <c r="H62" s="50"/>
      <c r="I62" s="15"/>
      <c r="J62" s="49"/>
      <c r="K62" s="15"/>
      <c r="L62" s="15"/>
      <c r="M62" s="15"/>
      <c r="N62" s="15"/>
      <c r="O62" s="15"/>
      <c r="P62" s="50"/>
      <c r="Q62" s="15"/>
      <c r="R62" s="13"/>
    </row>
    <row r="63" customFormat="false" ht="12.8" hidden="false" customHeight="false" outlineLevel="0" collapsed="false">
      <c r="B63" s="11"/>
      <c r="C63" s="15"/>
      <c r="D63" s="49"/>
      <c r="E63" s="15"/>
      <c r="F63" s="15"/>
      <c r="G63" s="15"/>
      <c r="H63" s="50"/>
      <c r="I63" s="15"/>
      <c r="J63" s="49"/>
      <c r="K63" s="15"/>
      <c r="L63" s="15"/>
      <c r="M63" s="15"/>
      <c r="N63" s="15"/>
      <c r="O63" s="15"/>
      <c r="P63" s="50"/>
      <c r="Q63" s="15"/>
      <c r="R63" s="13"/>
    </row>
    <row r="64" customFormat="false" ht="12.8" hidden="false" customHeight="false" outlineLevel="0" collapsed="false">
      <c r="B64" s="11"/>
      <c r="C64" s="15"/>
      <c r="D64" s="49"/>
      <c r="E64" s="15"/>
      <c r="F64" s="15"/>
      <c r="G64" s="15"/>
      <c r="H64" s="50"/>
      <c r="I64" s="15"/>
      <c r="J64" s="49"/>
      <c r="K64" s="15"/>
      <c r="L64" s="15"/>
      <c r="M64" s="15"/>
      <c r="N64" s="15"/>
      <c r="O64" s="15"/>
      <c r="P64" s="50"/>
      <c r="Q64" s="15"/>
      <c r="R64" s="13"/>
    </row>
    <row r="65" customFormat="false" ht="12.8" hidden="false" customHeight="false" outlineLevel="0" collapsed="false">
      <c r="B65" s="11"/>
      <c r="C65" s="15"/>
      <c r="D65" s="49"/>
      <c r="E65" s="15"/>
      <c r="F65" s="15"/>
      <c r="G65" s="15"/>
      <c r="H65" s="50"/>
      <c r="I65" s="15"/>
      <c r="J65" s="49"/>
      <c r="K65" s="15"/>
      <c r="L65" s="15"/>
      <c r="M65" s="15"/>
      <c r="N65" s="15"/>
      <c r="O65" s="15"/>
      <c r="P65" s="50"/>
      <c r="Q65" s="15"/>
      <c r="R65" s="13"/>
    </row>
    <row r="66" customFormat="false" ht="12.8" hidden="false" customHeight="false" outlineLevel="0" collapsed="false">
      <c r="B66" s="11"/>
      <c r="C66" s="15"/>
      <c r="D66" s="49"/>
      <c r="E66" s="15"/>
      <c r="F66" s="15"/>
      <c r="G66" s="15"/>
      <c r="H66" s="50"/>
      <c r="I66" s="15"/>
      <c r="J66" s="49"/>
      <c r="K66" s="15"/>
      <c r="L66" s="15"/>
      <c r="M66" s="15"/>
      <c r="N66" s="15"/>
      <c r="O66" s="15"/>
      <c r="P66" s="50"/>
      <c r="Q66" s="15"/>
      <c r="R66" s="13"/>
    </row>
    <row r="67" customFormat="false" ht="12.8" hidden="false" customHeight="false" outlineLevel="0" collapsed="false">
      <c r="B67" s="11"/>
      <c r="C67" s="15"/>
      <c r="D67" s="49"/>
      <c r="E67" s="15"/>
      <c r="F67" s="15"/>
      <c r="G67" s="15"/>
      <c r="H67" s="50"/>
      <c r="I67" s="15"/>
      <c r="J67" s="49"/>
      <c r="K67" s="15"/>
      <c r="L67" s="15"/>
      <c r="M67" s="15"/>
      <c r="N67" s="15"/>
      <c r="O67" s="15"/>
      <c r="P67" s="50"/>
      <c r="Q67" s="15"/>
      <c r="R67" s="13"/>
    </row>
    <row r="68" customFormat="false" ht="12.8" hidden="false" customHeight="false" outlineLevel="0" collapsed="false">
      <c r="B68" s="11"/>
      <c r="C68" s="15"/>
      <c r="D68" s="49"/>
      <c r="E68" s="15"/>
      <c r="F68" s="15"/>
      <c r="G68" s="15"/>
      <c r="H68" s="50"/>
      <c r="I68" s="15"/>
      <c r="J68" s="49"/>
      <c r="K68" s="15"/>
      <c r="L68" s="15"/>
      <c r="M68" s="15"/>
      <c r="N68" s="15"/>
      <c r="O68" s="15"/>
      <c r="P68" s="50"/>
      <c r="Q68" s="15"/>
      <c r="R68" s="13"/>
    </row>
    <row r="69" customFormat="false" ht="12.8" hidden="false" customHeight="false" outlineLevel="0" collapsed="false">
      <c r="B69" s="11"/>
      <c r="C69" s="15"/>
      <c r="D69" s="49"/>
      <c r="E69" s="15"/>
      <c r="F69" s="15"/>
      <c r="G69" s="15"/>
      <c r="H69" s="50"/>
      <c r="I69" s="15"/>
      <c r="J69" s="49"/>
      <c r="K69" s="15"/>
      <c r="L69" s="15"/>
      <c r="M69" s="15"/>
      <c r="N69" s="15"/>
      <c r="O69" s="15"/>
      <c r="P69" s="50"/>
      <c r="Q69" s="15"/>
      <c r="R69" s="13"/>
    </row>
    <row r="70" s="25" customFormat="true" ht="12.8" hidden="false" customHeight="false" outlineLevel="0" collapsed="false">
      <c r="B70" s="26"/>
      <c r="C70" s="27"/>
      <c r="D70" s="51" t="s">
        <v>50</v>
      </c>
      <c r="E70" s="52"/>
      <c r="F70" s="52"/>
      <c r="G70" s="53" t="s">
        <v>51</v>
      </c>
      <c r="H70" s="54"/>
      <c r="I70" s="27"/>
      <c r="J70" s="51" t="s">
        <v>50</v>
      </c>
      <c r="K70" s="52"/>
      <c r="L70" s="52"/>
      <c r="M70" s="52"/>
      <c r="N70" s="53" t="s">
        <v>51</v>
      </c>
      <c r="O70" s="52"/>
      <c r="P70" s="54"/>
      <c r="Q70" s="27"/>
      <c r="R70" s="28"/>
    </row>
    <row r="71" customFormat="false" ht="14.4" hidden="false" customHeight="true" outlineLevel="0" collapsed="false">
      <c r="A71" s="25"/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="25" customFormat="true" ht="6.95" hidden="false" customHeight="true" outlineLevel="0" collapsed="false">
      <c r="B75" s="138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40"/>
    </row>
    <row r="76" customFormat="false" ht="36.95" hidden="false" customHeight="true" outlineLevel="0" collapsed="false">
      <c r="A76" s="25"/>
      <c r="B76" s="26"/>
      <c r="C76" s="12" t="s">
        <v>99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28"/>
      <c r="T76" s="141"/>
      <c r="U76" s="141"/>
    </row>
    <row r="77" customFormat="false" ht="6.95" hidden="false" customHeight="true" outlineLevel="0" collapsed="false">
      <c r="A77" s="25"/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8"/>
      <c r="T77" s="141"/>
      <c r="U77" s="141"/>
    </row>
    <row r="78" customFormat="false" ht="30" hidden="false" customHeight="true" outlineLevel="0" collapsed="false">
      <c r="A78" s="25"/>
      <c r="B78" s="26"/>
      <c r="C78" s="20" t="s">
        <v>15</v>
      </c>
      <c r="D78" s="27"/>
      <c r="E78" s="27"/>
      <c r="F78" s="128" t="n">
        <f aca="false">F6</f>
        <v>0</v>
      </c>
      <c r="G78" s="128"/>
      <c r="H78" s="128"/>
      <c r="I78" s="128"/>
      <c r="J78" s="128"/>
      <c r="K78" s="128"/>
      <c r="L78" s="128"/>
      <c r="M78" s="128"/>
      <c r="N78" s="128"/>
      <c r="O78" s="128"/>
      <c r="P78" s="128"/>
      <c r="Q78" s="27"/>
      <c r="R78" s="28"/>
      <c r="T78" s="141"/>
      <c r="U78" s="141"/>
    </row>
    <row r="79" customFormat="false" ht="30" hidden="false" customHeight="true" outlineLevel="0" collapsed="false">
      <c r="B79" s="11"/>
      <c r="C79" s="20" t="s">
        <v>92</v>
      </c>
      <c r="D79" s="15"/>
      <c r="E79" s="15"/>
      <c r="F79" s="128" t="s">
        <v>93</v>
      </c>
      <c r="G79" s="128"/>
      <c r="H79" s="128"/>
      <c r="I79" s="128"/>
      <c r="J79" s="128"/>
      <c r="K79" s="128"/>
      <c r="L79" s="128"/>
      <c r="M79" s="128"/>
      <c r="N79" s="128"/>
      <c r="O79" s="128"/>
      <c r="P79" s="128"/>
      <c r="Q79" s="15"/>
      <c r="R79" s="13"/>
      <c r="T79" s="142"/>
      <c r="U79" s="142"/>
    </row>
    <row r="80" s="25" customFormat="true" ht="36.95" hidden="false" customHeight="true" outlineLevel="0" collapsed="false">
      <c r="B80" s="26"/>
      <c r="C80" s="67" t="s">
        <v>94</v>
      </c>
      <c r="D80" s="27"/>
      <c r="E80" s="27"/>
      <c r="F80" s="69" t="n">
        <f aca="false">F8</f>
        <v>0</v>
      </c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27"/>
      <c r="R80" s="28"/>
      <c r="T80" s="141"/>
      <c r="U80" s="141"/>
    </row>
    <row r="81" customFormat="false" ht="6.95" hidden="false" customHeight="true" outlineLevel="0" collapsed="false">
      <c r="A81" s="25"/>
      <c r="B81" s="26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8"/>
      <c r="T81" s="141"/>
      <c r="U81" s="141"/>
    </row>
    <row r="82" customFormat="false" ht="18" hidden="false" customHeight="true" outlineLevel="0" collapsed="false">
      <c r="A82" s="25"/>
      <c r="B82" s="26"/>
      <c r="C82" s="20" t="s">
        <v>19</v>
      </c>
      <c r="D82" s="27"/>
      <c r="E82" s="27"/>
      <c r="F82" s="17" t="n">
        <f aca="false">F10</f>
        <v>0</v>
      </c>
      <c r="G82" s="27"/>
      <c r="H82" s="27"/>
      <c r="I82" s="27"/>
      <c r="J82" s="27"/>
      <c r="K82" s="20" t="s">
        <v>21</v>
      </c>
      <c r="L82" s="27"/>
      <c r="M82" s="72" t="n">
        <f aca="false">IF(O10="","",O10)</f>
        <v>0</v>
      </c>
      <c r="N82" s="72"/>
      <c r="O82" s="72"/>
      <c r="P82" s="72"/>
      <c r="Q82" s="27"/>
      <c r="R82" s="28"/>
      <c r="T82" s="141"/>
      <c r="U82" s="141"/>
    </row>
    <row r="83" customFormat="false" ht="6.95" hidden="false" customHeight="true" outlineLevel="0" collapsed="false">
      <c r="A83" s="25"/>
      <c r="B83" s="26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8"/>
      <c r="T83" s="141"/>
      <c r="U83" s="141"/>
    </row>
    <row r="84" customFormat="false" ht="12.8" hidden="false" customHeight="false" outlineLevel="0" collapsed="false">
      <c r="A84" s="25"/>
      <c r="B84" s="26"/>
      <c r="C84" s="20" t="s">
        <v>23</v>
      </c>
      <c r="D84" s="27"/>
      <c r="E84" s="27"/>
      <c r="F84" s="17" t="n">
        <f aca="false">E13</f>
        <v>0</v>
      </c>
      <c r="G84" s="27"/>
      <c r="H84" s="27"/>
      <c r="I84" s="27"/>
      <c r="J84" s="27"/>
      <c r="K84" s="20" t="s">
        <v>30</v>
      </c>
      <c r="L84" s="27"/>
      <c r="M84" s="17" t="n">
        <f aca="false">E19</f>
        <v>0</v>
      </c>
      <c r="N84" s="17"/>
      <c r="O84" s="17"/>
      <c r="P84" s="17"/>
      <c r="Q84" s="17"/>
      <c r="R84" s="28"/>
      <c r="T84" s="141"/>
      <c r="U84" s="141"/>
    </row>
    <row r="85" customFormat="false" ht="14.4" hidden="false" customHeight="true" outlineLevel="0" collapsed="false">
      <c r="A85" s="25"/>
      <c r="B85" s="26"/>
      <c r="C85" s="20" t="s">
        <v>28</v>
      </c>
      <c r="D85" s="27"/>
      <c r="E85" s="27"/>
      <c r="F85" s="17" t="n">
        <f aca="false">IF(E16="","",E16)</f>
        <v>0</v>
      </c>
      <c r="G85" s="27"/>
      <c r="H85" s="27"/>
      <c r="I85" s="27"/>
      <c r="J85" s="27"/>
      <c r="K85" s="20" t="s">
        <v>33</v>
      </c>
      <c r="L85" s="27"/>
      <c r="M85" s="17" t="n">
        <f aca="false">E22</f>
        <v>0</v>
      </c>
      <c r="N85" s="17"/>
      <c r="O85" s="17"/>
      <c r="P85" s="17"/>
      <c r="Q85" s="17"/>
      <c r="R85" s="28"/>
      <c r="T85" s="141"/>
      <c r="U85" s="141"/>
    </row>
    <row r="86" customFormat="false" ht="10.3" hidden="false" customHeight="true" outlineLevel="0" collapsed="false">
      <c r="A86" s="25"/>
      <c r="B86" s="26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8"/>
      <c r="T86" s="141"/>
      <c r="U86" s="141"/>
    </row>
    <row r="87" customFormat="false" ht="29.3" hidden="false" customHeight="true" outlineLevel="0" collapsed="false">
      <c r="A87" s="25"/>
      <c r="B87" s="26"/>
      <c r="C87" s="143" t="s">
        <v>100</v>
      </c>
      <c r="D87" s="143"/>
      <c r="E87" s="143"/>
      <c r="F87" s="143"/>
      <c r="G87" s="143"/>
      <c r="H87" s="125"/>
      <c r="I87" s="125"/>
      <c r="J87" s="125"/>
      <c r="K87" s="125"/>
      <c r="L87" s="125"/>
      <c r="M87" s="125"/>
      <c r="N87" s="143" t="s">
        <v>101</v>
      </c>
      <c r="O87" s="143"/>
      <c r="P87" s="143"/>
      <c r="Q87" s="143"/>
      <c r="R87" s="28"/>
      <c r="T87" s="141"/>
      <c r="U87" s="141"/>
    </row>
    <row r="88" customFormat="false" ht="10.3" hidden="false" customHeight="true" outlineLevel="0" collapsed="false">
      <c r="A88" s="25"/>
      <c r="B88" s="26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8"/>
      <c r="T88" s="141"/>
      <c r="U88" s="141"/>
    </row>
    <row r="89" customFormat="false" ht="29.3" hidden="false" customHeight="true" outlineLevel="0" collapsed="false">
      <c r="A89" s="25"/>
      <c r="B89" s="26"/>
      <c r="C89" s="144" t="s">
        <v>102</v>
      </c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90" t="n">
        <f aca="false">N115</f>
        <v>0</v>
      </c>
      <c r="O89" s="90"/>
      <c r="P89" s="90"/>
      <c r="Q89" s="90"/>
      <c r="R89" s="28"/>
      <c r="T89" s="141"/>
      <c r="U89" s="141"/>
      <c r="AU89" s="7" t="s">
        <v>103</v>
      </c>
    </row>
    <row r="90" s="145" customFormat="true" ht="24.95" hidden="false" customHeight="true" outlineLevel="0" collapsed="false">
      <c r="B90" s="146"/>
      <c r="C90" s="147"/>
      <c r="D90" s="148" t="s">
        <v>104</v>
      </c>
      <c r="E90" s="147"/>
      <c r="F90" s="147"/>
      <c r="G90" s="147"/>
      <c r="H90" s="147"/>
      <c r="I90" s="147"/>
      <c r="J90" s="147"/>
      <c r="K90" s="147"/>
      <c r="L90" s="147"/>
      <c r="M90" s="147"/>
      <c r="N90" s="149" t="n">
        <f aca="false">N116</f>
        <v>0</v>
      </c>
      <c r="O90" s="149"/>
      <c r="P90" s="149"/>
      <c r="Q90" s="149"/>
      <c r="R90" s="150"/>
      <c r="T90" s="151"/>
      <c r="U90" s="151"/>
    </row>
    <row r="91" s="152" customFormat="true" ht="19.95" hidden="false" customHeight="true" outlineLevel="0" collapsed="false">
      <c r="B91" s="153"/>
      <c r="C91" s="112"/>
      <c r="D91" s="154" t="s">
        <v>105</v>
      </c>
      <c r="E91" s="112"/>
      <c r="F91" s="112"/>
      <c r="G91" s="112"/>
      <c r="H91" s="112"/>
      <c r="I91" s="112"/>
      <c r="J91" s="112"/>
      <c r="K91" s="112"/>
      <c r="L91" s="112"/>
      <c r="M91" s="112"/>
      <c r="N91" s="114" t="n">
        <f aca="false">N117</f>
        <v>0</v>
      </c>
      <c r="O91" s="114"/>
      <c r="P91" s="114"/>
      <c r="Q91" s="114"/>
      <c r="R91" s="155"/>
      <c r="T91" s="156"/>
      <c r="U91" s="156"/>
    </row>
    <row r="92" s="152" customFormat="true" ht="19.95" hidden="false" customHeight="true" outlineLevel="0" collapsed="false">
      <c r="B92" s="153"/>
      <c r="C92" s="112"/>
      <c r="D92" s="154" t="s">
        <v>106</v>
      </c>
      <c r="E92" s="112"/>
      <c r="F92" s="112"/>
      <c r="G92" s="112"/>
      <c r="H92" s="112"/>
      <c r="I92" s="112"/>
      <c r="J92" s="112"/>
      <c r="K92" s="112"/>
      <c r="L92" s="112"/>
      <c r="M92" s="112"/>
      <c r="N92" s="114" t="n">
        <f aca="false">N119</f>
        <v>0</v>
      </c>
      <c r="O92" s="114"/>
      <c r="P92" s="114"/>
      <c r="Q92" s="114"/>
      <c r="R92" s="155"/>
      <c r="T92" s="156"/>
      <c r="U92" s="156"/>
    </row>
    <row r="93" s="152" customFormat="true" ht="19.95" hidden="false" customHeight="true" outlineLevel="0" collapsed="false">
      <c r="B93" s="153"/>
      <c r="C93" s="112"/>
      <c r="D93" s="154" t="s">
        <v>107</v>
      </c>
      <c r="E93" s="112"/>
      <c r="F93" s="112"/>
      <c r="G93" s="112"/>
      <c r="H93" s="112"/>
      <c r="I93" s="112"/>
      <c r="J93" s="112"/>
      <c r="K93" s="112"/>
      <c r="L93" s="112"/>
      <c r="M93" s="112"/>
      <c r="N93" s="114" t="n">
        <f aca="false">N132</f>
        <v>0</v>
      </c>
      <c r="O93" s="114"/>
      <c r="P93" s="114"/>
      <c r="Q93" s="114"/>
      <c r="R93" s="155"/>
      <c r="T93" s="156"/>
      <c r="U93" s="156"/>
    </row>
    <row r="94" s="25" customFormat="true" ht="21.85" hidden="false" customHeight="true" outlineLevel="0" collapsed="false">
      <c r="B94" s="26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8"/>
      <c r="T94" s="141"/>
      <c r="U94" s="141"/>
    </row>
    <row r="95" customFormat="false" ht="29.3" hidden="false" customHeight="true" outlineLevel="0" collapsed="false">
      <c r="A95" s="25"/>
      <c r="B95" s="26"/>
      <c r="C95" s="144" t="s">
        <v>108</v>
      </c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157" t="n">
        <v>0</v>
      </c>
      <c r="O95" s="157"/>
      <c r="P95" s="157"/>
      <c r="Q95" s="157"/>
      <c r="R95" s="28"/>
      <c r="T95" s="158"/>
      <c r="U95" s="159" t="s">
        <v>38</v>
      </c>
    </row>
    <row r="96" customFormat="false" ht="18" hidden="false" customHeight="true" outlineLevel="0" collapsed="false">
      <c r="A96" s="25"/>
      <c r="B96" s="26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8"/>
      <c r="T96" s="141"/>
      <c r="U96" s="141"/>
    </row>
    <row r="97" customFormat="false" ht="29.3" hidden="false" customHeight="true" outlineLevel="0" collapsed="false">
      <c r="A97" s="25"/>
      <c r="B97" s="26"/>
      <c r="C97" s="124" t="s">
        <v>89</v>
      </c>
      <c r="D97" s="125"/>
      <c r="E97" s="125"/>
      <c r="F97" s="125"/>
      <c r="G97" s="125"/>
      <c r="H97" s="125"/>
      <c r="I97" s="125"/>
      <c r="J97" s="125"/>
      <c r="K97" s="125"/>
      <c r="L97" s="126" t="n">
        <f aca="false">ROUND(SUM(N89+N95),2)</f>
        <v>0</v>
      </c>
      <c r="M97" s="126"/>
      <c r="N97" s="126"/>
      <c r="O97" s="126"/>
      <c r="P97" s="126"/>
      <c r="Q97" s="126"/>
      <c r="R97" s="28"/>
      <c r="T97" s="141"/>
      <c r="U97" s="141"/>
    </row>
    <row r="98" customFormat="false" ht="6.95" hidden="false" customHeight="true" outlineLevel="0" collapsed="false">
      <c r="A98" s="25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7"/>
      <c r="T98" s="141"/>
      <c r="U98" s="141"/>
    </row>
    <row r="102" s="25" customFormat="true" ht="6.95" hidden="false" customHeight="true" outlineLevel="0" collapsed="false"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60"/>
    </row>
    <row r="103" customFormat="false" ht="36.95" hidden="false" customHeight="true" outlineLevel="0" collapsed="false">
      <c r="A103" s="25"/>
      <c r="B103" s="26"/>
      <c r="C103" s="12" t="s">
        <v>109</v>
      </c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28"/>
    </row>
    <row r="104" customFormat="false" ht="6.95" hidden="false" customHeight="true" outlineLevel="0" collapsed="false">
      <c r="A104" s="25"/>
      <c r="B104" s="26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8"/>
    </row>
    <row r="105" customFormat="false" ht="30" hidden="false" customHeight="true" outlineLevel="0" collapsed="false">
      <c r="A105" s="25"/>
      <c r="B105" s="26"/>
      <c r="C105" s="20" t="s">
        <v>15</v>
      </c>
      <c r="D105" s="27"/>
      <c r="E105" s="27"/>
      <c r="F105" s="128" t="n">
        <f aca="false">F6</f>
        <v>0</v>
      </c>
      <c r="G105" s="128"/>
      <c r="H105" s="128"/>
      <c r="I105" s="128"/>
      <c r="J105" s="128"/>
      <c r="K105" s="128"/>
      <c r="L105" s="128"/>
      <c r="M105" s="128"/>
      <c r="N105" s="128"/>
      <c r="O105" s="128"/>
      <c r="P105" s="128"/>
      <c r="Q105" s="27"/>
      <c r="R105" s="28"/>
    </row>
    <row r="106" customFormat="false" ht="30" hidden="false" customHeight="true" outlineLevel="0" collapsed="false">
      <c r="B106" s="11"/>
      <c r="C106" s="20" t="s">
        <v>92</v>
      </c>
      <c r="D106" s="15"/>
      <c r="E106" s="15"/>
      <c r="F106" s="128" t="s">
        <v>93</v>
      </c>
      <c r="G106" s="128"/>
      <c r="H106" s="128"/>
      <c r="I106" s="128"/>
      <c r="J106" s="128"/>
      <c r="K106" s="128"/>
      <c r="L106" s="128"/>
      <c r="M106" s="128"/>
      <c r="N106" s="128"/>
      <c r="O106" s="128"/>
      <c r="P106" s="128"/>
      <c r="Q106" s="15"/>
      <c r="R106" s="13"/>
    </row>
    <row r="107" s="25" customFormat="true" ht="36.95" hidden="false" customHeight="true" outlineLevel="0" collapsed="false">
      <c r="B107" s="26"/>
      <c r="C107" s="67" t="s">
        <v>94</v>
      </c>
      <c r="D107" s="27"/>
      <c r="E107" s="27"/>
      <c r="F107" s="69" t="n">
        <f aca="false">F8</f>
        <v>0</v>
      </c>
      <c r="G107" s="69"/>
      <c r="H107" s="69"/>
      <c r="I107" s="69"/>
      <c r="J107" s="69"/>
      <c r="K107" s="69"/>
      <c r="L107" s="69"/>
      <c r="M107" s="69"/>
      <c r="N107" s="69"/>
      <c r="O107" s="69"/>
      <c r="P107" s="69"/>
      <c r="Q107" s="27"/>
      <c r="R107" s="28"/>
    </row>
    <row r="108" customFormat="false" ht="6.95" hidden="false" customHeight="true" outlineLevel="0" collapsed="false">
      <c r="A108" s="25"/>
      <c r="B108" s="26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8"/>
    </row>
    <row r="109" customFormat="false" ht="18" hidden="false" customHeight="true" outlineLevel="0" collapsed="false">
      <c r="A109" s="25"/>
      <c r="B109" s="26"/>
      <c r="C109" s="20" t="s">
        <v>19</v>
      </c>
      <c r="D109" s="27"/>
      <c r="E109" s="27"/>
      <c r="F109" s="17" t="n">
        <f aca="false">F10</f>
        <v>0</v>
      </c>
      <c r="G109" s="27"/>
      <c r="H109" s="27"/>
      <c r="I109" s="27"/>
      <c r="J109" s="27"/>
      <c r="K109" s="20" t="s">
        <v>21</v>
      </c>
      <c r="L109" s="27"/>
      <c r="M109" s="72" t="n">
        <f aca="false">IF(O10="","",O10)</f>
        <v>0</v>
      </c>
      <c r="N109" s="72"/>
      <c r="O109" s="72"/>
      <c r="P109" s="72"/>
      <c r="Q109" s="27"/>
      <c r="R109" s="28"/>
    </row>
    <row r="110" customFormat="false" ht="6.95" hidden="false" customHeight="true" outlineLevel="0" collapsed="false">
      <c r="A110" s="25"/>
      <c r="B110" s="26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8"/>
    </row>
    <row r="111" customFormat="false" ht="12.8" hidden="false" customHeight="false" outlineLevel="0" collapsed="false">
      <c r="A111" s="25"/>
      <c r="B111" s="26"/>
      <c r="C111" s="20" t="s">
        <v>23</v>
      </c>
      <c r="D111" s="27"/>
      <c r="E111" s="27"/>
      <c r="F111" s="17" t="n">
        <f aca="false">E13</f>
        <v>0</v>
      </c>
      <c r="G111" s="27"/>
      <c r="H111" s="27"/>
      <c r="I111" s="27"/>
      <c r="J111" s="27"/>
      <c r="K111" s="20" t="s">
        <v>30</v>
      </c>
      <c r="L111" s="27"/>
      <c r="M111" s="17" t="n">
        <f aca="false">E19</f>
        <v>0</v>
      </c>
      <c r="N111" s="17"/>
      <c r="O111" s="17"/>
      <c r="P111" s="17"/>
      <c r="Q111" s="17"/>
      <c r="R111" s="28"/>
    </row>
    <row r="112" customFormat="false" ht="14.4" hidden="false" customHeight="true" outlineLevel="0" collapsed="false">
      <c r="A112" s="25"/>
      <c r="B112" s="26"/>
      <c r="C112" s="20" t="s">
        <v>28</v>
      </c>
      <c r="D112" s="27"/>
      <c r="E112" s="27"/>
      <c r="F112" s="17" t="n">
        <f aca="false">IF(E16="","",E16)</f>
        <v>0</v>
      </c>
      <c r="G112" s="27"/>
      <c r="H112" s="27"/>
      <c r="I112" s="27"/>
      <c r="J112" s="27"/>
      <c r="K112" s="20" t="s">
        <v>33</v>
      </c>
      <c r="L112" s="27"/>
      <c r="M112" s="17" t="n">
        <f aca="false">E22</f>
        <v>0</v>
      </c>
      <c r="N112" s="17"/>
      <c r="O112" s="17"/>
      <c r="P112" s="17"/>
      <c r="Q112" s="17"/>
      <c r="R112" s="28"/>
    </row>
    <row r="113" customFormat="false" ht="10.3" hidden="false" customHeight="true" outlineLevel="0" collapsed="false">
      <c r="A113" s="25"/>
      <c r="B113" s="26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8"/>
    </row>
    <row r="114" s="160" customFormat="true" ht="29.3" hidden="false" customHeight="true" outlineLevel="0" collapsed="false">
      <c r="B114" s="161"/>
      <c r="C114" s="162" t="s">
        <v>110</v>
      </c>
      <c r="D114" s="163" t="s">
        <v>111</v>
      </c>
      <c r="E114" s="163" t="s">
        <v>56</v>
      </c>
      <c r="F114" s="163" t="s">
        <v>112</v>
      </c>
      <c r="G114" s="163"/>
      <c r="H114" s="163"/>
      <c r="I114" s="163"/>
      <c r="J114" s="163" t="s">
        <v>113</v>
      </c>
      <c r="K114" s="163" t="s">
        <v>114</v>
      </c>
      <c r="L114" s="164" t="s">
        <v>115</v>
      </c>
      <c r="M114" s="164"/>
      <c r="N114" s="165" t="s">
        <v>101</v>
      </c>
      <c r="O114" s="165"/>
      <c r="P114" s="165"/>
      <c r="Q114" s="165"/>
      <c r="R114" s="166"/>
      <c r="T114" s="83" t="s">
        <v>116</v>
      </c>
      <c r="U114" s="84" t="s">
        <v>38</v>
      </c>
      <c r="V114" s="84" t="s">
        <v>117</v>
      </c>
      <c r="W114" s="84" t="s">
        <v>118</v>
      </c>
      <c r="X114" s="84" t="s">
        <v>119</v>
      </c>
      <c r="Y114" s="84" t="s">
        <v>120</v>
      </c>
      <c r="Z114" s="84" t="s">
        <v>121</v>
      </c>
      <c r="AA114" s="85" t="s">
        <v>122</v>
      </c>
    </row>
    <row r="115" s="25" customFormat="true" ht="29.3" hidden="false" customHeight="true" outlineLevel="0" collapsed="false">
      <c r="B115" s="26"/>
      <c r="C115" s="87" t="s">
        <v>97</v>
      </c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167" t="n">
        <f aca="false">BK115</f>
        <v>0</v>
      </c>
      <c r="O115" s="167"/>
      <c r="P115" s="167"/>
      <c r="Q115" s="167"/>
      <c r="R115" s="28"/>
      <c r="T115" s="86"/>
      <c r="U115" s="47"/>
      <c r="V115" s="47"/>
      <c r="W115" s="168" t="n">
        <f aca="false">W116</f>
        <v>0</v>
      </c>
      <c r="X115" s="47"/>
      <c r="Y115" s="168" t="n">
        <f aca="false">Y116</f>
        <v>0</v>
      </c>
      <c r="Z115" s="47"/>
      <c r="AA115" s="169" t="n">
        <f aca="false">AA116</f>
        <v>0</v>
      </c>
      <c r="AT115" s="7" t="s">
        <v>73</v>
      </c>
      <c r="AU115" s="7" t="s">
        <v>103</v>
      </c>
      <c r="BK115" s="170" t="n">
        <f aca="false">BK116</f>
        <v>0</v>
      </c>
    </row>
    <row r="116" s="171" customFormat="true" ht="37.45" hidden="false" customHeight="true" outlineLevel="0" collapsed="false">
      <c r="B116" s="172"/>
      <c r="C116" s="173"/>
      <c r="D116" s="174" t="s">
        <v>104</v>
      </c>
      <c r="E116" s="174"/>
      <c r="F116" s="174"/>
      <c r="G116" s="174"/>
      <c r="H116" s="174"/>
      <c r="I116" s="174"/>
      <c r="J116" s="174"/>
      <c r="K116" s="174"/>
      <c r="L116" s="174"/>
      <c r="M116" s="174"/>
      <c r="N116" s="175" t="n">
        <f aca="false">BK116</f>
        <v>0</v>
      </c>
      <c r="O116" s="175"/>
      <c r="P116" s="175"/>
      <c r="Q116" s="175"/>
      <c r="R116" s="176"/>
      <c r="T116" s="177"/>
      <c r="U116" s="173"/>
      <c r="V116" s="173"/>
      <c r="W116" s="178" t="n">
        <f aca="false">W117+W119+W132</f>
        <v>0</v>
      </c>
      <c r="X116" s="173"/>
      <c r="Y116" s="178" t="n">
        <f aca="false">Y117+Y119+Y132</f>
        <v>0</v>
      </c>
      <c r="Z116" s="173"/>
      <c r="AA116" s="179" t="n">
        <f aca="false">AA117+AA119+AA132</f>
        <v>0</v>
      </c>
      <c r="AR116" s="180" t="s">
        <v>84</v>
      </c>
      <c r="AT116" s="181" t="s">
        <v>73</v>
      </c>
      <c r="AU116" s="181" t="s">
        <v>74</v>
      </c>
      <c r="AY116" s="180" t="s">
        <v>123</v>
      </c>
      <c r="BK116" s="182" t="n">
        <f aca="false">BK117+BK119+BK132</f>
        <v>0</v>
      </c>
    </row>
    <row r="117" customFormat="false" ht="19.95" hidden="false" customHeight="true" outlineLevel="0" collapsed="false">
      <c r="A117" s="171"/>
      <c r="B117" s="172"/>
      <c r="C117" s="173"/>
      <c r="D117" s="183" t="s">
        <v>105</v>
      </c>
      <c r="E117" s="183"/>
      <c r="F117" s="183"/>
      <c r="G117" s="183"/>
      <c r="H117" s="183"/>
      <c r="I117" s="183"/>
      <c r="J117" s="183"/>
      <c r="K117" s="183"/>
      <c r="L117" s="183"/>
      <c r="M117" s="183"/>
      <c r="N117" s="184" t="n">
        <f aca="false">BK117</f>
        <v>0</v>
      </c>
      <c r="O117" s="184"/>
      <c r="P117" s="184"/>
      <c r="Q117" s="184"/>
      <c r="R117" s="176"/>
      <c r="T117" s="177"/>
      <c r="U117" s="173"/>
      <c r="V117" s="173"/>
      <c r="W117" s="178" t="n">
        <f aca="false">W118</f>
        <v>0</v>
      </c>
      <c r="X117" s="173"/>
      <c r="Y117" s="178" t="n">
        <f aca="false">Y118</f>
        <v>0</v>
      </c>
      <c r="Z117" s="173"/>
      <c r="AA117" s="179" t="n">
        <f aca="false">AA118</f>
        <v>0</v>
      </c>
      <c r="AR117" s="180" t="s">
        <v>84</v>
      </c>
      <c r="AT117" s="181" t="s">
        <v>73</v>
      </c>
      <c r="AU117" s="181" t="s">
        <v>79</v>
      </c>
      <c r="AY117" s="180" t="s">
        <v>123</v>
      </c>
      <c r="BK117" s="182" t="n">
        <f aca="false">BK118</f>
        <v>0</v>
      </c>
    </row>
    <row r="118" s="25" customFormat="true" ht="22.5" hidden="false" customHeight="true" outlineLevel="0" collapsed="false">
      <c r="B118" s="26"/>
      <c r="C118" s="185" t="s">
        <v>124</v>
      </c>
      <c r="D118" s="185" t="s">
        <v>125</v>
      </c>
      <c r="E118" s="186" t="s">
        <v>126</v>
      </c>
      <c r="F118" s="187" t="s">
        <v>127</v>
      </c>
      <c r="G118" s="187"/>
      <c r="H118" s="187"/>
      <c r="I118" s="187"/>
      <c r="J118" s="188" t="s">
        <v>128</v>
      </c>
      <c r="K118" s="189" t="n">
        <v>610</v>
      </c>
      <c r="L118" s="190" t="n">
        <v>0</v>
      </c>
      <c r="M118" s="190"/>
      <c r="N118" s="190" t="n">
        <f aca="false">ROUND(L118*K118,2)</f>
        <v>0</v>
      </c>
      <c r="O118" s="190"/>
      <c r="P118" s="190"/>
      <c r="Q118" s="190"/>
      <c r="R118" s="28"/>
      <c r="T118" s="191"/>
      <c r="U118" s="37" t="s">
        <v>39</v>
      </c>
      <c r="V118" s="192" t="n">
        <v>0.038</v>
      </c>
      <c r="W118" s="192" t="n">
        <f aca="false">V118*K118</f>
        <v>0</v>
      </c>
      <c r="X118" s="192" t="n">
        <v>0</v>
      </c>
      <c r="Y118" s="192" t="n">
        <f aca="false">X118*K118</f>
        <v>0</v>
      </c>
      <c r="Z118" s="192" t="n">
        <v>0</v>
      </c>
      <c r="AA118" s="193" t="n">
        <f aca="false">Z118*K118</f>
        <v>0</v>
      </c>
      <c r="AR118" s="7" t="s">
        <v>129</v>
      </c>
      <c r="AT118" s="7" t="s">
        <v>125</v>
      </c>
      <c r="AU118" s="7" t="s">
        <v>84</v>
      </c>
      <c r="AY118" s="7" t="s">
        <v>123</v>
      </c>
      <c r="BE118" s="194" t="n">
        <f aca="false">IF(U118="základní",N118,0)</f>
        <v>0</v>
      </c>
      <c r="BF118" s="194" t="n">
        <f aca="false">IF(U118="snížená",N118,0)</f>
        <v>0</v>
      </c>
      <c r="BG118" s="194" t="n">
        <f aca="false">IF(U118="zákl. přenesená",N118,0)</f>
        <v>0</v>
      </c>
      <c r="BH118" s="194" t="n">
        <f aca="false">IF(U118="sníž. přenesená",N118,0)</f>
        <v>0</v>
      </c>
      <c r="BI118" s="194" t="n">
        <f aca="false">IF(U118="nulová",N118,0)</f>
        <v>0</v>
      </c>
      <c r="BJ118" s="7" t="s">
        <v>79</v>
      </c>
      <c r="BK118" s="194" t="n">
        <f aca="false">ROUND(L118*K118,2)</f>
        <v>0</v>
      </c>
      <c r="BL118" s="7" t="s">
        <v>129</v>
      </c>
      <c r="BM118" s="7" t="s">
        <v>130</v>
      </c>
    </row>
    <row r="119" s="171" customFormat="true" ht="29.9" hidden="false" customHeight="true" outlineLevel="0" collapsed="false">
      <c r="B119" s="172"/>
      <c r="C119" s="173"/>
      <c r="D119" s="183" t="s">
        <v>106</v>
      </c>
      <c r="E119" s="183"/>
      <c r="F119" s="183"/>
      <c r="G119" s="183"/>
      <c r="H119" s="183"/>
      <c r="I119" s="183"/>
      <c r="J119" s="183"/>
      <c r="K119" s="183"/>
      <c r="L119" s="183"/>
      <c r="M119" s="183"/>
      <c r="N119" s="195" t="n">
        <f aca="false">BK119</f>
        <v>0</v>
      </c>
      <c r="O119" s="195"/>
      <c r="P119" s="195"/>
      <c r="Q119" s="195"/>
      <c r="R119" s="176"/>
      <c r="T119" s="177"/>
      <c r="U119" s="173"/>
      <c r="V119" s="173"/>
      <c r="W119" s="178" t="n">
        <f aca="false">SUM(W120:W131)</f>
        <v>0</v>
      </c>
      <c r="X119" s="173"/>
      <c r="Y119" s="178" t="n">
        <f aca="false">SUM(Y120:Y131)</f>
        <v>0</v>
      </c>
      <c r="Z119" s="173"/>
      <c r="AA119" s="179" t="n">
        <f aca="false">SUM(AA120:AA131)</f>
        <v>0</v>
      </c>
      <c r="AR119" s="180" t="s">
        <v>84</v>
      </c>
      <c r="AT119" s="181" t="s">
        <v>73</v>
      </c>
      <c r="AU119" s="181" t="s">
        <v>79</v>
      </c>
      <c r="AY119" s="180" t="s">
        <v>123</v>
      </c>
      <c r="BK119" s="182" t="n">
        <f aca="false">SUM(BK120:BK131)</f>
        <v>0</v>
      </c>
    </row>
    <row r="120" s="25" customFormat="true" ht="31.5" hidden="false" customHeight="true" outlineLevel="0" collapsed="false">
      <c r="B120" s="26"/>
      <c r="C120" s="185" t="s">
        <v>131</v>
      </c>
      <c r="D120" s="185" t="s">
        <v>125</v>
      </c>
      <c r="E120" s="186" t="s">
        <v>132</v>
      </c>
      <c r="F120" s="187" t="s">
        <v>133</v>
      </c>
      <c r="G120" s="187"/>
      <c r="H120" s="187"/>
      <c r="I120" s="187"/>
      <c r="J120" s="188" t="s">
        <v>134</v>
      </c>
      <c r="K120" s="189" t="n">
        <v>37</v>
      </c>
      <c r="L120" s="190" t="n">
        <v>0</v>
      </c>
      <c r="M120" s="190"/>
      <c r="N120" s="190" t="n">
        <f aca="false">ROUND(L120*K120,2)</f>
        <v>0</v>
      </c>
      <c r="O120" s="190"/>
      <c r="P120" s="190"/>
      <c r="Q120" s="190"/>
      <c r="R120" s="28"/>
      <c r="T120" s="191"/>
      <c r="U120" s="37" t="s">
        <v>39</v>
      </c>
      <c r="V120" s="192" t="n">
        <v>0.035</v>
      </c>
      <c r="W120" s="192" t="n">
        <f aca="false">V120*K120</f>
        <v>0</v>
      </c>
      <c r="X120" s="192" t="n">
        <v>0.00014</v>
      </c>
      <c r="Y120" s="192" t="n">
        <f aca="false">X120*K120</f>
        <v>0</v>
      </c>
      <c r="Z120" s="192" t="n">
        <v>0</v>
      </c>
      <c r="AA120" s="193" t="n">
        <f aca="false">Z120*K120</f>
        <v>0</v>
      </c>
      <c r="AR120" s="7" t="s">
        <v>129</v>
      </c>
      <c r="AT120" s="7" t="s">
        <v>125</v>
      </c>
      <c r="AU120" s="7" t="s">
        <v>84</v>
      </c>
      <c r="AY120" s="7" t="s">
        <v>123</v>
      </c>
      <c r="BE120" s="194" t="n">
        <f aca="false">IF(U120="základní",N120,0)</f>
        <v>0</v>
      </c>
      <c r="BF120" s="194" t="n">
        <f aca="false">IF(U120="snížená",N120,0)</f>
        <v>0</v>
      </c>
      <c r="BG120" s="194" t="n">
        <f aca="false">IF(U120="zákl. přenesená",N120,0)</f>
        <v>0</v>
      </c>
      <c r="BH120" s="194" t="n">
        <f aca="false">IF(U120="sníž. přenesená",N120,0)</f>
        <v>0</v>
      </c>
      <c r="BI120" s="194" t="n">
        <f aca="false">IF(U120="nulová",N120,0)</f>
        <v>0</v>
      </c>
      <c r="BJ120" s="7" t="s">
        <v>79</v>
      </c>
      <c r="BK120" s="194" t="n">
        <f aca="false">ROUND(L120*K120,2)</f>
        <v>0</v>
      </c>
      <c r="BL120" s="7" t="s">
        <v>129</v>
      </c>
      <c r="BM120" s="7" t="s">
        <v>135</v>
      </c>
    </row>
    <row r="121" s="25" customFormat="true" ht="22.5" hidden="false" customHeight="true" outlineLevel="0" collapsed="false">
      <c r="B121" s="26"/>
      <c r="C121" s="185" t="s">
        <v>136</v>
      </c>
      <c r="D121" s="185" t="s">
        <v>125</v>
      </c>
      <c r="E121" s="186" t="s">
        <v>137</v>
      </c>
      <c r="F121" s="187" t="s">
        <v>138</v>
      </c>
      <c r="G121" s="187"/>
      <c r="H121" s="187"/>
      <c r="I121" s="187"/>
      <c r="J121" s="188" t="s">
        <v>134</v>
      </c>
      <c r="K121" s="189" t="n">
        <v>1</v>
      </c>
      <c r="L121" s="190" t="n">
        <v>0</v>
      </c>
      <c r="M121" s="190"/>
      <c r="N121" s="190" t="n">
        <f aca="false">ROUND(L121*K121,2)</f>
        <v>0</v>
      </c>
      <c r="O121" s="190"/>
      <c r="P121" s="190"/>
      <c r="Q121" s="190"/>
      <c r="R121" s="28"/>
      <c r="T121" s="191"/>
      <c r="U121" s="37" t="s">
        <v>39</v>
      </c>
      <c r="V121" s="192" t="n">
        <v>0.227</v>
      </c>
      <c r="W121" s="192" t="n">
        <f aca="false">V121*K121</f>
        <v>0</v>
      </c>
      <c r="X121" s="192" t="n">
        <v>0.00025</v>
      </c>
      <c r="Y121" s="192" t="n">
        <f aca="false">X121*K121</f>
        <v>0</v>
      </c>
      <c r="Z121" s="192" t="n">
        <v>0</v>
      </c>
      <c r="AA121" s="193" t="n">
        <f aca="false">Z121*K121</f>
        <v>0</v>
      </c>
      <c r="AR121" s="7" t="s">
        <v>129</v>
      </c>
      <c r="AT121" s="7" t="s">
        <v>125</v>
      </c>
      <c r="AU121" s="7" t="s">
        <v>84</v>
      </c>
      <c r="AY121" s="7" t="s">
        <v>123</v>
      </c>
      <c r="BE121" s="194" t="n">
        <f aca="false">IF(U121="základní",N121,0)</f>
        <v>0</v>
      </c>
      <c r="BF121" s="194" t="n">
        <f aca="false">IF(U121="snížená",N121,0)</f>
        <v>0</v>
      </c>
      <c r="BG121" s="194" t="n">
        <f aca="false">IF(U121="zákl. přenesená",N121,0)</f>
        <v>0</v>
      </c>
      <c r="BH121" s="194" t="n">
        <f aca="false">IF(U121="sníž. přenesená",N121,0)</f>
        <v>0</v>
      </c>
      <c r="BI121" s="194" t="n">
        <f aca="false">IF(U121="nulová",N121,0)</f>
        <v>0</v>
      </c>
      <c r="BJ121" s="7" t="s">
        <v>79</v>
      </c>
      <c r="BK121" s="194" t="n">
        <f aca="false">ROUND(L121*K121,2)</f>
        <v>0</v>
      </c>
      <c r="BL121" s="7" t="s">
        <v>129</v>
      </c>
      <c r="BM121" s="7" t="s">
        <v>139</v>
      </c>
    </row>
    <row r="122" s="25" customFormat="true" ht="31.5" hidden="false" customHeight="true" outlineLevel="0" collapsed="false">
      <c r="B122" s="26"/>
      <c r="C122" s="185" t="s">
        <v>84</v>
      </c>
      <c r="D122" s="185" t="s">
        <v>125</v>
      </c>
      <c r="E122" s="186" t="s">
        <v>140</v>
      </c>
      <c r="F122" s="187" t="s">
        <v>141</v>
      </c>
      <c r="G122" s="187"/>
      <c r="H122" s="187"/>
      <c r="I122" s="187"/>
      <c r="J122" s="188" t="s">
        <v>134</v>
      </c>
      <c r="K122" s="189" t="n">
        <v>1</v>
      </c>
      <c r="L122" s="190" t="n">
        <v>0</v>
      </c>
      <c r="M122" s="190"/>
      <c r="N122" s="190" t="n">
        <f aca="false">ROUND(L122*K122,2)</f>
        <v>0</v>
      </c>
      <c r="O122" s="190"/>
      <c r="P122" s="190"/>
      <c r="Q122" s="190"/>
      <c r="R122" s="28"/>
      <c r="T122" s="191"/>
      <c r="U122" s="37" t="s">
        <v>39</v>
      </c>
      <c r="V122" s="192" t="n">
        <v>0.268</v>
      </c>
      <c r="W122" s="192" t="n">
        <f aca="false">V122*K122</f>
        <v>0</v>
      </c>
      <c r="X122" s="192" t="n">
        <v>0.00038</v>
      </c>
      <c r="Y122" s="192" t="n">
        <f aca="false">X122*K122</f>
        <v>0</v>
      </c>
      <c r="Z122" s="192" t="n">
        <v>0</v>
      </c>
      <c r="AA122" s="193" t="n">
        <f aca="false">Z122*K122</f>
        <v>0</v>
      </c>
      <c r="AR122" s="7" t="s">
        <v>129</v>
      </c>
      <c r="AT122" s="7" t="s">
        <v>125</v>
      </c>
      <c r="AU122" s="7" t="s">
        <v>84</v>
      </c>
      <c r="AY122" s="7" t="s">
        <v>123</v>
      </c>
      <c r="BE122" s="194" t="n">
        <f aca="false">IF(U122="základní",N122,0)</f>
        <v>0</v>
      </c>
      <c r="BF122" s="194" t="n">
        <f aca="false">IF(U122="snížená",N122,0)</f>
        <v>0</v>
      </c>
      <c r="BG122" s="194" t="n">
        <f aca="false">IF(U122="zákl. přenesená",N122,0)</f>
        <v>0</v>
      </c>
      <c r="BH122" s="194" t="n">
        <f aca="false">IF(U122="sníž. přenesená",N122,0)</f>
        <v>0</v>
      </c>
      <c r="BI122" s="194" t="n">
        <f aca="false">IF(U122="nulová",N122,0)</f>
        <v>0</v>
      </c>
      <c r="BJ122" s="7" t="s">
        <v>79</v>
      </c>
      <c r="BK122" s="194" t="n">
        <f aca="false">ROUND(L122*K122,2)</f>
        <v>0</v>
      </c>
      <c r="BL122" s="7" t="s">
        <v>129</v>
      </c>
      <c r="BM122" s="7" t="s">
        <v>142</v>
      </c>
    </row>
    <row r="123" s="25" customFormat="true" ht="31.5" hidden="false" customHeight="true" outlineLevel="0" collapsed="false">
      <c r="B123" s="26"/>
      <c r="C123" s="185" t="s">
        <v>143</v>
      </c>
      <c r="D123" s="185" t="s">
        <v>125</v>
      </c>
      <c r="E123" s="186" t="s">
        <v>140</v>
      </c>
      <c r="F123" s="187" t="s">
        <v>141</v>
      </c>
      <c r="G123" s="187"/>
      <c r="H123" s="187"/>
      <c r="I123" s="187"/>
      <c r="J123" s="188" t="s">
        <v>134</v>
      </c>
      <c r="K123" s="189" t="n">
        <v>1</v>
      </c>
      <c r="L123" s="190" t="n">
        <v>0</v>
      </c>
      <c r="M123" s="190"/>
      <c r="N123" s="190" t="n">
        <f aca="false">ROUND(L123*K123,2)</f>
        <v>0</v>
      </c>
      <c r="O123" s="190"/>
      <c r="P123" s="190"/>
      <c r="Q123" s="190"/>
      <c r="R123" s="28"/>
      <c r="T123" s="191"/>
      <c r="U123" s="37" t="s">
        <v>39</v>
      </c>
      <c r="V123" s="192" t="n">
        <v>0.268</v>
      </c>
      <c r="W123" s="192" t="n">
        <f aca="false">V123*K123</f>
        <v>0</v>
      </c>
      <c r="X123" s="192" t="n">
        <v>0.00038</v>
      </c>
      <c r="Y123" s="192" t="n">
        <f aca="false">X123*K123</f>
        <v>0</v>
      </c>
      <c r="Z123" s="192" t="n">
        <v>0</v>
      </c>
      <c r="AA123" s="193" t="n">
        <f aca="false">Z123*K123</f>
        <v>0</v>
      </c>
      <c r="AR123" s="7" t="s">
        <v>129</v>
      </c>
      <c r="AT123" s="7" t="s">
        <v>125</v>
      </c>
      <c r="AU123" s="7" t="s">
        <v>84</v>
      </c>
      <c r="AY123" s="7" t="s">
        <v>123</v>
      </c>
      <c r="BE123" s="194" t="n">
        <f aca="false">IF(U123="základní",N123,0)</f>
        <v>0</v>
      </c>
      <c r="BF123" s="194" t="n">
        <f aca="false">IF(U123="snížená",N123,0)</f>
        <v>0</v>
      </c>
      <c r="BG123" s="194" t="n">
        <f aca="false">IF(U123="zákl. přenesená",N123,0)</f>
        <v>0</v>
      </c>
      <c r="BH123" s="194" t="n">
        <f aca="false">IF(U123="sníž. přenesená",N123,0)</f>
        <v>0</v>
      </c>
      <c r="BI123" s="194" t="n">
        <f aca="false">IF(U123="nulová",N123,0)</f>
        <v>0</v>
      </c>
      <c r="BJ123" s="7" t="s">
        <v>79</v>
      </c>
      <c r="BK123" s="194" t="n">
        <f aca="false">ROUND(L123*K123,2)</f>
        <v>0</v>
      </c>
      <c r="BL123" s="7" t="s">
        <v>129</v>
      </c>
      <c r="BM123" s="7" t="s">
        <v>144</v>
      </c>
    </row>
    <row r="124" s="25" customFormat="true" ht="31.5" hidden="false" customHeight="true" outlineLevel="0" collapsed="false">
      <c r="B124" s="26"/>
      <c r="C124" s="185" t="s">
        <v>145</v>
      </c>
      <c r="D124" s="185" t="s">
        <v>125</v>
      </c>
      <c r="E124" s="186" t="s">
        <v>146</v>
      </c>
      <c r="F124" s="187" t="s">
        <v>147</v>
      </c>
      <c r="G124" s="187"/>
      <c r="H124" s="187"/>
      <c r="I124" s="187"/>
      <c r="J124" s="188" t="s">
        <v>134</v>
      </c>
      <c r="K124" s="189" t="n">
        <v>37</v>
      </c>
      <c r="L124" s="190" t="n">
        <v>0</v>
      </c>
      <c r="M124" s="190"/>
      <c r="N124" s="190" t="n">
        <f aca="false">ROUND(L124*K124,2)</f>
        <v>0</v>
      </c>
      <c r="O124" s="190"/>
      <c r="P124" s="190"/>
      <c r="Q124" s="190"/>
      <c r="R124" s="28"/>
      <c r="T124" s="191"/>
      <c r="U124" s="37" t="s">
        <v>39</v>
      </c>
      <c r="V124" s="192" t="n">
        <v>0.11</v>
      </c>
      <c r="W124" s="192" t="n">
        <f aca="false">V124*K124</f>
        <v>0</v>
      </c>
      <c r="X124" s="192" t="n">
        <v>0.00026</v>
      </c>
      <c r="Y124" s="192" t="n">
        <f aca="false">X124*K124</f>
        <v>0</v>
      </c>
      <c r="Z124" s="192" t="n">
        <v>0</v>
      </c>
      <c r="AA124" s="193" t="n">
        <f aca="false">Z124*K124</f>
        <v>0</v>
      </c>
      <c r="AR124" s="7" t="s">
        <v>129</v>
      </c>
      <c r="AT124" s="7" t="s">
        <v>125</v>
      </c>
      <c r="AU124" s="7" t="s">
        <v>84</v>
      </c>
      <c r="AY124" s="7" t="s">
        <v>123</v>
      </c>
      <c r="BE124" s="194" t="n">
        <f aca="false">IF(U124="základní",N124,0)</f>
        <v>0</v>
      </c>
      <c r="BF124" s="194" t="n">
        <f aca="false">IF(U124="snížená",N124,0)</f>
        <v>0</v>
      </c>
      <c r="BG124" s="194" t="n">
        <f aca="false">IF(U124="zákl. přenesená",N124,0)</f>
        <v>0</v>
      </c>
      <c r="BH124" s="194" t="n">
        <f aca="false">IF(U124="sníž. přenesená",N124,0)</f>
        <v>0</v>
      </c>
      <c r="BI124" s="194" t="n">
        <f aca="false">IF(U124="nulová",N124,0)</f>
        <v>0</v>
      </c>
      <c r="BJ124" s="7" t="s">
        <v>79</v>
      </c>
      <c r="BK124" s="194" t="n">
        <f aca="false">ROUND(L124*K124,2)</f>
        <v>0</v>
      </c>
      <c r="BL124" s="7" t="s">
        <v>129</v>
      </c>
      <c r="BM124" s="7" t="s">
        <v>148</v>
      </c>
    </row>
    <row r="125" s="25" customFormat="true" ht="31.5" hidden="false" customHeight="true" outlineLevel="0" collapsed="false">
      <c r="B125" s="26"/>
      <c r="C125" s="185" t="s">
        <v>149</v>
      </c>
      <c r="D125" s="185" t="s">
        <v>125</v>
      </c>
      <c r="E125" s="186" t="s">
        <v>150</v>
      </c>
      <c r="F125" s="187" t="s">
        <v>151</v>
      </c>
      <c r="G125" s="187"/>
      <c r="H125" s="187"/>
      <c r="I125" s="187"/>
      <c r="J125" s="188" t="s">
        <v>134</v>
      </c>
      <c r="K125" s="189" t="n">
        <v>8</v>
      </c>
      <c r="L125" s="190" t="n">
        <v>0</v>
      </c>
      <c r="M125" s="190"/>
      <c r="N125" s="190" t="n">
        <f aca="false">ROUND(L125*K125,2)</f>
        <v>0</v>
      </c>
      <c r="O125" s="190"/>
      <c r="P125" s="190"/>
      <c r="Q125" s="190"/>
      <c r="R125" s="28"/>
      <c r="T125" s="191"/>
      <c r="U125" s="37" t="s">
        <v>39</v>
      </c>
      <c r="V125" s="192" t="n">
        <v>0.082</v>
      </c>
      <c r="W125" s="192" t="n">
        <f aca="false">V125*K125</f>
        <v>0</v>
      </c>
      <c r="X125" s="192" t="n">
        <v>0.00022</v>
      </c>
      <c r="Y125" s="192" t="n">
        <f aca="false">X125*K125</f>
        <v>0</v>
      </c>
      <c r="Z125" s="192" t="n">
        <v>0</v>
      </c>
      <c r="AA125" s="193" t="n">
        <f aca="false">Z125*K125</f>
        <v>0</v>
      </c>
      <c r="AR125" s="7" t="s">
        <v>129</v>
      </c>
      <c r="AT125" s="7" t="s">
        <v>125</v>
      </c>
      <c r="AU125" s="7" t="s">
        <v>84</v>
      </c>
      <c r="AY125" s="7" t="s">
        <v>123</v>
      </c>
      <c r="BE125" s="194" t="n">
        <f aca="false">IF(U125="základní",N125,0)</f>
        <v>0</v>
      </c>
      <c r="BF125" s="194" t="n">
        <f aca="false">IF(U125="snížená",N125,0)</f>
        <v>0</v>
      </c>
      <c r="BG125" s="194" t="n">
        <f aca="false">IF(U125="zákl. přenesená",N125,0)</f>
        <v>0</v>
      </c>
      <c r="BH125" s="194" t="n">
        <f aca="false">IF(U125="sníž. přenesená",N125,0)</f>
        <v>0</v>
      </c>
      <c r="BI125" s="194" t="n">
        <f aca="false">IF(U125="nulová",N125,0)</f>
        <v>0</v>
      </c>
      <c r="BJ125" s="7" t="s">
        <v>79</v>
      </c>
      <c r="BK125" s="194" t="n">
        <f aca="false">ROUND(L125*K125,2)</f>
        <v>0</v>
      </c>
      <c r="BL125" s="7" t="s">
        <v>129</v>
      </c>
      <c r="BM125" s="7" t="s">
        <v>152</v>
      </c>
    </row>
    <row r="126" s="25" customFormat="true" ht="31.5" hidden="false" customHeight="true" outlineLevel="0" collapsed="false">
      <c r="B126" s="26"/>
      <c r="C126" s="185" t="s">
        <v>153</v>
      </c>
      <c r="D126" s="185" t="s">
        <v>125</v>
      </c>
      <c r="E126" s="186" t="s">
        <v>154</v>
      </c>
      <c r="F126" s="187" t="s">
        <v>155</v>
      </c>
      <c r="G126" s="187"/>
      <c r="H126" s="187"/>
      <c r="I126" s="187"/>
      <c r="J126" s="188" t="s">
        <v>134</v>
      </c>
      <c r="K126" s="189" t="n">
        <v>1</v>
      </c>
      <c r="L126" s="190" t="n">
        <v>0</v>
      </c>
      <c r="M126" s="190"/>
      <c r="N126" s="190" t="n">
        <f aca="false">ROUND(L126*K126,2)</f>
        <v>0</v>
      </c>
      <c r="O126" s="190"/>
      <c r="P126" s="190"/>
      <c r="Q126" s="190"/>
      <c r="R126" s="28"/>
      <c r="T126" s="191"/>
      <c r="U126" s="37" t="s">
        <v>39</v>
      </c>
      <c r="V126" s="192" t="n">
        <v>0.268</v>
      </c>
      <c r="W126" s="192" t="n">
        <f aca="false">V126*K126</f>
        <v>0</v>
      </c>
      <c r="X126" s="192" t="n">
        <v>0.00124</v>
      </c>
      <c r="Y126" s="192" t="n">
        <f aca="false">X126*K126</f>
        <v>0</v>
      </c>
      <c r="Z126" s="192" t="n">
        <v>0</v>
      </c>
      <c r="AA126" s="193" t="n">
        <f aca="false">Z126*K126</f>
        <v>0</v>
      </c>
      <c r="AR126" s="7" t="s">
        <v>129</v>
      </c>
      <c r="AT126" s="7" t="s">
        <v>125</v>
      </c>
      <c r="AU126" s="7" t="s">
        <v>84</v>
      </c>
      <c r="AY126" s="7" t="s">
        <v>123</v>
      </c>
      <c r="BE126" s="194" t="n">
        <f aca="false">IF(U126="základní",N126,0)</f>
        <v>0</v>
      </c>
      <c r="BF126" s="194" t="n">
        <f aca="false">IF(U126="snížená",N126,0)</f>
        <v>0</v>
      </c>
      <c r="BG126" s="194" t="n">
        <f aca="false">IF(U126="zákl. přenesená",N126,0)</f>
        <v>0</v>
      </c>
      <c r="BH126" s="194" t="n">
        <f aca="false">IF(U126="sníž. přenesená",N126,0)</f>
        <v>0</v>
      </c>
      <c r="BI126" s="194" t="n">
        <f aca="false">IF(U126="nulová",N126,0)</f>
        <v>0</v>
      </c>
      <c r="BJ126" s="7" t="s">
        <v>79</v>
      </c>
      <c r="BK126" s="194" t="n">
        <f aca="false">ROUND(L126*K126,2)</f>
        <v>0</v>
      </c>
      <c r="BL126" s="7" t="s">
        <v>129</v>
      </c>
      <c r="BM126" s="7" t="s">
        <v>156</v>
      </c>
    </row>
    <row r="127" s="25" customFormat="true" ht="31.5" hidden="false" customHeight="true" outlineLevel="0" collapsed="false">
      <c r="B127" s="26"/>
      <c r="C127" s="185" t="s">
        <v>157</v>
      </c>
      <c r="D127" s="185" t="s">
        <v>125</v>
      </c>
      <c r="E127" s="186" t="s">
        <v>158</v>
      </c>
      <c r="F127" s="187" t="s">
        <v>159</v>
      </c>
      <c r="G127" s="187"/>
      <c r="H127" s="187"/>
      <c r="I127" s="187"/>
      <c r="J127" s="188" t="s">
        <v>134</v>
      </c>
      <c r="K127" s="189" t="n">
        <v>4</v>
      </c>
      <c r="L127" s="190" t="n">
        <v>0</v>
      </c>
      <c r="M127" s="190"/>
      <c r="N127" s="190" t="n">
        <f aca="false">ROUND(L127*K127,2)</f>
        <v>0</v>
      </c>
      <c r="O127" s="190"/>
      <c r="P127" s="190"/>
      <c r="Q127" s="190"/>
      <c r="R127" s="28"/>
      <c r="T127" s="191"/>
      <c r="U127" s="37" t="s">
        <v>39</v>
      </c>
      <c r="V127" s="192" t="n">
        <v>0.26</v>
      </c>
      <c r="W127" s="192" t="n">
        <f aca="false">V127*K127</f>
        <v>0</v>
      </c>
      <c r="X127" s="192" t="n">
        <v>0.0007</v>
      </c>
      <c r="Y127" s="192" t="n">
        <f aca="false">X127*K127</f>
        <v>0</v>
      </c>
      <c r="Z127" s="192" t="n">
        <v>0</v>
      </c>
      <c r="AA127" s="193" t="n">
        <f aca="false">Z127*K127</f>
        <v>0</v>
      </c>
      <c r="AR127" s="7" t="s">
        <v>129</v>
      </c>
      <c r="AT127" s="7" t="s">
        <v>125</v>
      </c>
      <c r="AU127" s="7" t="s">
        <v>84</v>
      </c>
      <c r="AY127" s="7" t="s">
        <v>123</v>
      </c>
      <c r="BE127" s="194" t="n">
        <f aca="false">IF(U127="základní",N127,0)</f>
        <v>0</v>
      </c>
      <c r="BF127" s="194" t="n">
        <f aca="false">IF(U127="snížená",N127,0)</f>
        <v>0</v>
      </c>
      <c r="BG127" s="194" t="n">
        <f aca="false">IF(U127="zákl. přenesená",N127,0)</f>
        <v>0</v>
      </c>
      <c r="BH127" s="194" t="n">
        <f aca="false">IF(U127="sníž. přenesená",N127,0)</f>
        <v>0</v>
      </c>
      <c r="BI127" s="194" t="n">
        <f aca="false">IF(U127="nulová",N127,0)</f>
        <v>0</v>
      </c>
      <c r="BJ127" s="7" t="s">
        <v>79</v>
      </c>
      <c r="BK127" s="194" t="n">
        <f aca="false">ROUND(L127*K127,2)</f>
        <v>0</v>
      </c>
      <c r="BL127" s="7" t="s">
        <v>129</v>
      </c>
      <c r="BM127" s="7" t="s">
        <v>160</v>
      </c>
    </row>
    <row r="128" s="25" customFormat="true" ht="31.5" hidden="false" customHeight="true" outlineLevel="0" collapsed="false">
      <c r="B128" s="26"/>
      <c r="C128" s="185" t="s">
        <v>161</v>
      </c>
      <c r="D128" s="185" t="s">
        <v>125</v>
      </c>
      <c r="E128" s="186" t="s">
        <v>162</v>
      </c>
      <c r="F128" s="187" t="s">
        <v>163</v>
      </c>
      <c r="G128" s="187"/>
      <c r="H128" s="187"/>
      <c r="I128" s="187"/>
      <c r="J128" s="188" t="s">
        <v>134</v>
      </c>
      <c r="K128" s="189" t="n">
        <v>1</v>
      </c>
      <c r="L128" s="190" t="n">
        <v>0</v>
      </c>
      <c r="M128" s="190"/>
      <c r="N128" s="190" t="n">
        <f aca="false">ROUND(L128*K128,2)</f>
        <v>0</v>
      </c>
      <c r="O128" s="190"/>
      <c r="P128" s="190"/>
      <c r="Q128" s="190"/>
      <c r="R128" s="28"/>
      <c r="T128" s="191"/>
      <c r="U128" s="37" t="s">
        <v>39</v>
      </c>
      <c r="V128" s="192" t="n">
        <v>0.68</v>
      </c>
      <c r="W128" s="192" t="n">
        <f aca="false">V128*K128</f>
        <v>0</v>
      </c>
      <c r="X128" s="192" t="n">
        <v>0.00165</v>
      </c>
      <c r="Y128" s="192" t="n">
        <f aca="false">X128*K128</f>
        <v>0</v>
      </c>
      <c r="Z128" s="192" t="n">
        <v>0</v>
      </c>
      <c r="AA128" s="193" t="n">
        <f aca="false">Z128*K128</f>
        <v>0</v>
      </c>
      <c r="AR128" s="7" t="s">
        <v>129</v>
      </c>
      <c r="AT128" s="7" t="s">
        <v>125</v>
      </c>
      <c r="AU128" s="7" t="s">
        <v>84</v>
      </c>
      <c r="AY128" s="7" t="s">
        <v>123</v>
      </c>
      <c r="BE128" s="194" t="n">
        <f aca="false">IF(U128="základní",N128,0)</f>
        <v>0</v>
      </c>
      <c r="BF128" s="194" t="n">
        <f aca="false">IF(U128="snížená",N128,0)</f>
        <v>0</v>
      </c>
      <c r="BG128" s="194" t="n">
        <f aca="false">IF(U128="zákl. přenesená",N128,0)</f>
        <v>0</v>
      </c>
      <c r="BH128" s="194" t="n">
        <f aca="false">IF(U128="sníž. přenesená",N128,0)</f>
        <v>0</v>
      </c>
      <c r="BI128" s="194" t="n">
        <f aca="false">IF(U128="nulová",N128,0)</f>
        <v>0</v>
      </c>
      <c r="BJ128" s="7" t="s">
        <v>79</v>
      </c>
      <c r="BK128" s="194" t="n">
        <f aca="false">ROUND(L128*K128,2)</f>
        <v>0</v>
      </c>
      <c r="BL128" s="7" t="s">
        <v>129</v>
      </c>
      <c r="BM128" s="7" t="s">
        <v>164</v>
      </c>
    </row>
    <row r="129" s="25" customFormat="true" ht="31.5" hidden="false" customHeight="true" outlineLevel="0" collapsed="false">
      <c r="B129" s="26"/>
      <c r="C129" s="185" t="s">
        <v>165</v>
      </c>
      <c r="D129" s="185" t="s">
        <v>125</v>
      </c>
      <c r="E129" s="186" t="s">
        <v>166</v>
      </c>
      <c r="F129" s="187" t="s">
        <v>167</v>
      </c>
      <c r="G129" s="187"/>
      <c r="H129" s="187"/>
      <c r="I129" s="187"/>
      <c r="J129" s="188" t="s">
        <v>134</v>
      </c>
      <c r="K129" s="189" t="n">
        <v>2</v>
      </c>
      <c r="L129" s="190" t="n">
        <v>0</v>
      </c>
      <c r="M129" s="190"/>
      <c r="N129" s="190" t="n">
        <f aca="false">ROUND(L129*K129,2)</f>
        <v>0</v>
      </c>
      <c r="O129" s="190"/>
      <c r="P129" s="190"/>
      <c r="Q129" s="190"/>
      <c r="R129" s="28"/>
      <c r="T129" s="191"/>
      <c r="U129" s="37" t="s">
        <v>39</v>
      </c>
      <c r="V129" s="192" t="n">
        <v>0.381</v>
      </c>
      <c r="W129" s="192" t="n">
        <f aca="false">V129*K129</f>
        <v>0</v>
      </c>
      <c r="X129" s="192" t="n">
        <v>0.00055</v>
      </c>
      <c r="Y129" s="192" t="n">
        <f aca="false">X129*K129</f>
        <v>0</v>
      </c>
      <c r="Z129" s="192" t="n">
        <v>0</v>
      </c>
      <c r="AA129" s="193" t="n">
        <f aca="false">Z129*K129</f>
        <v>0</v>
      </c>
      <c r="AR129" s="7" t="s">
        <v>129</v>
      </c>
      <c r="AT129" s="7" t="s">
        <v>125</v>
      </c>
      <c r="AU129" s="7" t="s">
        <v>84</v>
      </c>
      <c r="AY129" s="7" t="s">
        <v>123</v>
      </c>
      <c r="BE129" s="194" t="n">
        <f aca="false">IF(U129="základní",N129,0)</f>
        <v>0</v>
      </c>
      <c r="BF129" s="194" t="n">
        <f aca="false">IF(U129="snížená",N129,0)</f>
        <v>0</v>
      </c>
      <c r="BG129" s="194" t="n">
        <f aca="false">IF(U129="zákl. přenesená",N129,0)</f>
        <v>0</v>
      </c>
      <c r="BH129" s="194" t="n">
        <f aca="false">IF(U129="sníž. přenesená",N129,0)</f>
        <v>0</v>
      </c>
      <c r="BI129" s="194" t="n">
        <f aca="false">IF(U129="nulová",N129,0)</f>
        <v>0</v>
      </c>
      <c r="BJ129" s="7" t="s">
        <v>79</v>
      </c>
      <c r="BK129" s="194" t="n">
        <f aca="false">ROUND(L129*K129,2)</f>
        <v>0</v>
      </c>
      <c r="BL129" s="7" t="s">
        <v>129</v>
      </c>
      <c r="BM129" s="7" t="s">
        <v>168</v>
      </c>
    </row>
    <row r="130" s="25" customFormat="true" ht="31.5" hidden="false" customHeight="true" outlineLevel="0" collapsed="false">
      <c r="B130" s="26"/>
      <c r="C130" s="185" t="s">
        <v>14</v>
      </c>
      <c r="D130" s="185" t="s">
        <v>125</v>
      </c>
      <c r="E130" s="186" t="s">
        <v>169</v>
      </c>
      <c r="F130" s="187" t="s">
        <v>170</v>
      </c>
      <c r="G130" s="187"/>
      <c r="H130" s="187"/>
      <c r="I130" s="187"/>
      <c r="J130" s="188" t="s">
        <v>134</v>
      </c>
      <c r="K130" s="189" t="n">
        <v>2</v>
      </c>
      <c r="L130" s="190" t="n">
        <v>0</v>
      </c>
      <c r="M130" s="190"/>
      <c r="N130" s="190" t="n">
        <f aca="false">ROUND(L130*K130,2)</f>
        <v>0</v>
      </c>
      <c r="O130" s="190"/>
      <c r="P130" s="190"/>
      <c r="Q130" s="190"/>
      <c r="R130" s="28"/>
      <c r="T130" s="191"/>
      <c r="U130" s="37" t="s">
        <v>39</v>
      </c>
      <c r="V130" s="192" t="n">
        <v>0.433</v>
      </c>
      <c r="W130" s="192" t="n">
        <f aca="false">V130*K130</f>
        <v>0</v>
      </c>
      <c r="X130" s="192" t="n">
        <v>0.00221</v>
      </c>
      <c r="Y130" s="192" t="n">
        <f aca="false">X130*K130</f>
        <v>0</v>
      </c>
      <c r="Z130" s="192" t="n">
        <v>0</v>
      </c>
      <c r="AA130" s="193" t="n">
        <f aca="false">Z130*K130</f>
        <v>0</v>
      </c>
      <c r="AR130" s="7" t="s">
        <v>129</v>
      </c>
      <c r="AT130" s="7" t="s">
        <v>125</v>
      </c>
      <c r="AU130" s="7" t="s">
        <v>84</v>
      </c>
      <c r="AY130" s="7" t="s">
        <v>123</v>
      </c>
      <c r="BE130" s="194" t="n">
        <f aca="false">IF(U130="základní",N130,0)</f>
        <v>0</v>
      </c>
      <c r="BF130" s="194" t="n">
        <f aca="false">IF(U130="snížená",N130,0)</f>
        <v>0</v>
      </c>
      <c r="BG130" s="194" t="n">
        <f aca="false">IF(U130="zákl. přenesená",N130,0)</f>
        <v>0</v>
      </c>
      <c r="BH130" s="194" t="n">
        <f aca="false">IF(U130="sníž. přenesená",N130,0)</f>
        <v>0</v>
      </c>
      <c r="BI130" s="194" t="n">
        <f aca="false">IF(U130="nulová",N130,0)</f>
        <v>0</v>
      </c>
      <c r="BJ130" s="7" t="s">
        <v>79</v>
      </c>
      <c r="BK130" s="194" t="n">
        <f aca="false">ROUND(L130*K130,2)</f>
        <v>0</v>
      </c>
      <c r="BL130" s="7" t="s">
        <v>129</v>
      </c>
      <c r="BM130" s="7" t="s">
        <v>171</v>
      </c>
    </row>
    <row r="131" s="25" customFormat="true" ht="31.5" hidden="false" customHeight="true" outlineLevel="0" collapsed="false">
      <c r="B131" s="26"/>
      <c r="C131" s="185" t="s">
        <v>172</v>
      </c>
      <c r="D131" s="185" t="s">
        <v>125</v>
      </c>
      <c r="E131" s="186" t="s">
        <v>173</v>
      </c>
      <c r="F131" s="187" t="s">
        <v>174</v>
      </c>
      <c r="G131" s="187"/>
      <c r="H131" s="187"/>
      <c r="I131" s="187"/>
      <c r="J131" s="188" t="s">
        <v>175</v>
      </c>
      <c r="K131" s="189" t="n">
        <v>0.029</v>
      </c>
      <c r="L131" s="190" t="n">
        <v>0</v>
      </c>
      <c r="M131" s="190"/>
      <c r="N131" s="190" t="n">
        <f aca="false">ROUND(L131*K131,2)</f>
        <v>0</v>
      </c>
      <c r="O131" s="190"/>
      <c r="P131" s="190"/>
      <c r="Q131" s="190"/>
      <c r="R131" s="28"/>
      <c r="T131" s="191"/>
      <c r="U131" s="37" t="s">
        <v>39</v>
      </c>
      <c r="V131" s="192" t="n">
        <v>2.232</v>
      </c>
      <c r="W131" s="192" t="n">
        <f aca="false">V131*K131</f>
        <v>0</v>
      </c>
      <c r="X131" s="192" t="n">
        <v>0</v>
      </c>
      <c r="Y131" s="192" t="n">
        <f aca="false">X131*K131</f>
        <v>0</v>
      </c>
      <c r="Z131" s="192" t="n">
        <v>0</v>
      </c>
      <c r="AA131" s="193" t="n">
        <f aca="false">Z131*K131</f>
        <v>0</v>
      </c>
      <c r="AR131" s="7" t="s">
        <v>129</v>
      </c>
      <c r="AT131" s="7" t="s">
        <v>125</v>
      </c>
      <c r="AU131" s="7" t="s">
        <v>84</v>
      </c>
      <c r="AY131" s="7" t="s">
        <v>123</v>
      </c>
      <c r="BE131" s="194" t="n">
        <f aca="false">IF(U131="základní",N131,0)</f>
        <v>0</v>
      </c>
      <c r="BF131" s="194" t="n">
        <f aca="false">IF(U131="snížená",N131,0)</f>
        <v>0</v>
      </c>
      <c r="BG131" s="194" t="n">
        <f aca="false">IF(U131="zákl. přenesená",N131,0)</f>
        <v>0</v>
      </c>
      <c r="BH131" s="194" t="n">
        <f aca="false">IF(U131="sníž. přenesená",N131,0)</f>
        <v>0</v>
      </c>
      <c r="BI131" s="194" t="n">
        <f aca="false">IF(U131="nulová",N131,0)</f>
        <v>0</v>
      </c>
      <c r="BJ131" s="7" t="s">
        <v>79</v>
      </c>
      <c r="BK131" s="194" t="n">
        <f aca="false">ROUND(L131*K131,2)</f>
        <v>0</v>
      </c>
      <c r="BL131" s="7" t="s">
        <v>129</v>
      </c>
      <c r="BM131" s="7" t="s">
        <v>176</v>
      </c>
    </row>
    <row r="132" s="171" customFormat="true" ht="29.9" hidden="false" customHeight="true" outlineLevel="0" collapsed="false">
      <c r="B132" s="172"/>
      <c r="C132" s="173"/>
      <c r="D132" s="183" t="s">
        <v>107</v>
      </c>
      <c r="E132" s="183"/>
      <c r="F132" s="183"/>
      <c r="G132" s="183"/>
      <c r="H132" s="183"/>
      <c r="I132" s="183"/>
      <c r="J132" s="183"/>
      <c r="K132" s="183"/>
      <c r="L132" s="183"/>
      <c r="M132" s="183"/>
      <c r="N132" s="195" t="n">
        <f aca="false">BK132</f>
        <v>0</v>
      </c>
      <c r="O132" s="195"/>
      <c r="P132" s="195"/>
      <c r="Q132" s="195"/>
      <c r="R132" s="176"/>
      <c r="T132" s="177"/>
      <c r="U132" s="173"/>
      <c r="V132" s="173"/>
      <c r="W132" s="178" t="n">
        <f aca="false">SUM(W133:W146)</f>
        <v>0</v>
      </c>
      <c r="X132" s="173"/>
      <c r="Y132" s="178" t="n">
        <f aca="false">SUM(Y133:Y146)</f>
        <v>0</v>
      </c>
      <c r="Z132" s="173"/>
      <c r="AA132" s="179" t="n">
        <f aca="false">SUM(AA133:AA146)</f>
        <v>0</v>
      </c>
      <c r="AR132" s="180" t="s">
        <v>84</v>
      </c>
      <c r="AT132" s="181" t="s">
        <v>73</v>
      </c>
      <c r="AU132" s="181" t="s">
        <v>79</v>
      </c>
      <c r="AY132" s="180" t="s">
        <v>123</v>
      </c>
      <c r="BK132" s="182" t="n">
        <f aca="false">SUM(BK133:BK146)</f>
        <v>0</v>
      </c>
    </row>
    <row r="133" s="25" customFormat="true" ht="31.5" hidden="false" customHeight="true" outlineLevel="0" collapsed="false">
      <c r="B133" s="26"/>
      <c r="C133" s="185" t="s">
        <v>177</v>
      </c>
      <c r="D133" s="185" t="s">
        <v>125</v>
      </c>
      <c r="E133" s="186" t="s">
        <v>178</v>
      </c>
      <c r="F133" s="187" t="s">
        <v>179</v>
      </c>
      <c r="G133" s="187"/>
      <c r="H133" s="187"/>
      <c r="I133" s="187"/>
      <c r="J133" s="188" t="s">
        <v>134</v>
      </c>
      <c r="K133" s="189" t="n">
        <v>1</v>
      </c>
      <c r="L133" s="190" t="n">
        <v>0</v>
      </c>
      <c r="M133" s="190"/>
      <c r="N133" s="190" t="n">
        <f aca="false">ROUND(L133*K133,2)</f>
        <v>0</v>
      </c>
      <c r="O133" s="190"/>
      <c r="P133" s="190"/>
      <c r="Q133" s="190"/>
      <c r="R133" s="28"/>
      <c r="T133" s="191"/>
      <c r="U133" s="37" t="s">
        <v>39</v>
      </c>
      <c r="V133" s="192" t="n">
        <v>0.226</v>
      </c>
      <c r="W133" s="192" t="n">
        <f aca="false">V133*K133</f>
        <v>0</v>
      </c>
      <c r="X133" s="192" t="n">
        <v>0.01035</v>
      </c>
      <c r="Y133" s="192" t="n">
        <f aca="false">X133*K133</f>
        <v>0</v>
      </c>
      <c r="Z133" s="192" t="n">
        <v>0</v>
      </c>
      <c r="AA133" s="193" t="n">
        <f aca="false">Z133*K133</f>
        <v>0</v>
      </c>
      <c r="AR133" s="7" t="s">
        <v>129</v>
      </c>
      <c r="AT133" s="7" t="s">
        <v>125</v>
      </c>
      <c r="AU133" s="7" t="s">
        <v>84</v>
      </c>
      <c r="AY133" s="7" t="s">
        <v>123</v>
      </c>
      <c r="BE133" s="194" t="n">
        <f aca="false">IF(U133="základní",N133,0)</f>
        <v>0</v>
      </c>
      <c r="BF133" s="194" t="n">
        <f aca="false">IF(U133="snížená",N133,0)</f>
        <v>0</v>
      </c>
      <c r="BG133" s="194" t="n">
        <f aca="false">IF(U133="zákl. přenesená",N133,0)</f>
        <v>0</v>
      </c>
      <c r="BH133" s="194" t="n">
        <f aca="false">IF(U133="sníž. přenesená",N133,0)</f>
        <v>0</v>
      </c>
      <c r="BI133" s="194" t="n">
        <f aca="false">IF(U133="nulová",N133,0)</f>
        <v>0</v>
      </c>
      <c r="BJ133" s="7" t="s">
        <v>79</v>
      </c>
      <c r="BK133" s="194" t="n">
        <f aca="false">ROUND(L133*K133,2)</f>
        <v>0</v>
      </c>
      <c r="BL133" s="7" t="s">
        <v>129</v>
      </c>
      <c r="BM133" s="7" t="s">
        <v>180</v>
      </c>
    </row>
    <row r="134" s="25" customFormat="true" ht="31.5" hidden="false" customHeight="true" outlineLevel="0" collapsed="false">
      <c r="B134" s="26"/>
      <c r="C134" s="185" t="s">
        <v>181</v>
      </c>
      <c r="D134" s="185" t="s">
        <v>125</v>
      </c>
      <c r="E134" s="186" t="s">
        <v>182</v>
      </c>
      <c r="F134" s="187" t="s">
        <v>183</v>
      </c>
      <c r="G134" s="187"/>
      <c r="H134" s="187"/>
      <c r="I134" s="187"/>
      <c r="J134" s="188" t="s">
        <v>134</v>
      </c>
      <c r="K134" s="189" t="n">
        <v>6</v>
      </c>
      <c r="L134" s="190" t="n">
        <v>0</v>
      </c>
      <c r="M134" s="190"/>
      <c r="N134" s="190" t="n">
        <f aca="false">ROUND(L134*K134,2)</f>
        <v>0</v>
      </c>
      <c r="O134" s="190"/>
      <c r="P134" s="190"/>
      <c r="Q134" s="190"/>
      <c r="R134" s="28"/>
      <c r="T134" s="191"/>
      <c r="U134" s="37" t="s">
        <v>39</v>
      </c>
      <c r="V134" s="192" t="n">
        <v>0.233</v>
      </c>
      <c r="W134" s="192" t="n">
        <f aca="false">V134*K134</f>
        <v>0</v>
      </c>
      <c r="X134" s="192" t="n">
        <v>0.01245</v>
      </c>
      <c r="Y134" s="192" t="n">
        <f aca="false">X134*K134</f>
        <v>0</v>
      </c>
      <c r="Z134" s="192" t="n">
        <v>0</v>
      </c>
      <c r="AA134" s="193" t="n">
        <f aca="false">Z134*K134</f>
        <v>0</v>
      </c>
      <c r="AR134" s="7" t="s">
        <v>129</v>
      </c>
      <c r="AT134" s="7" t="s">
        <v>125</v>
      </c>
      <c r="AU134" s="7" t="s">
        <v>84</v>
      </c>
      <c r="AY134" s="7" t="s">
        <v>123</v>
      </c>
      <c r="BE134" s="194" t="n">
        <f aca="false">IF(U134="základní",N134,0)</f>
        <v>0</v>
      </c>
      <c r="BF134" s="194" t="n">
        <f aca="false">IF(U134="snížená",N134,0)</f>
        <v>0</v>
      </c>
      <c r="BG134" s="194" t="n">
        <f aca="false">IF(U134="zákl. přenesená",N134,0)</f>
        <v>0</v>
      </c>
      <c r="BH134" s="194" t="n">
        <f aca="false">IF(U134="sníž. přenesená",N134,0)</f>
        <v>0</v>
      </c>
      <c r="BI134" s="194" t="n">
        <f aca="false">IF(U134="nulová",N134,0)</f>
        <v>0</v>
      </c>
      <c r="BJ134" s="7" t="s">
        <v>79</v>
      </c>
      <c r="BK134" s="194" t="n">
        <f aca="false">ROUND(L134*K134,2)</f>
        <v>0</v>
      </c>
      <c r="BL134" s="7" t="s">
        <v>129</v>
      </c>
      <c r="BM134" s="7" t="s">
        <v>184</v>
      </c>
    </row>
    <row r="135" s="25" customFormat="true" ht="31.5" hidden="false" customHeight="true" outlineLevel="0" collapsed="false">
      <c r="B135" s="26"/>
      <c r="C135" s="185" t="s">
        <v>185</v>
      </c>
      <c r="D135" s="185" t="s">
        <v>125</v>
      </c>
      <c r="E135" s="186" t="s">
        <v>186</v>
      </c>
      <c r="F135" s="187" t="s">
        <v>187</v>
      </c>
      <c r="G135" s="187"/>
      <c r="H135" s="187"/>
      <c r="I135" s="187"/>
      <c r="J135" s="188" t="s">
        <v>134</v>
      </c>
      <c r="K135" s="189" t="n">
        <v>4</v>
      </c>
      <c r="L135" s="190" t="n">
        <v>0</v>
      </c>
      <c r="M135" s="190"/>
      <c r="N135" s="190" t="n">
        <f aca="false">ROUND(L135*K135,2)</f>
        <v>0</v>
      </c>
      <c r="O135" s="190"/>
      <c r="P135" s="190"/>
      <c r="Q135" s="190"/>
      <c r="R135" s="28"/>
      <c r="T135" s="191"/>
      <c r="U135" s="37" t="s">
        <v>39</v>
      </c>
      <c r="V135" s="192" t="n">
        <v>0.239</v>
      </c>
      <c r="W135" s="192" t="n">
        <f aca="false">V135*K135</f>
        <v>0</v>
      </c>
      <c r="X135" s="192" t="n">
        <v>0.0145</v>
      </c>
      <c r="Y135" s="192" t="n">
        <f aca="false">X135*K135</f>
        <v>0</v>
      </c>
      <c r="Z135" s="192" t="n">
        <v>0</v>
      </c>
      <c r="AA135" s="193" t="n">
        <f aca="false">Z135*K135</f>
        <v>0</v>
      </c>
      <c r="AR135" s="7" t="s">
        <v>129</v>
      </c>
      <c r="AT135" s="7" t="s">
        <v>125</v>
      </c>
      <c r="AU135" s="7" t="s">
        <v>84</v>
      </c>
      <c r="AY135" s="7" t="s">
        <v>123</v>
      </c>
      <c r="BE135" s="194" t="n">
        <f aca="false">IF(U135="základní",N135,0)</f>
        <v>0</v>
      </c>
      <c r="BF135" s="194" t="n">
        <f aca="false">IF(U135="snížená",N135,0)</f>
        <v>0</v>
      </c>
      <c r="BG135" s="194" t="n">
        <f aca="false">IF(U135="zákl. přenesená",N135,0)</f>
        <v>0</v>
      </c>
      <c r="BH135" s="194" t="n">
        <f aca="false">IF(U135="sníž. přenesená",N135,0)</f>
        <v>0</v>
      </c>
      <c r="BI135" s="194" t="n">
        <f aca="false">IF(U135="nulová",N135,0)</f>
        <v>0</v>
      </c>
      <c r="BJ135" s="7" t="s">
        <v>79</v>
      </c>
      <c r="BK135" s="194" t="n">
        <f aca="false">ROUND(L135*K135,2)</f>
        <v>0</v>
      </c>
      <c r="BL135" s="7" t="s">
        <v>129</v>
      </c>
      <c r="BM135" s="7" t="s">
        <v>188</v>
      </c>
    </row>
    <row r="136" s="25" customFormat="true" ht="31.5" hidden="false" customHeight="true" outlineLevel="0" collapsed="false">
      <c r="B136" s="26"/>
      <c r="C136" s="185" t="s">
        <v>189</v>
      </c>
      <c r="D136" s="185" t="s">
        <v>125</v>
      </c>
      <c r="E136" s="186" t="s">
        <v>190</v>
      </c>
      <c r="F136" s="187" t="s">
        <v>191</v>
      </c>
      <c r="G136" s="187"/>
      <c r="H136" s="187"/>
      <c r="I136" s="187"/>
      <c r="J136" s="188" t="s">
        <v>134</v>
      </c>
      <c r="K136" s="189" t="n">
        <v>1</v>
      </c>
      <c r="L136" s="190" t="n">
        <v>0</v>
      </c>
      <c r="M136" s="190"/>
      <c r="N136" s="190" t="n">
        <f aca="false">ROUND(L136*K136,2)</f>
        <v>0</v>
      </c>
      <c r="O136" s="190"/>
      <c r="P136" s="190"/>
      <c r="Q136" s="190"/>
      <c r="R136" s="28"/>
      <c r="T136" s="191"/>
      <c r="U136" s="37" t="s">
        <v>39</v>
      </c>
      <c r="V136" s="192" t="n">
        <v>0.251</v>
      </c>
      <c r="W136" s="192" t="n">
        <f aca="false">V136*K136</f>
        <v>0</v>
      </c>
      <c r="X136" s="192" t="n">
        <v>0.0186</v>
      </c>
      <c r="Y136" s="192" t="n">
        <f aca="false">X136*K136</f>
        <v>0</v>
      </c>
      <c r="Z136" s="192" t="n">
        <v>0</v>
      </c>
      <c r="AA136" s="193" t="n">
        <f aca="false">Z136*K136</f>
        <v>0</v>
      </c>
      <c r="AR136" s="7" t="s">
        <v>129</v>
      </c>
      <c r="AT136" s="7" t="s">
        <v>125</v>
      </c>
      <c r="AU136" s="7" t="s">
        <v>84</v>
      </c>
      <c r="AY136" s="7" t="s">
        <v>123</v>
      </c>
      <c r="BE136" s="194" t="n">
        <f aca="false">IF(U136="základní",N136,0)</f>
        <v>0</v>
      </c>
      <c r="BF136" s="194" t="n">
        <f aca="false">IF(U136="snížená",N136,0)</f>
        <v>0</v>
      </c>
      <c r="BG136" s="194" t="n">
        <f aca="false">IF(U136="zákl. přenesená",N136,0)</f>
        <v>0</v>
      </c>
      <c r="BH136" s="194" t="n">
        <f aca="false">IF(U136="sníž. přenesená",N136,0)</f>
        <v>0</v>
      </c>
      <c r="BI136" s="194" t="n">
        <f aca="false">IF(U136="nulová",N136,0)</f>
        <v>0</v>
      </c>
      <c r="BJ136" s="7" t="s">
        <v>79</v>
      </c>
      <c r="BK136" s="194" t="n">
        <f aca="false">ROUND(L136*K136,2)</f>
        <v>0</v>
      </c>
      <c r="BL136" s="7" t="s">
        <v>129</v>
      </c>
      <c r="BM136" s="7" t="s">
        <v>192</v>
      </c>
    </row>
    <row r="137" s="25" customFormat="true" ht="31.5" hidden="false" customHeight="true" outlineLevel="0" collapsed="false">
      <c r="B137" s="26"/>
      <c r="C137" s="185" t="s">
        <v>193</v>
      </c>
      <c r="D137" s="185" t="s">
        <v>125</v>
      </c>
      <c r="E137" s="186" t="s">
        <v>194</v>
      </c>
      <c r="F137" s="187" t="s">
        <v>195</v>
      </c>
      <c r="G137" s="187"/>
      <c r="H137" s="187"/>
      <c r="I137" s="187"/>
      <c r="J137" s="188" t="s">
        <v>134</v>
      </c>
      <c r="K137" s="189" t="n">
        <v>7</v>
      </c>
      <c r="L137" s="190" t="n">
        <v>0</v>
      </c>
      <c r="M137" s="190"/>
      <c r="N137" s="190" t="n">
        <f aca="false">ROUND(L137*K137,2)</f>
        <v>0</v>
      </c>
      <c r="O137" s="190"/>
      <c r="P137" s="190"/>
      <c r="Q137" s="190"/>
      <c r="R137" s="28"/>
      <c r="T137" s="191"/>
      <c r="U137" s="37" t="s">
        <v>39</v>
      </c>
      <c r="V137" s="192" t="n">
        <v>0.276</v>
      </c>
      <c r="W137" s="192" t="n">
        <f aca="false">V137*K137</f>
        <v>0</v>
      </c>
      <c r="X137" s="192" t="n">
        <v>0.0268</v>
      </c>
      <c r="Y137" s="192" t="n">
        <f aca="false">X137*K137</f>
        <v>0</v>
      </c>
      <c r="Z137" s="192" t="n">
        <v>0</v>
      </c>
      <c r="AA137" s="193" t="n">
        <f aca="false">Z137*K137</f>
        <v>0</v>
      </c>
      <c r="AR137" s="7" t="s">
        <v>129</v>
      </c>
      <c r="AT137" s="7" t="s">
        <v>125</v>
      </c>
      <c r="AU137" s="7" t="s">
        <v>84</v>
      </c>
      <c r="AY137" s="7" t="s">
        <v>123</v>
      </c>
      <c r="BE137" s="194" t="n">
        <f aca="false">IF(U137="základní",N137,0)</f>
        <v>0</v>
      </c>
      <c r="BF137" s="194" t="n">
        <f aca="false">IF(U137="snížená",N137,0)</f>
        <v>0</v>
      </c>
      <c r="BG137" s="194" t="n">
        <f aca="false">IF(U137="zákl. přenesená",N137,0)</f>
        <v>0</v>
      </c>
      <c r="BH137" s="194" t="n">
        <f aca="false">IF(U137="sníž. přenesená",N137,0)</f>
        <v>0</v>
      </c>
      <c r="BI137" s="194" t="n">
        <f aca="false">IF(U137="nulová",N137,0)</f>
        <v>0</v>
      </c>
      <c r="BJ137" s="7" t="s">
        <v>79</v>
      </c>
      <c r="BK137" s="194" t="n">
        <f aca="false">ROUND(L137*K137,2)</f>
        <v>0</v>
      </c>
      <c r="BL137" s="7" t="s">
        <v>129</v>
      </c>
      <c r="BM137" s="7" t="s">
        <v>196</v>
      </c>
    </row>
    <row r="138" s="25" customFormat="true" ht="31.5" hidden="false" customHeight="true" outlineLevel="0" collapsed="false">
      <c r="B138" s="26"/>
      <c r="C138" s="185" t="s">
        <v>197</v>
      </c>
      <c r="D138" s="185" t="s">
        <v>125</v>
      </c>
      <c r="E138" s="186" t="s">
        <v>198</v>
      </c>
      <c r="F138" s="187" t="s">
        <v>199</v>
      </c>
      <c r="G138" s="187"/>
      <c r="H138" s="187"/>
      <c r="I138" s="187"/>
      <c r="J138" s="188" t="s">
        <v>134</v>
      </c>
      <c r="K138" s="189" t="n">
        <v>2</v>
      </c>
      <c r="L138" s="190" t="n">
        <v>0</v>
      </c>
      <c r="M138" s="190"/>
      <c r="N138" s="190" t="n">
        <f aca="false">ROUND(L138*K138,2)</f>
        <v>0</v>
      </c>
      <c r="O138" s="190"/>
      <c r="P138" s="190"/>
      <c r="Q138" s="190"/>
      <c r="R138" s="28"/>
      <c r="T138" s="191"/>
      <c r="U138" s="37" t="s">
        <v>39</v>
      </c>
      <c r="V138" s="192" t="n">
        <v>0.288</v>
      </c>
      <c r="W138" s="192" t="n">
        <f aca="false">V138*K138</f>
        <v>0</v>
      </c>
      <c r="X138" s="192" t="n">
        <v>0.0309</v>
      </c>
      <c r="Y138" s="192" t="n">
        <f aca="false">X138*K138</f>
        <v>0</v>
      </c>
      <c r="Z138" s="192" t="n">
        <v>0</v>
      </c>
      <c r="AA138" s="193" t="n">
        <f aca="false">Z138*K138</f>
        <v>0</v>
      </c>
      <c r="AR138" s="7" t="s">
        <v>129</v>
      </c>
      <c r="AT138" s="7" t="s">
        <v>125</v>
      </c>
      <c r="AU138" s="7" t="s">
        <v>84</v>
      </c>
      <c r="AY138" s="7" t="s">
        <v>123</v>
      </c>
      <c r="BE138" s="194" t="n">
        <f aca="false">IF(U138="základní",N138,0)</f>
        <v>0</v>
      </c>
      <c r="BF138" s="194" t="n">
        <f aca="false">IF(U138="snížená",N138,0)</f>
        <v>0</v>
      </c>
      <c r="BG138" s="194" t="n">
        <f aca="false">IF(U138="zákl. přenesená",N138,0)</f>
        <v>0</v>
      </c>
      <c r="BH138" s="194" t="n">
        <f aca="false">IF(U138="sníž. přenesená",N138,0)</f>
        <v>0</v>
      </c>
      <c r="BI138" s="194" t="n">
        <f aca="false">IF(U138="nulová",N138,0)</f>
        <v>0</v>
      </c>
      <c r="BJ138" s="7" t="s">
        <v>79</v>
      </c>
      <c r="BK138" s="194" t="n">
        <f aca="false">ROUND(L138*K138,2)</f>
        <v>0</v>
      </c>
      <c r="BL138" s="7" t="s">
        <v>129</v>
      </c>
      <c r="BM138" s="7" t="s">
        <v>200</v>
      </c>
    </row>
    <row r="139" s="25" customFormat="true" ht="31.5" hidden="false" customHeight="true" outlineLevel="0" collapsed="false">
      <c r="B139" s="26"/>
      <c r="C139" s="185" t="s">
        <v>201</v>
      </c>
      <c r="D139" s="185" t="s">
        <v>125</v>
      </c>
      <c r="E139" s="186" t="s">
        <v>202</v>
      </c>
      <c r="F139" s="187" t="s">
        <v>203</v>
      </c>
      <c r="G139" s="187"/>
      <c r="H139" s="187"/>
      <c r="I139" s="187"/>
      <c r="J139" s="188" t="s">
        <v>134</v>
      </c>
      <c r="K139" s="189" t="n">
        <v>3</v>
      </c>
      <c r="L139" s="190" t="n">
        <v>0</v>
      </c>
      <c r="M139" s="190"/>
      <c r="N139" s="190" t="n">
        <f aca="false">ROUND(L139*K139,2)</f>
        <v>0</v>
      </c>
      <c r="O139" s="190"/>
      <c r="P139" s="190"/>
      <c r="Q139" s="190"/>
      <c r="R139" s="28"/>
      <c r="T139" s="191"/>
      <c r="U139" s="37" t="s">
        <v>39</v>
      </c>
      <c r="V139" s="192" t="n">
        <v>0.325</v>
      </c>
      <c r="W139" s="192" t="n">
        <f aca="false">V139*K139</f>
        <v>0</v>
      </c>
      <c r="X139" s="192" t="n">
        <v>0.0443</v>
      </c>
      <c r="Y139" s="192" t="n">
        <f aca="false">X139*K139</f>
        <v>0</v>
      </c>
      <c r="Z139" s="192" t="n">
        <v>0</v>
      </c>
      <c r="AA139" s="193" t="n">
        <f aca="false">Z139*K139</f>
        <v>0</v>
      </c>
      <c r="AR139" s="7" t="s">
        <v>129</v>
      </c>
      <c r="AT139" s="7" t="s">
        <v>125</v>
      </c>
      <c r="AU139" s="7" t="s">
        <v>84</v>
      </c>
      <c r="AY139" s="7" t="s">
        <v>123</v>
      </c>
      <c r="BE139" s="194" t="n">
        <f aca="false">IF(U139="základní",N139,0)</f>
        <v>0</v>
      </c>
      <c r="BF139" s="194" t="n">
        <f aca="false">IF(U139="snížená",N139,0)</f>
        <v>0</v>
      </c>
      <c r="BG139" s="194" t="n">
        <f aca="false">IF(U139="zákl. přenesená",N139,0)</f>
        <v>0</v>
      </c>
      <c r="BH139" s="194" t="n">
        <f aca="false">IF(U139="sníž. přenesená",N139,0)</f>
        <v>0</v>
      </c>
      <c r="BI139" s="194" t="n">
        <f aca="false">IF(U139="nulová",N139,0)</f>
        <v>0</v>
      </c>
      <c r="BJ139" s="7" t="s">
        <v>79</v>
      </c>
      <c r="BK139" s="194" t="n">
        <f aca="false">ROUND(L139*K139,2)</f>
        <v>0</v>
      </c>
      <c r="BL139" s="7" t="s">
        <v>129</v>
      </c>
      <c r="BM139" s="7" t="s">
        <v>204</v>
      </c>
    </row>
    <row r="140" s="25" customFormat="true" ht="31.5" hidden="false" customHeight="true" outlineLevel="0" collapsed="false">
      <c r="B140" s="26"/>
      <c r="C140" s="185" t="s">
        <v>205</v>
      </c>
      <c r="D140" s="185" t="s">
        <v>125</v>
      </c>
      <c r="E140" s="186" t="s">
        <v>206</v>
      </c>
      <c r="F140" s="187" t="s">
        <v>207</v>
      </c>
      <c r="G140" s="187"/>
      <c r="H140" s="187"/>
      <c r="I140" s="187"/>
      <c r="J140" s="188" t="s">
        <v>134</v>
      </c>
      <c r="K140" s="189" t="n">
        <v>1</v>
      </c>
      <c r="L140" s="190" t="n">
        <v>0</v>
      </c>
      <c r="M140" s="190"/>
      <c r="N140" s="190" t="n">
        <f aca="false">ROUND(L140*K140,2)</f>
        <v>0</v>
      </c>
      <c r="O140" s="190"/>
      <c r="P140" s="190"/>
      <c r="Q140" s="190"/>
      <c r="R140" s="28"/>
      <c r="T140" s="191"/>
      <c r="U140" s="37" t="s">
        <v>39</v>
      </c>
      <c r="V140" s="192" t="n">
        <v>0.22</v>
      </c>
      <c r="W140" s="192" t="n">
        <f aca="false">V140*K140</f>
        <v>0</v>
      </c>
      <c r="X140" s="192" t="n">
        <v>0.0084</v>
      </c>
      <c r="Y140" s="192" t="n">
        <f aca="false">X140*K140</f>
        <v>0</v>
      </c>
      <c r="Z140" s="192" t="n">
        <v>0</v>
      </c>
      <c r="AA140" s="193" t="n">
        <f aca="false">Z140*K140</f>
        <v>0</v>
      </c>
      <c r="AR140" s="7" t="s">
        <v>129</v>
      </c>
      <c r="AT140" s="7" t="s">
        <v>125</v>
      </c>
      <c r="AU140" s="7" t="s">
        <v>84</v>
      </c>
      <c r="AY140" s="7" t="s">
        <v>123</v>
      </c>
      <c r="BE140" s="194" t="n">
        <f aca="false">IF(U140="základní",N140,0)</f>
        <v>0</v>
      </c>
      <c r="BF140" s="194" t="n">
        <f aca="false">IF(U140="snížená",N140,0)</f>
        <v>0</v>
      </c>
      <c r="BG140" s="194" t="n">
        <f aca="false">IF(U140="zákl. přenesená",N140,0)</f>
        <v>0</v>
      </c>
      <c r="BH140" s="194" t="n">
        <f aca="false">IF(U140="sníž. přenesená",N140,0)</f>
        <v>0</v>
      </c>
      <c r="BI140" s="194" t="n">
        <f aca="false">IF(U140="nulová",N140,0)</f>
        <v>0</v>
      </c>
      <c r="BJ140" s="7" t="s">
        <v>79</v>
      </c>
      <c r="BK140" s="194" t="n">
        <f aca="false">ROUND(L140*K140,2)</f>
        <v>0</v>
      </c>
      <c r="BL140" s="7" t="s">
        <v>129</v>
      </c>
      <c r="BM140" s="7" t="s">
        <v>208</v>
      </c>
    </row>
    <row r="141" s="25" customFormat="true" ht="31.5" hidden="false" customHeight="true" outlineLevel="0" collapsed="false">
      <c r="B141" s="26"/>
      <c r="C141" s="185" t="s">
        <v>209</v>
      </c>
      <c r="D141" s="185" t="s">
        <v>125</v>
      </c>
      <c r="E141" s="186" t="s">
        <v>210</v>
      </c>
      <c r="F141" s="187" t="s">
        <v>211</v>
      </c>
      <c r="G141" s="187"/>
      <c r="H141" s="187"/>
      <c r="I141" s="187"/>
      <c r="J141" s="188" t="s">
        <v>134</v>
      </c>
      <c r="K141" s="189" t="n">
        <v>6</v>
      </c>
      <c r="L141" s="190" t="n">
        <v>0</v>
      </c>
      <c r="M141" s="190"/>
      <c r="N141" s="190" t="n">
        <f aca="false">ROUND(L141*K141,2)</f>
        <v>0</v>
      </c>
      <c r="O141" s="190"/>
      <c r="P141" s="190"/>
      <c r="Q141" s="190"/>
      <c r="R141" s="28"/>
      <c r="T141" s="191"/>
      <c r="U141" s="37" t="s">
        <v>39</v>
      </c>
      <c r="V141" s="192" t="n">
        <v>0.288</v>
      </c>
      <c r="W141" s="192" t="n">
        <f aca="false">V141*K141</f>
        <v>0</v>
      </c>
      <c r="X141" s="192" t="n">
        <v>0.0309</v>
      </c>
      <c r="Y141" s="192" t="n">
        <f aca="false">X141*K141</f>
        <v>0</v>
      </c>
      <c r="Z141" s="192" t="n">
        <v>0</v>
      </c>
      <c r="AA141" s="193" t="n">
        <f aca="false">Z141*K141</f>
        <v>0</v>
      </c>
      <c r="AR141" s="7" t="s">
        <v>129</v>
      </c>
      <c r="AT141" s="7" t="s">
        <v>125</v>
      </c>
      <c r="AU141" s="7" t="s">
        <v>84</v>
      </c>
      <c r="AY141" s="7" t="s">
        <v>123</v>
      </c>
      <c r="BE141" s="194" t="n">
        <f aca="false">IF(U141="základní",N141,0)</f>
        <v>0</v>
      </c>
      <c r="BF141" s="194" t="n">
        <f aca="false">IF(U141="snížená",N141,0)</f>
        <v>0</v>
      </c>
      <c r="BG141" s="194" t="n">
        <f aca="false">IF(U141="zákl. přenesená",N141,0)</f>
        <v>0</v>
      </c>
      <c r="BH141" s="194" t="n">
        <f aca="false">IF(U141="sníž. přenesená",N141,0)</f>
        <v>0</v>
      </c>
      <c r="BI141" s="194" t="n">
        <f aca="false">IF(U141="nulová",N141,0)</f>
        <v>0</v>
      </c>
      <c r="BJ141" s="7" t="s">
        <v>79</v>
      </c>
      <c r="BK141" s="194" t="n">
        <f aca="false">ROUND(L141*K141,2)</f>
        <v>0</v>
      </c>
      <c r="BL141" s="7" t="s">
        <v>129</v>
      </c>
      <c r="BM141" s="7" t="s">
        <v>212</v>
      </c>
    </row>
    <row r="142" s="25" customFormat="true" ht="31.5" hidden="false" customHeight="true" outlineLevel="0" collapsed="false">
      <c r="B142" s="26"/>
      <c r="C142" s="185" t="s">
        <v>213</v>
      </c>
      <c r="D142" s="185" t="s">
        <v>125</v>
      </c>
      <c r="E142" s="186" t="s">
        <v>214</v>
      </c>
      <c r="F142" s="187" t="s">
        <v>215</v>
      </c>
      <c r="G142" s="187"/>
      <c r="H142" s="187"/>
      <c r="I142" s="187"/>
      <c r="J142" s="188" t="s">
        <v>134</v>
      </c>
      <c r="K142" s="189" t="n">
        <v>2</v>
      </c>
      <c r="L142" s="190" t="n">
        <v>0</v>
      </c>
      <c r="M142" s="190"/>
      <c r="N142" s="190" t="n">
        <f aca="false">ROUND(L142*K142,2)</f>
        <v>0</v>
      </c>
      <c r="O142" s="190"/>
      <c r="P142" s="190"/>
      <c r="Q142" s="190"/>
      <c r="R142" s="28"/>
      <c r="T142" s="191"/>
      <c r="U142" s="37" t="s">
        <v>39</v>
      </c>
      <c r="V142" s="192" t="n">
        <v>0.34</v>
      </c>
      <c r="W142" s="192" t="n">
        <f aca="false">V142*K142</f>
        <v>0</v>
      </c>
      <c r="X142" s="192" t="n">
        <v>0.04812</v>
      </c>
      <c r="Y142" s="192" t="n">
        <f aca="false">X142*K142</f>
        <v>0</v>
      </c>
      <c r="Z142" s="192" t="n">
        <v>0</v>
      </c>
      <c r="AA142" s="193" t="n">
        <f aca="false">Z142*K142</f>
        <v>0</v>
      </c>
      <c r="AR142" s="7" t="s">
        <v>129</v>
      </c>
      <c r="AT142" s="7" t="s">
        <v>125</v>
      </c>
      <c r="AU142" s="7" t="s">
        <v>84</v>
      </c>
      <c r="AY142" s="7" t="s">
        <v>123</v>
      </c>
      <c r="BE142" s="194" t="n">
        <f aca="false">IF(U142="základní",N142,0)</f>
        <v>0</v>
      </c>
      <c r="BF142" s="194" t="n">
        <f aca="false">IF(U142="snížená",N142,0)</f>
        <v>0</v>
      </c>
      <c r="BG142" s="194" t="n">
        <f aca="false">IF(U142="zákl. přenesená",N142,0)</f>
        <v>0</v>
      </c>
      <c r="BH142" s="194" t="n">
        <f aca="false">IF(U142="sníž. přenesená",N142,0)</f>
        <v>0</v>
      </c>
      <c r="BI142" s="194" t="n">
        <f aca="false">IF(U142="nulová",N142,0)</f>
        <v>0</v>
      </c>
      <c r="BJ142" s="7" t="s">
        <v>79</v>
      </c>
      <c r="BK142" s="194" t="n">
        <f aca="false">ROUND(L142*K142,2)</f>
        <v>0</v>
      </c>
      <c r="BL142" s="7" t="s">
        <v>129</v>
      </c>
      <c r="BM142" s="7" t="s">
        <v>216</v>
      </c>
    </row>
    <row r="143" s="25" customFormat="true" ht="31.5" hidden="false" customHeight="true" outlineLevel="0" collapsed="false">
      <c r="B143" s="26"/>
      <c r="C143" s="185" t="s">
        <v>217</v>
      </c>
      <c r="D143" s="185" t="s">
        <v>125</v>
      </c>
      <c r="E143" s="186" t="s">
        <v>218</v>
      </c>
      <c r="F143" s="187" t="s">
        <v>219</v>
      </c>
      <c r="G143" s="187"/>
      <c r="H143" s="187"/>
      <c r="I143" s="187"/>
      <c r="J143" s="188" t="s">
        <v>134</v>
      </c>
      <c r="K143" s="189" t="n">
        <v>1</v>
      </c>
      <c r="L143" s="190" t="n">
        <v>0</v>
      </c>
      <c r="M143" s="190"/>
      <c r="N143" s="190" t="n">
        <f aca="false">ROUND(L143*K143,2)</f>
        <v>0</v>
      </c>
      <c r="O143" s="190"/>
      <c r="P143" s="190"/>
      <c r="Q143" s="190"/>
      <c r="R143" s="28"/>
      <c r="T143" s="191"/>
      <c r="U143" s="37" t="s">
        <v>39</v>
      </c>
      <c r="V143" s="192" t="n">
        <v>0.3</v>
      </c>
      <c r="W143" s="192" t="n">
        <f aca="false">V143*K143</f>
        <v>0</v>
      </c>
      <c r="X143" s="192" t="n">
        <v>0.0348</v>
      </c>
      <c r="Y143" s="192" t="n">
        <f aca="false">X143*K143</f>
        <v>0</v>
      </c>
      <c r="Z143" s="192" t="n">
        <v>0</v>
      </c>
      <c r="AA143" s="193" t="n">
        <f aca="false">Z143*K143</f>
        <v>0</v>
      </c>
      <c r="AR143" s="7" t="s">
        <v>129</v>
      </c>
      <c r="AT143" s="7" t="s">
        <v>125</v>
      </c>
      <c r="AU143" s="7" t="s">
        <v>84</v>
      </c>
      <c r="AY143" s="7" t="s">
        <v>123</v>
      </c>
      <c r="BE143" s="194" t="n">
        <f aca="false">IF(U143="základní",N143,0)</f>
        <v>0</v>
      </c>
      <c r="BF143" s="194" t="n">
        <f aca="false">IF(U143="snížená",N143,0)</f>
        <v>0</v>
      </c>
      <c r="BG143" s="194" t="n">
        <f aca="false">IF(U143="zákl. přenesená",N143,0)</f>
        <v>0</v>
      </c>
      <c r="BH143" s="194" t="n">
        <f aca="false">IF(U143="sníž. přenesená",N143,0)</f>
        <v>0</v>
      </c>
      <c r="BI143" s="194" t="n">
        <f aca="false">IF(U143="nulová",N143,0)</f>
        <v>0</v>
      </c>
      <c r="BJ143" s="7" t="s">
        <v>79</v>
      </c>
      <c r="BK143" s="194" t="n">
        <f aca="false">ROUND(L143*K143,2)</f>
        <v>0</v>
      </c>
      <c r="BL143" s="7" t="s">
        <v>129</v>
      </c>
      <c r="BM143" s="7" t="s">
        <v>220</v>
      </c>
    </row>
    <row r="144" s="25" customFormat="true" ht="31.5" hidden="false" customHeight="true" outlineLevel="0" collapsed="false">
      <c r="B144" s="26"/>
      <c r="C144" s="185" t="s">
        <v>221</v>
      </c>
      <c r="D144" s="185" t="s">
        <v>125</v>
      </c>
      <c r="E144" s="186" t="s">
        <v>222</v>
      </c>
      <c r="F144" s="187" t="s">
        <v>223</v>
      </c>
      <c r="G144" s="187"/>
      <c r="H144" s="187"/>
      <c r="I144" s="187"/>
      <c r="J144" s="188" t="s">
        <v>134</v>
      </c>
      <c r="K144" s="189" t="n">
        <v>1</v>
      </c>
      <c r="L144" s="190" t="n">
        <v>0</v>
      </c>
      <c r="M144" s="190"/>
      <c r="N144" s="190" t="n">
        <f aca="false">ROUND(L144*K144,2)</f>
        <v>0</v>
      </c>
      <c r="O144" s="190"/>
      <c r="P144" s="190"/>
      <c r="Q144" s="190"/>
      <c r="R144" s="28"/>
      <c r="T144" s="191"/>
      <c r="U144" s="37" t="s">
        <v>39</v>
      </c>
      <c r="V144" s="192" t="n">
        <v>0.398</v>
      </c>
      <c r="W144" s="192" t="n">
        <f aca="false">V144*K144</f>
        <v>0</v>
      </c>
      <c r="X144" s="192" t="n">
        <v>0.0685</v>
      </c>
      <c r="Y144" s="192" t="n">
        <f aca="false">X144*K144</f>
        <v>0</v>
      </c>
      <c r="Z144" s="192" t="n">
        <v>0</v>
      </c>
      <c r="AA144" s="193" t="n">
        <f aca="false">Z144*K144</f>
        <v>0</v>
      </c>
      <c r="AR144" s="7" t="s">
        <v>129</v>
      </c>
      <c r="AT144" s="7" t="s">
        <v>125</v>
      </c>
      <c r="AU144" s="7" t="s">
        <v>84</v>
      </c>
      <c r="AY144" s="7" t="s">
        <v>123</v>
      </c>
      <c r="BE144" s="194" t="n">
        <f aca="false">IF(U144="základní",N144,0)</f>
        <v>0</v>
      </c>
      <c r="BF144" s="194" t="n">
        <f aca="false">IF(U144="snížená",N144,0)</f>
        <v>0</v>
      </c>
      <c r="BG144" s="194" t="n">
        <f aca="false">IF(U144="zákl. přenesená",N144,0)</f>
        <v>0</v>
      </c>
      <c r="BH144" s="194" t="n">
        <f aca="false">IF(U144="sníž. přenesená",N144,0)</f>
        <v>0</v>
      </c>
      <c r="BI144" s="194" t="n">
        <f aca="false">IF(U144="nulová",N144,0)</f>
        <v>0</v>
      </c>
      <c r="BJ144" s="7" t="s">
        <v>79</v>
      </c>
      <c r="BK144" s="194" t="n">
        <f aca="false">ROUND(L144*K144,2)</f>
        <v>0</v>
      </c>
      <c r="BL144" s="7" t="s">
        <v>129</v>
      </c>
      <c r="BM144" s="7" t="s">
        <v>224</v>
      </c>
    </row>
    <row r="145" s="25" customFormat="true" ht="31.5" hidden="false" customHeight="true" outlineLevel="0" collapsed="false">
      <c r="B145" s="26"/>
      <c r="C145" s="185" t="s">
        <v>225</v>
      </c>
      <c r="D145" s="185" t="s">
        <v>125</v>
      </c>
      <c r="E145" s="186" t="s">
        <v>226</v>
      </c>
      <c r="F145" s="187" t="s">
        <v>227</v>
      </c>
      <c r="G145" s="187"/>
      <c r="H145" s="187"/>
      <c r="I145" s="187"/>
      <c r="J145" s="188" t="s">
        <v>134</v>
      </c>
      <c r="K145" s="189" t="n">
        <v>2</v>
      </c>
      <c r="L145" s="190" t="n">
        <v>0</v>
      </c>
      <c r="M145" s="190"/>
      <c r="N145" s="190" t="n">
        <f aca="false">ROUND(L145*K145,2)</f>
        <v>0</v>
      </c>
      <c r="O145" s="190"/>
      <c r="P145" s="190"/>
      <c r="Q145" s="190"/>
      <c r="R145" s="28"/>
      <c r="T145" s="191"/>
      <c r="U145" s="37" t="s">
        <v>39</v>
      </c>
      <c r="V145" s="192" t="n">
        <v>0.403</v>
      </c>
      <c r="W145" s="192" t="n">
        <f aca="false">V145*K145</f>
        <v>0</v>
      </c>
      <c r="X145" s="192" t="n">
        <v>0.06916</v>
      </c>
      <c r="Y145" s="192" t="n">
        <f aca="false">X145*K145</f>
        <v>0</v>
      </c>
      <c r="Z145" s="192" t="n">
        <v>0</v>
      </c>
      <c r="AA145" s="193" t="n">
        <f aca="false">Z145*K145</f>
        <v>0</v>
      </c>
      <c r="AR145" s="7" t="s">
        <v>129</v>
      </c>
      <c r="AT145" s="7" t="s">
        <v>125</v>
      </c>
      <c r="AU145" s="7" t="s">
        <v>84</v>
      </c>
      <c r="AY145" s="7" t="s">
        <v>123</v>
      </c>
      <c r="BE145" s="194" t="n">
        <f aca="false">IF(U145="základní",N145,0)</f>
        <v>0</v>
      </c>
      <c r="BF145" s="194" t="n">
        <f aca="false">IF(U145="snížená",N145,0)</f>
        <v>0</v>
      </c>
      <c r="BG145" s="194" t="n">
        <f aca="false">IF(U145="zákl. přenesená",N145,0)</f>
        <v>0</v>
      </c>
      <c r="BH145" s="194" t="n">
        <f aca="false">IF(U145="sníž. přenesená",N145,0)</f>
        <v>0</v>
      </c>
      <c r="BI145" s="194" t="n">
        <f aca="false">IF(U145="nulová",N145,0)</f>
        <v>0</v>
      </c>
      <c r="BJ145" s="7" t="s">
        <v>79</v>
      </c>
      <c r="BK145" s="194" t="n">
        <f aca="false">ROUND(L145*K145,2)</f>
        <v>0</v>
      </c>
      <c r="BL145" s="7" t="s">
        <v>129</v>
      </c>
      <c r="BM145" s="7" t="s">
        <v>228</v>
      </c>
    </row>
    <row r="146" customFormat="false" ht="31.5" hidden="false" customHeight="true" outlineLevel="0" collapsed="false">
      <c r="A146" s="25"/>
      <c r="B146" s="26"/>
      <c r="C146" s="185" t="s">
        <v>229</v>
      </c>
      <c r="D146" s="185" t="s">
        <v>125</v>
      </c>
      <c r="E146" s="186" t="s">
        <v>230</v>
      </c>
      <c r="F146" s="187" t="s">
        <v>231</v>
      </c>
      <c r="G146" s="187"/>
      <c r="H146" s="187"/>
      <c r="I146" s="187"/>
      <c r="J146" s="188" t="s">
        <v>175</v>
      </c>
      <c r="K146" s="189" t="n">
        <v>1.076</v>
      </c>
      <c r="L146" s="190" t="n">
        <v>0</v>
      </c>
      <c r="M146" s="190"/>
      <c r="N146" s="190" t="n">
        <f aca="false">ROUND(L146*K146,2)</f>
        <v>0</v>
      </c>
      <c r="O146" s="190"/>
      <c r="P146" s="190"/>
      <c r="Q146" s="190"/>
      <c r="R146" s="28"/>
      <c r="S146" s="25"/>
      <c r="T146" s="191"/>
      <c r="U146" s="196" t="s">
        <v>39</v>
      </c>
      <c r="V146" s="197" t="n">
        <v>2.71</v>
      </c>
      <c r="W146" s="197" t="n">
        <f aca="false">V146*K146</f>
        <v>0</v>
      </c>
      <c r="X146" s="197" t="n">
        <v>0</v>
      </c>
      <c r="Y146" s="197" t="n">
        <f aca="false">X146*K146</f>
        <v>0</v>
      </c>
      <c r="Z146" s="197" t="n">
        <v>0</v>
      </c>
      <c r="AA146" s="198" t="n">
        <f aca="false">Z146*K146</f>
        <v>0</v>
      </c>
      <c r="AR146" s="7" t="s">
        <v>129</v>
      </c>
      <c r="AT146" s="7" t="s">
        <v>125</v>
      </c>
      <c r="AU146" s="7" t="s">
        <v>84</v>
      </c>
      <c r="AY146" s="7" t="s">
        <v>123</v>
      </c>
      <c r="BE146" s="194" t="n">
        <f aca="false">IF(U146="základní",N146,0)</f>
        <v>0</v>
      </c>
      <c r="BF146" s="194" t="n">
        <f aca="false">IF(U146="snížená",N146,0)</f>
        <v>0</v>
      </c>
      <c r="BG146" s="194" t="n">
        <f aca="false">IF(U146="zákl. přenesená",N146,0)</f>
        <v>0</v>
      </c>
      <c r="BH146" s="194" t="n">
        <f aca="false">IF(U146="sníž. přenesená",N146,0)</f>
        <v>0</v>
      </c>
      <c r="BI146" s="194" t="n">
        <f aca="false">IF(U146="nulová",N146,0)</f>
        <v>0</v>
      </c>
      <c r="BJ146" s="7" t="s">
        <v>79</v>
      </c>
      <c r="BK146" s="194" t="n">
        <f aca="false">ROUND(L146*K146,2)</f>
        <v>0</v>
      </c>
      <c r="BL146" s="7" t="s">
        <v>129</v>
      </c>
      <c r="BM146" s="7" t="s">
        <v>232</v>
      </c>
    </row>
    <row r="147" customFormat="false" ht="6.95" hidden="false" customHeight="true" outlineLevel="0" collapsed="false">
      <c r="A147" s="25"/>
      <c r="B147" s="55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7"/>
    </row>
  </sheetData>
  <mergeCells count="143">
    <mergeCell ref="H1:K1"/>
    <mergeCell ref="C2:Q2"/>
    <mergeCell ref="S2:AC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5:Q95"/>
    <mergeCell ref="L97:Q97"/>
    <mergeCell ref="C103:Q103"/>
    <mergeCell ref="F105:P105"/>
    <mergeCell ref="F106:P106"/>
    <mergeCell ref="F107:P107"/>
    <mergeCell ref="M109:P109"/>
    <mergeCell ref="M111:Q111"/>
    <mergeCell ref="M112:Q112"/>
    <mergeCell ref="F114:I114"/>
    <mergeCell ref="L114:M114"/>
    <mergeCell ref="N114:Q114"/>
    <mergeCell ref="N115:Q115"/>
    <mergeCell ref="N116:Q116"/>
    <mergeCell ref="N117:Q117"/>
    <mergeCell ref="F118:I118"/>
    <mergeCell ref="L118:M118"/>
    <mergeCell ref="N118:Q118"/>
    <mergeCell ref="N119:Q119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</mergeCells>
  <printOptions headings="false" gridLines="false" gridLinesSet="true" horizontalCentered="false" verticalCentered="false"/>
  <pageMargins left="0.583333333333333" right="0.583333333333333" top="0.5" bottom="0.466666666666667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</TotalTime>
  <Application>LibreOffice/4.3.5.2$Windows_x86 LibreOffice_project/3a87456aaa6a95c63eea1c1b3201acedf0751bd5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2019-11-06T19:31:59Z</dcterms:created>
  <dc:creator>IvanaSmolová-PC\Ivana Smolová</dc:creator>
  <dc:language>cs-CZ</dc:language>
  <dcterms:modified xsi:type="dcterms:W3CDTF">2019-11-06T20:33:12Z</dcterms:modified>
  <cp:revision>1</cp:revision>
</cp:coreProperties>
</file>