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Veřejné zakázky\VZ 2025\Stezka_biotop\DI\"/>
    </mc:Choice>
  </mc:AlternateContent>
  <bookViews>
    <workbookView xWindow="-120" yWindow="-120" windowWidth="38640" windowHeight="21240" activeTab="3"/>
  </bookViews>
  <sheets>
    <sheet name="Pokyny pro vyplnění" sheetId="11" r:id="rId1"/>
    <sheet name="Stavba" sheetId="1" r:id="rId2"/>
    <sheet name="VzorPolozky" sheetId="10" state="hidden" r:id="rId3"/>
    <sheet name="SO03 0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'SO03 003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'SO03 003 Pol'!$A$1:$Y$160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52" i="1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7" i="12"/>
  <c r="M47" i="12" s="1"/>
  <c r="I47" i="12"/>
  <c r="K47" i="12"/>
  <c r="O47" i="12"/>
  <c r="Q47" i="12"/>
  <c r="V47" i="12"/>
  <c r="G50" i="12"/>
  <c r="I50" i="12"/>
  <c r="K50" i="12"/>
  <c r="M50" i="12"/>
  <c r="O50" i="12"/>
  <c r="Q50" i="12"/>
  <c r="V50" i="12"/>
  <c r="G53" i="12"/>
  <c r="I53" i="12"/>
  <c r="K53" i="12"/>
  <c r="M53" i="12"/>
  <c r="O53" i="12"/>
  <c r="Q53" i="12"/>
  <c r="V53" i="12"/>
  <c r="G56" i="12"/>
  <c r="I56" i="12"/>
  <c r="K56" i="12"/>
  <c r="M56" i="12"/>
  <c r="O56" i="12"/>
  <c r="Q56" i="12"/>
  <c r="V56" i="12"/>
  <c r="G65" i="12"/>
  <c r="M65" i="12" s="1"/>
  <c r="I65" i="12"/>
  <c r="K65" i="12"/>
  <c r="O65" i="12"/>
  <c r="Q65" i="12"/>
  <c r="V65" i="12"/>
  <c r="G69" i="12"/>
  <c r="I69" i="12"/>
  <c r="K69" i="12"/>
  <c r="M69" i="12"/>
  <c r="O69" i="12"/>
  <c r="Q69" i="12"/>
  <c r="V69" i="12"/>
  <c r="G73" i="12"/>
  <c r="M73" i="12" s="1"/>
  <c r="I73" i="12"/>
  <c r="K73" i="12"/>
  <c r="O73" i="12"/>
  <c r="Q73" i="12"/>
  <c r="V73" i="12"/>
  <c r="G77" i="12"/>
  <c r="M77" i="12" s="1"/>
  <c r="I77" i="12"/>
  <c r="K77" i="12"/>
  <c r="O77" i="12"/>
  <c r="Q77" i="12"/>
  <c r="V77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K93" i="12"/>
  <c r="O93" i="12"/>
  <c r="Q93" i="12"/>
  <c r="V93" i="12"/>
  <c r="G94" i="12"/>
  <c r="M94" i="12" s="1"/>
  <c r="M93" i="12" s="1"/>
  <c r="I94" i="12"/>
  <c r="I93" i="12" s="1"/>
  <c r="K94" i="12"/>
  <c r="O94" i="12"/>
  <c r="Q94" i="12"/>
  <c r="V94" i="12"/>
  <c r="G96" i="12"/>
  <c r="I96" i="12"/>
  <c r="K96" i="12"/>
  <c r="M96" i="12"/>
  <c r="O96" i="12"/>
  <c r="Q96" i="12"/>
  <c r="V96" i="12"/>
  <c r="O98" i="12"/>
  <c r="Q98" i="12"/>
  <c r="G99" i="12"/>
  <c r="M99" i="12" s="1"/>
  <c r="I99" i="12"/>
  <c r="K99" i="12"/>
  <c r="O99" i="12"/>
  <c r="Q99" i="12"/>
  <c r="V99" i="12"/>
  <c r="V98" i="12" s="1"/>
  <c r="G101" i="12"/>
  <c r="M101" i="12" s="1"/>
  <c r="I101" i="12"/>
  <c r="K101" i="12"/>
  <c r="O101" i="12"/>
  <c r="Q101" i="12"/>
  <c r="V101" i="12"/>
  <c r="G103" i="12"/>
  <c r="M103" i="12" s="1"/>
  <c r="I103" i="12"/>
  <c r="I98" i="12" s="1"/>
  <c r="K103" i="12"/>
  <c r="K98" i="12" s="1"/>
  <c r="O103" i="12"/>
  <c r="Q103" i="12"/>
  <c r="V103" i="12"/>
  <c r="G105" i="12"/>
  <c r="I105" i="12"/>
  <c r="K105" i="12"/>
  <c r="M105" i="12"/>
  <c r="O105" i="12"/>
  <c r="Q105" i="12"/>
  <c r="V105" i="12"/>
  <c r="G107" i="12"/>
  <c r="I107" i="12"/>
  <c r="K107" i="12"/>
  <c r="M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I55" i="1" s="1"/>
  <c r="G118" i="12"/>
  <c r="M118" i="12" s="1"/>
  <c r="M117" i="12" s="1"/>
  <c r="I118" i="12"/>
  <c r="I117" i="12" s="1"/>
  <c r="K118" i="12"/>
  <c r="K117" i="12" s="1"/>
  <c r="O118" i="12"/>
  <c r="O117" i="12" s="1"/>
  <c r="Q118" i="12"/>
  <c r="Q117" i="12" s="1"/>
  <c r="V118" i="12"/>
  <c r="V117" i="12" s="1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K125" i="12"/>
  <c r="O125" i="12"/>
  <c r="Q125" i="12"/>
  <c r="V125" i="12"/>
  <c r="G126" i="12"/>
  <c r="M126" i="12" s="1"/>
  <c r="M125" i="12" s="1"/>
  <c r="I126" i="12"/>
  <c r="I125" i="12" s="1"/>
  <c r="K126" i="12"/>
  <c r="O126" i="12"/>
  <c r="Q126" i="12"/>
  <c r="V126" i="12"/>
  <c r="G130" i="12"/>
  <c r="I130" i="12"/>
  <c r="K130" i="12"/>
  <c r="M130" i="12"/>
  <c r="O130" i="12"/>
  <c r="Q130" i="12"/>
  <c r="V130" i="12"/>
  <c r="G132" i="12"/>
  <c r="I58" i="1" s="1"/>
  <c r="I17" i="1" s="1"/>
  <c r="I132" i="12"/>
  <c r="K132" i="12"/>
  <c r="O132" i="12"/>
  <c r="Q132" i="12"/>
  <c r="G133" i="12"/>
  <c r="I133" i="12"/>
  <c r="K133" i="12"/>
  <c r="M133" i="12"/>
  <c r="M132" i="12" s="1"/>
  <c r="O133" i="12"/>
  <c r="Q133" i="12"/>
  <c r="V133" i="12"/>
  <c r="V132" i="12" s="1"/>
  <c r="O135" i="12"/>
  <c r="Q135" i="12"/>
  <c r="V135" i="12"/>
  <c r="G136" i="12"/>
  <c r="M136" i="12" s="1"/>
  <c r="M135" i="12" s="1"/>
  <c r="I136" i="12"/>
  <c r="I135" i="12" s="1"/>
  <c r="K136" i="12"/>
  <c r="K135" i="12" s="1"/>
  <c r="O136" i="12"/>
  <c r="Q136" i="12"/>
  <c r="V136" i="12"/>
  <c r="G138" i="12"/>
  <c r="G137" i="12" s="1"/>
  <c r="I59" i="1" s="1"/>
  <c r="I138" i="12"/>
  <c r="I137" i="12" s="1"/>
  <c r="K138" i="12"/>
  <c r="K137" i="12" s="1"/>
  <c r="O138" i="12"/>
  <c r="O137" i="12" s="1"/>
  <c r="Q138" i="12"/>
  <c r="Q137" i="12" s="1"/>
  <c r="V138" i="12"/>
  <c r="V137" i="12" s="1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I141" i="12"/>
  <c r="K141" i="12"/>
  <c r="G142" i="12"/>
  <c r="M142" i="12" s="1"/>
  <c r="I142" i="12"/>
  <c r="K142" i="12"/>
  <c r="O142" i="12"/>
  <c r="O141" i="12" s="1"/>
  <c r="Q142" i="12"/>
  <c r="Q141" i="12" s="1"/>
  <c r="V142" i="12"/>
  <c r="V141" i="12" s="1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AE150" i="12"/>
  <c r="F40" i="1" s="1"/>
  <c r="I20" i="1"/>
  <c r="I18" i="1"/>
  <c r="J28" i="1"/>
  <c r="J26" i="1"/>
  <c r="G38" i="1"/>
  <c r="F38" i="1"/>
  <c r="J23" i="1"/>
  <c r="J24" i="1"/>
  <c r="J25" i="1"/>
  <c r="J27" i="1"/>
  <c r="E24" i="1"/>
  <c r="E26" i="1"/>
  <c r="M9" i="12" l="1"/>
  <c r="M8" i="12" s="1"/>
  <c r="AF150" i="12"/>
  <c r="G39" i="1" s="1"/>
  <c r="G42" i="1" s="1"/>
  <c r="G25" i="1" s="1"/>
  <c r="A25" i="1" s="1"/>
  <c r="G26" i="1" s="1"/>
  <c r="M98" i="12"/>
  <c r="M138" i="12"/>
  <c r="M137" i="12" s="1"/>
  <c r="F41" i="1"/>
  <c r="M141" i="12"/>
  <c r="F39" i="1"/>
  <c r="H39" i="1" s="1"/>
  <c r="I39" i="1" s="1"/>
  <c r="I42" i="1" s="1"/>
  <c r="F42" i="1"/>
  <c r="G125" i="12"/>
  <c r="I56" i="1" s="1"/>
  <c r="G93" i="12"/>
  <c r="I53" i="1" s="1"/>
  <c r="G141" i="12"/>
  <c r="G135" i="12"/>
  <c r="I57" i="1" s="1"/>
  <c r="G98" i="12"/>
  <c r="I54" i="1" s="1"/>
  <c r="J41" i="1"/>
  <c r="J40" i="1"/>
  <c r="J39" i="1"/>
  <c r="J42" i="1" l="1"/>
  <c r="A26" i="1"/>
  <c r="G41" i="1"/>
  <c r="I16" i="1"/>
  <c r="G40" i="1"/>
  <c r="H40" i="1" s="1"/>
  <c r="I40" i="1" s="1"/>
  <c r="I60" i="1"/>
  <c r="G150" i="12"/>
  <c r="H41" i="1"/>
  <c r="I41" i="1" s="1"/>
  <c r="H42" i="1"/>
  <c r="G28" i="1"/>
  <c r="G23" i="1"/>
  <c r="I61" i="1" l="1"/>
  <c r="I19" i="1"/>
  <c r="I21" i="1" s="1"/>
  <c r="A23" i="1"/>
  <c r="J60" i="1" l="1"/>
  <c r="J58" i="1"/>
  <c r="J59" i="1"/>
  <c r="J52" i="1"/>
  <c r="J53" i="1"/>
  <c r="J55" i="1"/>
  <c r="J56" i="1"/>
  <c r="J57" i="1"/>
  <c r="J54" i="1"/>
  <c r="G24" i="1"/>
  <c r="A27" i="1" s="1"/>
  <c r="A24" i="1"/>
  <c r="J61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Zourek Václav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<sst xmlns="http://schemas.openxmlformats.org/spreadsheetml/2006/main" count="789" uniqueCount="296">
  <si>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</si>
  <si>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</si>
  <si>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</si>
  <si>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</si>
  <si>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</si>
  <si>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</si>
  <si>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</si>
  <si>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</si>
  <si>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</si>
  <si>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</si>
  <si>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</si>
  <si>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</si>
  <si>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</si>
  <si>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</si>
  <si>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</si>
  <si>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</si>
  <si>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</si>
  <si>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</si>
  <si>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</si>
  <si>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</si>
  <si>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</si>
  <si>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</si>
  <si>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</si>
  <si>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</si>
  <si>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</si>
  <si>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</si>
  <si>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</si>
  <si>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</si>
  <si>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</si>
  <si>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</si>
  <si>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</si>
  <si>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</si>
  <si>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</si>
  <si>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</si>
  <si>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</si>
  <si>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</si>
  <si>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</si>
  <si>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</si>
  <si>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</si>
  <si>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</si>
  <si>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</si>
  <si>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</si>
  <si>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</si>
  <si>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003</t>
  </si>
  <si>
    <t>Cyklostezka (2024)</t>
  </si>
  <si>
    <t>SO03</t>
  </si>
  <si>
    <t>Cyklostezka</t>
  </si>
  <si>
    <t>Objekt:</t>
  </si>
  <si>
    <t>Rozpočet:</t>
  </si>
  <si>
    <t>ZV24029</t>
  </si>
  <si>
    <t>Přírodní koupací biotop Lanškroun</t>
  </si>
  <si>
    <t>Stavba</t>
  </si>
  <si>
    <t>Celkem za stavbu</t>
  </si>
  <si>
    <t>CZK</t>
  </si>
  <si>
    <t>#POPS</t>
  </si>
  <si>
    <t>Popis stavby: ZV24029 - Přírodní koupací biotop Lanškroun</t>
  </si>
  <si>
    <t>#POPO</t>
  </si>
  <si>
    <t>#POPR</t>
  </si>
  <si>
    <t>Popis rozpočtu: 003 - Cyklostezka (2024)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</si>
  <si>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</si>
  <si>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</si>
  <si>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</si>
  <si>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</si>
  <si>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</si>
  <si>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</si>
  <si>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</si>
  <si>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</si>
  <si>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</si>
  <si>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</si>
  <si>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</si>
  <si>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</si>
  <si>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</si>
  <si>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</si>
  <si>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</si>
  <si>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</si>
  <si>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</si>
  <si>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</si>
  <si>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</si>
  <si>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</si>
  <si>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</si>
  <si>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</si>
  <si>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</si>
  <si>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</si>
  <si>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</si>
  <si>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</si>
  <si>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</si>
  <si>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</si>
  <si>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</si>
  <si>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</si>
  <si>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</si>
  <si>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</si>
  <si>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</si>
  <si>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</si>
  <si>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</si>
  <si>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</si>
  <si>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</si>
  <si>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</si>
  <si>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</si>
  <si>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</si>
  <si>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</si>
  <si>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</si>
  <si>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</si>
  <si>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</si>
  <si>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</si>
  <si>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</si>
  <si>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</si>
  <si>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</si>
  <si>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</si>
  <si>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111201101R00</t>
  </si>
  <si>
    <t>Odstranění křovin i s kořeny na ploše do 1000 m2</t>
  </si>
  <si>
    <t>m2</t>
  </si>
  <si>
    <t>RTS 24/ II</t>
  </si>
  <si>
    <t>Práce</t>
  </si>
  <si>
    <t>Běžná</t>
  </si>
  <si>
    <t>POL1_</t>
  </si>
  <si>
    <t>odhad plochy : 150</t>
  </si>
  <si>
    <t>VV</t>
  </si>
  <si>
    <t>111201401R00</t>
  </si>
  <si>
    <t>Spálení křovin a stromů o průměru do 100 mm</t>
  </si>
  <si>
    <t>111201501R00</t>
  </si>
  <si>
    <t>Spálení větví stromů o průměru nad 100 mm</t>
  </si>
  <si>
    <t>kus</t>
  </si>
  <si>
    <t>kácní menších stromů do obvodu kmene 70cm : 12</t>
  </si>
  <si>
    <t>kácení větších stromů do obvodu kmene 180cm : 35</t>
  </si>
  <si>
    <t>112101101R00</t>
  </si>
  <si>
    <t>Kácení stromů listnatých o průměru kmene 10-30 cm</t>
  </si>
  <si>
    <t>112101103R00</t>
  </si>
  <si>
    <t>Kácení stromů listnatých o průměru kmene 50-70 cm</t>
  </si>
  <si>
    <t>112201101R00</t>
  </si>
  <si>
    <t>Odstranění pařezů pod úrovní, o průměru 10 - 30 cm</t>
  </si>
  <si>
    <t>112201103R00</t>
  </si>
  <si>
    <t>Odstranění pařezů pod úrovní, o průměru 50 - 70 cm</t>
  </si>
  <si>
    <t>113107315R00</t>
  </si>
  <si>
    <t>Odstranění podkladu pl. 50 m2,kam.těžené tl.15 cm</t>
  </si>
  <si>
    <t>podkld stáv. vozovky : 40</t>
  </si>
  <si>
    <t>113107520R00</t>
  </si>
  <si>
    <t>Odstranění podkladu pl. 50 m2,kam.drcené tl.20 cm</t>
  </si>
  <si>
    <t>113108310R00</t>
  </si>
  <si>
    <t>Odstranění asfaltové vrstvy pl. do 50 m2, tl.10 cm</t>
  </si>
  <si>
    <t>121101103R00</t>
  </si>
  <si>
    <t>Sejmutí ornice s přemístěním přes 100 do 250 m</t>
  </si>
  <si>
    <t>m3</t>
  </si>
  <si>
    <t>odhumusování v tl. 20cm : 159</t>
  </si>
  <si>
    <t>oddrnování v tl. 15cm : 190</t>
  </si>
  <si>
    <t>122202202R00</t>
  </si>
  <si>
    <t>Odkopávky pro silnice v hor. 3 do 1000 m3</t>
  </si>
  <si>
    <t>výkop : 180</t>
  </si>
  <si>
    <t>výměna podloží - výkop : 225</t>
  </si>
  <si>
    <t>122202209R00</t>
  </si>
  <si>
    <t>Příplatek za lepivost - odkop. pro silnice v hor.3</t>
  </si>
  <si>
    <t>výkop : 180*0,5</t>
  </si>
  <si>
    <t>výměna podloží - výkop : 225*0,5</t>
  </si>
  <si>
    <t>162301101R00</t>
  </si>
  <si>
    <t>Vodorovné přemístění výkopku z hor.1-4 do 500 m</t>
  </si>
  <si>
    <t xml:space="preserve">dovoz ornice z deponie na stavbě : </t>
  </si>
  <si>
    <t>ohumusování v rovině - dovoz : 17,5</t>
  </si>
  <si>
    <t>násyp - dovoz : 55</t>
  </si>
  <si>
    <t>dosypávky - dovoz : 5</t>
  </si>
  <si>
    <t>zemní krajnice - dovoz : 10</t>
  </si>
  <si>
    <t>výkop - odvoz : 180</t>
  </si>
  <si>
    <t>výměna podloží - výkop - odvoz : 225</t>
  </si>
  <si>
    <t>162601101R00</t>
  </si>
  <si>
    <t>Vodorovné přemístění výkopku z hor.1-4 do 4000 m</t>
  </si>
  <si>
    <t>199000002R00</t>
  </si>
  <si>
    <t>Poplatek za skládku horniny 1- 4, č. dle katal. odpadů 17 05 04</t>
  </si>
  <si>
    <t>162701105R00</t>
  </si>
  <si>
    <t>Vodorovné přemístění výkopku z hor.1-4 do 10000 m</t>
  </si>
  <si>
    <t>strukturální biosubstrát - dovoz : 16,5</t>
  </si>
  <si>
    <t>zemina pro vým+nu podloží : 93,5</t>
  </si>
  <si>
    <t>167101102R00</t>
  </si>
  <si>
    <t>Nakládání výkopku z hor.1-4 v množství nad 100 m3</t>
  </si>
  <si>
    <t xml:space="preserve">vhodná kamenitá zemina 0-63  až 0-128 : </t>
  </si>
  <si>
    <t>pro výměnu podloží - strukturální biosubstrát : 16,5</t>
  </si>
  <si>
    <t xml:space="preserve">nakládání ornice na deponii : </t>
  </si>
  <si>
    <t>vodorovné ohumusování : 17,5</t>
  </si>
  <si>
    <t>zemina pro výměnu podloží : 93,5</t>
  </si>
  <si>
    <t>171102104R00</t>
  </si>
  <si>
    <t>Uložení sypaniny do násypů, zhutn, na 102% PS</t>
  </si>
  <si>
    <t>zemina na výměnu podloží : 93,5</t>
  </si>
  <si>
    <t>139601102R00</t>
  </si>
  <si>
    <t>Ruční výkop jam, rýh a šachet v hornině tř. 3</t>
  </si>
  <si>
    <t xml:space="preserve">Předpolad ručníchh dokopávek kolem stromů : </t>
  </si>
  <si>
    <t xml:space="preserve">a v trase cyklostezky : </t>
  </si>
  <si>
    <t>odhad : 25</t>
  </si>
  <si>
    <t>162201203R00</t>
  </si>
  <si>
    <t>Vodorovné přemíst.výkopku, kolečko hor.1-4, do 10m</t>
  </si>
  <si>
    <t>171201101R00</t>
  </si>
  <si>
    <t>Uložení sypaniny do násypů nezhutněných</t>
  </si>
  <si>
    <t xml:space="preserve">uložení na místní deponii : </t>
  </si>
  <si>
    <t>Mezisoučet</t>
  </si>
  <si>
    <t>181101102R00</t>
  </si>
  <si>
    <t>Úprava pláně v zářezech v hor. 1-4, se zhutněním</t>
  </si>
  <si>
    <t>komplet plochy : 1391</t>
  </si>
  <si>
    <t>181301101R00</t>
  </si>
  <si>
    <t>Rozprostření ornice, rovina, tl. do 10 cm do 500m2</t>
  </si>
  <si>
    <t>ohumusování v rovině - zemní krajnice : 460</t>
  </si>
  <si>
    <t>18150 - 01</t>
  </si>
  <si>
    <t>Nákup vhodné kamenité zeminy pro výměnu podloží</t>
  </si>
  <si>
    <t>Vlastní</t>
  </si>
  <si>
    <t>Indiv</t>
  </si>
  <si>
    <t>materiál pro výměnu podloží : 250</t>
  </si>
  <si>
    <t>18150 - 02</t>
  </si>
  <si>
    <t>Nákup vhodné kamenité zeminy pro výměnu podloží - strukturální substrát s biouhlem</t>
  </si>
  <si>
    <t>materiál pro výměnu podloží : 16,5</t>
  </si>
  <si>
    <t>289971212R00</t>
  </si>
  <si>
    <t>Zřízení vrstvy z geotextilie sklon do 1:5 š.do 6 m</t>
  </si>
  <si>
    <t>viz výpis : 1391</t>
  </si>
  <si>
    <t>69365003R</t>
  </si>
  <si>
    <t>Geotextilie netkaná  200 g/m2</t>
  </si>
  <si>
    <t>SPCM</t>
  </si>
  <si>
    <t>Specifikace</t>
  </si>
  <si>
    <t>POL3_</t>
  </si>
  <si>
    <t>viz výpis : 1391*1,20</t>
  </si>
  <si>
    <t>564811112RT2</t>
  </si>
  <si>
    <t>cyklostezka : 1370</t>
  </si>
  <si>
    <t>564861111RT2</t>
  </si>
  <si>
    <t>Podklad ze štěrkodrti po zhutnění tloušťky 20 cm štěrkodrť frakce 0-32 mm</t>
  </si>
  <si>
    <t>564861111RT4</t>
  </si>
  <si>
    <t>Podklad ze štěrkodrti po zhutnění tloušťky 20 cm štěrkodrť frakce 16-32 mm</t>
  </si>
  <si>
    <t>výměna podloží : 93,5*5</t>
  </si>
  <si>
    <t>564922104RT1</t>
  </si>
  <si>
    <t>Mlatový kryt z mech.zpevněného kameniva tl. 4 cm prosívka fr.0-4 mm</t>
  </si>
  <si>
    <t>591211111R00</t>
  </si>
  <si>
    <t>Kladení dlažby drobné kostky,lože z kamen.tl. 5 cm</t>
  </si>
  <si>
    <t>sjezd : 21</t>
  </si>
  <si>
    <t>596215021R00</t>
  </si>
  <si>
    <t>Kladení zámkové dlažby tl. 6 cm do drtě tl. 4 cm</t>
  </si>
  <si>
    <t>chodník : 28</t>
  </si>
  <si>
    <t>5 - 01</t>
  </si>
  <si>
    <t>Dopravní značení svislé  -  C9a vč. sloupku a bet.základu</t>
  </si>
  <si>
    <t>5 - 02</t>
  </si>
  <si>
    <t>Dopravní značení svislé  -  C9b vč. sloupku a bet.základu</t>
  </si>
  <si>
    <t>58380120.AR</t>
  </si>
  <si>
    <t>Kostka dlažební drobná 8/10 tř. 1  1t = 5 m2 štípaná</t>
  </si>
  <si>
    <t>sjezd : 21*1,1</t>
  </si>
  <si>
    <t>59245110R</t>
  </si>
  <si>
    <t>chodník : 28*1,05</t>
  </si>
  <si>
    <t>917862111RT5</t>
  </si>
  <si>
    <t>Osazení stojatého obrubníku betonového, s boční opěrou, do lože z betonu C 12/15 včetně obrubníku ABO 100/10/25</t>
  </si>
  <si>
    <t>m</t>
  </si>
  <si>
    <t>obrubník chodníkový : 18</t>
  </si>
  <si>
    <t>917931132RT2</t>
  </si>
  <si>
    <t>Osazení přídlažby,kostka velká,2 řady, lože C20/25 včetně dodávky kamenných dlažebních kostek</t>
  </si>
  <si>
    <t>obě strany cyklostezky : 445*2</t>
  </si>
  <si>
    <t>918101111R00</t>
  </si>
  <si>
    <t>Lože pod obrubníky nebo obruby dlažeb z C 12/15</t>
  </si>
  <si>
    <t>obrubník chodníkový : 18*0,25*0,25</t>
  </si>
  <si>
    <t>obě strany cyklostezky : 445*2*0,30*0,20</t>
  </si>
  <si>
    <t>961044111R00</t>
  </si>
  <si>
    <t>Bourání základů z betonu prostého</t>
  </si>
  <si>
    <t xml:space="preserve">bourání základových patek oplocení : </t>
  </si>
  <si>
    <t>předpoklad  patka 0,30/0,30/0,60 á 3m : 191,70/3*0,30*0,30*0,60</t>
  </si>
  <si>
    <t>bourání základových pasů pod oplocením : 191,70*1,0*0,30</t>
  </si>
  <si>
    <t>966067111R00</t>
  </si>
  <si>
    <t>Rozebrání plotu tyč. lať. prken. drátěného, plech.</t>
  </si>
  <si>
    <t>viz situačka : 191,70</t>
  </si>
  <si>
    <t>767914830R00</t>
  </si>
  <si>
    <t>Demontáž oplocení rámového H do 2 m vč. sloupků a betonových patek</t>
  </si>
  <si>
    <t>dle PD : 101,60</t>
  </si>
  <si>
    <t>998223011R00</t>
  </si>
  <si>
    <t>Přesun hmot, pozemní komunikace, kryt dlážděný</t>
  </si>
  <si>
    <t>t</t>
  </si>
  <si>
    <t>Přesun hmot</t>
  </si>
  <si>
    <t>POL7_1</t>
  </si>
  <si>
    <t>979081111R00</t>
  </si>
  <si>
    <t>Odvoz suti a vybour. hmot na skládku do 1 km</t>
  </si>
  <si>
    <t>Přesun suti</t>
  </si>
  <si>
    <t>POL8_9</t>
  </si>
  <si>
    <t>979081121R00</t>
  </si>
  <si>
    <t>Příplatek k odvozu za každý další 1 km</t>
  </si>
  <si>
    <t>979990112R00</t>
  </si>
  <si>
    <t>Poplatek za uložení suti - obal. kamenivo, asfalt, skupina odpadu 170302</t>
  </si>
  <si>
    <t>RTS 23/ I</t>
  </si>
  <si>
    <t>005121 R</t>
  </si>
  <si>
    <t>Zařízení staveniště</t>
  </si>
  <si>
    <t>kpl</t>
  </si>
  <si>
    <t>VN - 02</t>
  </si>
  <si>
    <t>Geodetické vytyčení stavby</t>
  </si>
  <si>
    <t>VN - 03</t>
  </si>
  <si>
    <t>Vytyčení a ochrana stávajících IS</t>
  </si>
  <si>
    <t>VN - 04</t>
  </si>
  <si>
    <t>Zábor veřejných ploch vč. značení a zábran</t>
  </si>
  <si>
    <t>VN - 05</t>
  </si>
  <si>
    <t xml:space="preserve">Zkoušky a revize </t>
  </si>
  <si>
    <t>VN - 06</t>
  </si>
  <si>
    <t>Geodetické zaměření skutečného provedení (1xdigitálně, 3xtisk)</t>
  </si>
  <si>
    <t>VN - 07</t>
  </si>
  <si>
    <t>Zajištění a instalace DIO</t>
  </si>
  <si>
    <t>SUM</t>
  </si>
  <si>
    <t>Poznámky uchazeče k zadání</t>
  </si>
  <si>
    <t>POPUZIV</t>
  </si>
  <si>
    <t>END</t>
  </si>
  <si>
    <t>Dlažba skladebná I 200 x 100 x 60 mm přírodní</t>
  </si>
  <si>
    <t>Dopravní napojení areálu vč. společné stezky pro chodce a cyklisty</t>
  </si>
  <si>
    <t>Popis objektu: SO03 - Dopravní napojení areálu vč. společné stezky pro chodce a cyklisty</t>
  </si>
  <si>
    <t>Podklad ze štěrkodrti po zhutnění tloušťky 6 cm štěrkodrť frakce 0-32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</si>
</sst>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M3" sqref="M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3" t="s">
        <v>4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2"/>
      <c r="B2" s="77" t="s">
        <v>24</v>
      </c>
      <c r="C2" s="78"/>
      <c r="D2" s="79" t="s">
        <v>49</v>
      </c>
      <c r="E2" s="202" t="s">
        <v>50</v>
      </c>
      <c r="F2" s="203"/>
      <c r="G2" s="203"/>
      <c r="H2" s="203"/>
      <c r="I2" s="203"/>
      <c r="J2" s="204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5" t="s">
        <v>293</v>
      </c>
      <c r="F3" s="206"/>
      <c r="G3" s="206"/>
      <c r="H3" s="206"/>
      <c r="I3" s="206"/>
      <c r="J3" s="207"/>
    </row>
    <row r="4" spans="1:15" ht="23.25" customHeight="1" x14ac:dyDescent="0.2">
      <c r="A4" s="76">
        <v>1555</v>
      </c>
      <c r="B4" s="82" t="s">
        <v>48</v>
      </c>
      <c r="C4" s="83"/>
      <c r="D4" s="84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23</v>
      </c>
      <c r="D5" s="220"/>
      <c r="E5" s="221"/>
      <c r="F5" s="221"/>
      <c r="G5" s="22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9"/>
      <c r="E11" s="209"/>
      <c r="F11" s="209"/>
      <c r="G11" s="209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8"/>
      <c r="F15" s="208"/>
      <c r="G15" s="210"/>
      <c r="H15" s="210"/>
      <c r="I15" s="210" t="s">
        <v>31</v>
      </c>
      <c r="J15" s="211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9"/>
      <c r="F16" s="200"/>
      <c r="G16" s="199"/>
      <c r="H16" s="200"/>
      <c r="I16" s="199">
        <f>SUMIF(F52:F60,A16,I52:I60)+SUMIF(F52:F60,"PSU",I52:I60)</f>
        <v>0</v>
      </c>
      <c r="J16" s="201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9"/>
      <c r="F17" s="200"/>
      <c r="G17" s="199"/>
      <c r="H17" s="200"/>
      <c r="I17" s="199">
        <f>SUMIF(F52:F60,A17,I52:I60)</f>
        <v>0</v>
      </c>
      <c r="J17" s="201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9"/>
      <c r="F18" s="200"/>
      <c r="G18" s="199"/>
      <c r="H18" s="200"/>
      <c r="I18" s="199">
        <f>SUMIF(F52:F60,A18,I52:I60)</f>
        <v>0</v>
      </c>
      <c r="J18" s="201"/>
    </row>
    <row r="19" spans="1:10" ht="23.25" customHeight="1" x14ac:dyDescent="0.2">
      <c r="A19" s="139" t="s">
        <v>78</v>
      </c>
      <c r="B19" s="38" t="s">
        <v>29</v>
      </c>
      <c r="C19" s="62"/>
      <c r="D19" s="63"/>
      <c r="E19" s="199"/>
      <c r="F19" s="200"/>
      <c r="G19" s="199"/>
      <c r="H19" s="200"/>
      <c r="I19" s="199">
        <f>SUMIF(F52:F60,A19,I52:I60)</f>
        <v>0</v>
      </c>
      <c r="J19" s="201"/>
    </row>
    <row r="20" spans="1:10" ht="23.25" customHeight="1" x14ac:dyDescent="0.2">
      <c r="A20" s="139" t="s">
        <v>79</v>
      </c>
      <c r="B20" s="38" t="s">
        <v>30</v>
      </c>
      <c r="C20" s="62"/>
      <c r="D20" s="63"/>
      <c r="E20" s="199"/>
      <c r="F20" s="200"/>
      <c r="G20" s="199"/>
      <c r="H20" s="200"/>
      <c r="I20" s="199">
        <f>SUMIF(F52:F60,A20,I52:I60)</f>
        <v>0</v>
      </c>
      <c r="J20" s="201"/>
    </row>
    <row r="21" spans="1:10" ht="23.25" customHeight="1" x14ac:dyDescent="0.2">
      <c r="A21" s="2"/>
      <c r="B21" s="48" t="s">
        <v>31</v>
      </c>
      <c r="C21" s="64"/>
      <c r="D21" s="65"/>
      <c r="E21" s="212"/>
      <c r="F21" s="213"/>
      <c r="G21" s="212"/>
      <c r="H21" s="213"/>
      <c r="I21" s="212">
        <f>SUM(I16:J20)</f>
        <v>0</v>
      </c>
      <c r="J21" s="23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0</v>
      </c>
      <c r="F23" s="39" t="s">
        <v>0</v>
      </c>
      <c r="G23" s="229">
        <f>ZakladDPHSniVypocet</f>
        <v>0</v>
      </c>
      <c r="H23" s="230"/>
      <c r="I23" s="23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0</v>
      </c>
      <c r="F24" s="39" t="s">
        <v>0</v>
      </c>
      <c r="G24" s="227">
        <f>A23</f>
        <v>0</v>
      </c>
      <c r="H24" s="228"/>
      <c r="I24" s="22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9">
        <f>ZakladDPHZaklVypocet</f>
        <v>0</v>
      </c>
      <c r="H25" s="230"/>
      <c r="I25" s="23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6">
        <f>A25</f>
        <v>0</v>
      </c>
      <c r="H26" s="197"/>
      <c r="I26" s="19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8">
        <f>CenaCelkem-(ZakladDPHSni+DPHSni+ZakladDPHZakl+DPHZakl)</f>
        <v>0</v>
      </c>
      <c r="H27" s="198"/>
      <c r="I27" s="19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32">
        <f>ZakladDPHSniVypocet+ZakladDPHZaklVypocet</f>
        <v>0</v>
      </c>
      <c r="H28" s="233"/>
      <c r="I28" s="23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32">
        <f>A27</f>
        <v>0</v>
      </c>
      <c r="H29" s="232"/>
      <c r="I29" s="232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4"/>
      <c r="E34" s="235"/>
      <c r="G34" s="236"/>
      <c r="H34" s="237"/>
      <c r="I34" s="237"/>
      <c r="J34" s="25"/>
    </row>
    <row r="35" spans="1:10" ht="12.75" customHeight="1" x14ac:dyDescent="0.2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38"/>
      <c r="D39" s="238"/>
      <c r="E39" s="238"/>
      <c r="F39" s="99">
        <f>'SO03 003 Pol'!AE150</f>
        <v>0</v>
      </c>
      <c r="G39" s="100">
        <f>'SO03 003 Pol'!AF150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239" t="s">
        <v>46</v>
      </c>
      <c r="D40" s="239"/>
      <c r="E40" s="239"/>
      <c r="F40" s="104">
        <f>'SO03 003 Pol'!AE150</f>
        <v>0</v>
      </c>
      <c r="G40" s="105">
        <f>'SO03 003 Pol'!AF150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38" t="s">
        <v>44</v>
      </c>
      <c r="D41" s="238"/>
      <c r="E41" s="238"/>
      <c r="F41" s="108">
        <f>'SO03 003 Pol'!AE150</f>
        <v>0</v>
      </c>
      <c r="G41" s="101">
        <f>'SO03 003 Pol'!AF150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40" t="s">
        <v>52</v>
      </c>
      <c r="C42" s="241"/>
      <c r="D42" s="241"/>
      <c r="E42" s="242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294</v>
      </c>
    </row>
    <row r="46" spans="1:10" x14ac:dyDescent="0.2">
      <c r="A46" t="s">
        <v>57</v>
      </c>
      <c r="B46" t="s">
        <v>58</v>
      </c>
    </row>
    <row r="49" spans="1:10" ht="15.75" x14ac:dyDescent="0.25">
      <c r="B49" s="120" t="s">
        <v>59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60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61</v>
      </c>
      <c r="C52" s="243" t="s">
        <v>62</v>
      </c>
      <c r="D52" s="244"/>
      <c r="E52" s="244"/>
      <c r="F52" s="137" t="s">
        <v>26</v>
      </c>
      <c r="G52" s="129"/>
      <c r="H52" s="129"/>
      <c r="I52" s="129">
        <f>'SO03 003 Pol'!G8</f>
        <v>0</v>
      </c>
      <c r="J52" s="134" t="str">
        <f>IF(I61=0,"",I52/I61*100)</f>
        <v/>
      </c>
    </row>
    <row r="53" spans="1:10" ht="36.75" customHeight="1" x14ac:dyDescent="0.2">
      <c r="A53" s="123"/>
      <c r="B53" s="128" t="s">
        <v>63</v>
      </c>
      <c r="C53" s="243" t="s">
        <v>64</v>
      </c>
      <c r="D53" s="244"/>
      <c r="E53" s="244"/>
      <c r="F53" s="137" t="s">
        <v>26</v>
      </c>
      <c r="G53" s="129"/>
      <c r="H53" s="129"/>
      <c r="I53" s="129">
        <f>'SO03 003 Pol'!G93</f>
        <v>0</v>
      </c>
      <c r="J53" s="134" t="str">
        <f>IF(I61=0,"",I53/I61*100)</f>
        <v/>
      </c>
    </row>
    <row r="54" spans="1:10" ht="36.75" customHeight="1" x14ac:dyDescent="0.2">
      <c r="A54" s="123"/>
      <c r="B54" s="128" t="s">
        <v>65</v>
      </c>
      <c r="C54" s="243" t="s">
        <v>66</v>
      </c>
      <c r="D54" s="244"/>
      <c r="E54" s="244"/>
      <c r="F54" s="137" t="s">
        <v>26</v>
      </c>
      <c r="G54" s="129"/>
      <c r="H54" s="129"/>
      <c r="I54" s="129">
        <f>'SO03 003 Pol'!G98</f>
        <v>0</v>
      </c>
      <c r="J54" s="134" t="str">
        <f>IF(I61=0,"",I54/I61*100)</f>
        <v/>
      </c>
    </row>
    <row r="55" spans="1:10" ht="36.75" customHeight="1" x14ac:dyDescent="0.2">
      <c r="A55" s="123"/>
      <c r="B55" s="128" t="s">
        <v>67</v>
      </c>
      <c r="C55" s="243" t="s">
        <v>68</v>
      </c>
      <c r="D55" s="244"/>
      <c r="E55" s="244"/>
      <c r="F55" s="137" t="s">
        <v>26</v>
      </c>
      <c r="G55" s="129"/>
      <c r="H55" s="129"/>
      <c r="I55" s="129">
        <f>'SO03 003 Pol'!G117</f>
        <v>0</v>
      </c>
      <c r="J55" s="134" t="str">
        <f>IF(I61=0,"",I55/I61*100)</f>
        <v/>
      </c>
    </row>
    <row r="56" spans="1:10" ht="36.75" customHeight="1" x14ac:dyDescent="0.2">
      <c r="A56" s="123"/>
      <c r="B56" s="128" t="s">
        <v>69</v>
      </c>
      <c r="C56" s="243" t="s">
        <v>70</v>
      </c>
      <c r="D56" s="244"/>
      <c r="E56" s="244"/>
      <c r="F56" s="137" t="s">
        <v>26</v>
      </c>
      <c r="G56" s="129"/>
      <c r="H56" s="129"/>
      <c r="I56" s="129">
        <f>'SO03 003 Pol'!G125</f>
        <v>0</v>
      </c>
      <c r="J56" s="134" t="str">
        <f>IF(I61=0,"",I56/I61*100)</f>
        <v/>
      </c>
    </row>
    <row r="57" spans="1:10" ht="36.75" customHeight="1" x14ac:dyDescent="0.2">
      <c r="A57" s="123"/>
      <c r="B57" s="128" t="s">
        <v>71</v>
      </c>
      <c r="C57" s="243" t="s">
        <v>72</v>
      </c>
      <c r="D57" s="244"/>
      <c r="E57" s="244"/>
      <c r="F57" s="137" t="s">
        <v>26</v>
      </c>
      <c r="G57" s="129"/>
      <c r="H57" s="129"/>
      <c r="I57" s="129">
        <f>'SO03 003 Pol'!G135</f>
        <v>0</v>
      </c>
      <c r="J57" s="134" t="str">
        <f>IF(I61=0,"",I57/I61*100)</f>
        <v/>
      </c>
    </row>
    <row r="58" spans="1:10" ht="36.75" customHeight="1" x14ac:dyDescent="0.2">
      <c r="A58" s="123"/>
      <c r="B58" s="128" t="s">
        <v>73</v>
      </c>
      <c r="C58" s="243" t="s">
        <v>74</v>
      </c>
      <c r="D58" s="244"/>
      <c r="E58" s="244"/>
      <c r="F58" s="137" t="s">
        <v>27</v>
      </c>
      <c r="G58" s="129"/>
      <c r="H58" s="129"/>
      <c r="I58" s="129">
        <f>'SO03 003 Pol'!G132</f>
        <v>0</v>
      </c>
      <c r="J58" s="134" t="str">
        <f>IF(I61=0,"",I58/I61*100)</f>
        <v/>
      </c>
    </row>
    <row r="59" spans="1:10" ht="36.75" customHeight="1" x14ac:dyDescent="0.2">
      <c r="A59" s="123"/>
      <c r="B59" s="128" t="s">
        <v>75</v>
      </c>
      <c r="C59" s="243" t="s">
        <v>76</v>
      </c>
      <c r="D59" s="244"/>
      <c r="E59" s="244"/>
      <c r="F59" s="137" t="s">
        <v>77</v>
      </c>
      <c r="G59" s="129"/>
      <c r="H59" s="129"/>
      <c r="I59" s="129">
        <f>'SO03 003 Pol'!G137</f>
        <v>0</v>
      </c>
      <c r="J59" s="134" t="str">
        <f>IF(I61=0,"",I59/I61*100)</f>
        <v/>
      </c>
    </row>
    <row r="60" spans="1:10" ht="36.75" customHeight="1" x14ac:dyDescent="0.2">
      <c r="A60" s="123"/>
      <c r="B60" s="128" t="s">
        <v>78</v>
      </c>
      <c r="C60" s="243" t="s">
        <v>29</v>
      </c>
      <c r="D60" s="244"/>
      <c r="E60" s="244"/>
      <c r="F60" s="137" t="s">
        <v>78</v>
      </c>
      <c r="G60" s="129"/>
      <c r="H60" s="129"/>
      <c r="I60" s="129">
        <f>'SO03 003 Pol'!G141</f>
        <v>0</v>
      </c>
      <c r="J60" s="134" t="str">
        <f>IF(I61=0,"",I60/I61*100)</f>
        <v/>
      </c>
    </row>
    <row r="61" spans="1:10" ht="25.5" customHeight="1" x14ac:dyDescent="0.2">
      <c r="A61" s="124"/>
      <c r="B61" s="130" t="s">
        <v>1</v>
      </c>
      <c r="C61" s="131"/>
      <c r="D61" s="132"/>
      <c r="E61" s="132"/>
      <c r="F61" s="138"/>
      <c r="G61" s="133"/>
      <c r="H61" s="133"/>
      <c r="I61" s="133">
        <f>SUM(I52:I60)</f>
        <v>0</v>
      </c>
      <c r="J61" s="135">
        <f>SUM(J52:J60)</f>
        <v>0</v>
      </c>
    </row>
    <row r="62" spans="1:10" x14ac:dyDescent="0.2">
      <c r="F62" s="87"/>
      <c r="G62" s="87"/>
      <c r="H62" s="87"/>
      <c r="I62" s="87"/>
      <c r="J62" s="136"/>
    </row>
    <row r="63" spans="1:10" x14ac:dyDescent="0.2">
      <c r="F63" s="87"/>
      <c r="G63" s="87"/>
      <c r="H63" s="87"/>
      <c r="I63" s="87"/>
      <c r="J63" s="136"/>
    </row>
    <row r="64" spans="1:10" x14ac:dyDescent="0.2">
      <c r="F64" s="87"/>
      <c r="G64" s="87"/>
      <c r="H64" s="87"/>
      <c r="I64" s="87"/>
      <c r="J6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8:E58"/>
    <mergeCell ref="C59:E59"/>
    <mergeCell ref="C60:E60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10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9" activePane="bottomLeft" state="frozen"/>
      <selection pane="bottomLeft" activeCell="C99" sqref="C9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80</v>
      </c>
    </row>
    <row r="2" spans="1:60" ht="24.95" customHeight="1" x14ac:dyDescent="0.2">
      <c r="A2" s="50" t="s">
        <v>8</v>
      </c>
      <c r="B2" s="49" t="s">
        <v>49</v>
      </c>
      <c r="C2" s="262" t="s">
        <v>50</v>
      </c>
      <c r="D2" s="263"/>
      <c r="E2" s="263"/>
      <c r="F2" s="263"/>
      <c r="G2" s="264"/>
      <c r="AG2" t="s">
        <v>81</v>
      </c>
    </row>
    <row r="3" spans="1:60" ht="24.95" customHeight="1" x14ac:dyDescent="0.2">
      <c r="A3" s="50" t="s">
        <v>9</v>
      </c>
      <c r="B3" s="49" t="s">
        <v>45</v>
      </c>
      <c r="C3" s="262" t="s">
        <v>293</v>
      </c>
      <c r="D3" s="263"/>
      <c r="E3" s="263"/>
      <c r="F3" s="263"/>
      <c r="G3" s="264"/>
      <c r="AC3" s="121" t="s">
        <v>81</v>
      </c>
      <c r="AG3" t="s">
        <v>82</v>
      </c>
    </row>
    <row r="4" spans="1:60" ht="24.95" customHeight="1" x14ac:dyDescent="0.2">
      <c r="A4" s="140" t="s">
        <v>10</v>
      </c>
      <c r="B4" s="141" t="s">
        <v>43</v>
      </c>
      <c r="C4" s="265" t="s">
        <v>44</v>
      </c>
      <c r="D4" s="266"/>
      <c r="E4" s="266"/>
      <c r="F4" s="266"/>
      <c r="G4" s="267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31</v>
      </c>
      <c r="H6" s="146" t="s">
        <v>32</v>
      </c>
      <c r="I6" s="146" t="s">
        <v>90</v>
      </c>
      <c r="J6" s="146" t="s">
        <v>33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5" t="s">
        <v>106</v>
      </c>
      <c r="B8" s="166" t="s">
        <v>61</v>
      </c>
      <c r="C8" s="184" t="s">
        <v>62</v>
      </c>
      <c r="D8" s="167"/>
      <c r="E8" s="168"/>
      <c r="F8" s="169"/>
      <c r="G8" s="170">
        <f>SUMIF(AG9:AG92,"&lt;&gt;NOR",G9:G92)</f>
        <v>0</v>
      </c>
      <c r="H8" s="164"/>
      <c r="I8" s="164">
        <f>SUM(I9:I92)</f>
        <v>6210.3099999999995</v>
      </c>
      <c r="J8" s="164"/>
      <c r="K8" s="164">
        <f>SUM(K9:K92)</f>
        <v>1036627.94</v>
      </c>
      <c r="L8" s="164"/>
      <c r="M8" s="164">
        <f>SUM(M9:M92)</f>
        <v>0</v>
      </c>
      <c r="N8" s="163"/>
      <c r="O8" s="163">
        <f>SUM(O9:O92)</f>
        <v>0.15000000000000002</v>
      </c>
      <c r="P8" s="163"/>
      <c r="Q8" s="163">
        <f>SUM(Q9:Q92)</f>
        <v>39.6</v>
      </c>
      <c r="R8" s="164"/>
      <c r="S8" s="164"/>
      <c r="T8" s="164"/>
      <c r="U8" s="164"/>
      <c r="V8" s="164">
        <f>SUM(V9:V92)</f>
        <v>660.50000000000011</v>
      </c>
      <c r="W8" s="164"/>
      <c r="X8" s="164"/>
      <c r="Y8" s="164"/>
      <c r="AG8" t="s">
        <v>107</v>
      </c>
    </row>
    <row r="9" spans="1:60" outlineLevel="1" x14ac:dyDescent="0.2">
      <c r="A9" s="172">
        <v>1</v>
      </c>
      <c r="B9" s="173" t="s">
        <v>108</v>
      </c>
      <c r="C9" s="185" t="s">
        <v>109</v>
      </c>
      <c r="D9" s="174" t="s">
        <v>110</v>
      </c>
      <c r="E9" s="175">
        <v>150</v>
      </c>
      <c r="F9" s="176"/>
      <c r="G9" s="177">
        <f>ROUND(E9*F9,2)</f>
        <v>0</v>
      </c>
      <c r="H9" s="158">
        <v>0</v>
      </c>
      <c r="I9" s="157">
        <f>ROUND(E9*H9,2)</f>
        <v>0</v>
      </c>
      <c r="J9" s="158">
        <v>86.2</v>
      </c>
      <c r="K9" s="157">
        <f>ROUND(E9*J9,2)</f>
        <v>12930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111</v>
      </c>
      <c r="T9" s="157" t="s">
        <v>111</v>
      </c>
      <c r="U9" s="157">
        <v>0.17199999999999999</v>
      </c>
      <c r="V9" s="157">
        <f>ROUND(E9*U9,2)</f>
        <v>25.8</v>
      </c>
      <c r="W9" s="157"/>
      <c r="X9" s="157" t="s">
        <v>112</v>
      </c>
      <c r="Y9" s="157" t="s">
        <v>113</v>
      </c>
      <c r="Z9" s="147"/>
      <c r="AA9" s="147"/>
      <c r="AB9" s="147"/>
      <c r="AC9" s="147"/>
      <c r="AD9" s="147"/>
      <c r="AE9" s="147"/>
      <c r="AF9" s="147"/>
      <c r="AG9" s="147" t="s">
        <v>114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6" t="s">
        <v>115</v>
      </c>
      <c r="D10" s="159"/>
      <c r="E10" s="160">
        <v>150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116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2">
        <v>2</v>
      </c>
      <c r="B11" s="173" t="s">
        <v>117</v>
      </c>
      <c r="C11" s="185" t="s">
        <v>118</v>
      </c>
      <c r="D11" s="174" t="s">
        <v>110</v>
      </c>
      <c r="E11" s="175">
        <v>150</v>
      </c>
      <c r="F11" s="176"/>
      <c r="G11" s="177">
        <f>ROUND(E11*F11,2)</f>
        <v>0</v>
      </c>
      <c r="H11" s="158">
        <v>2.0299999999999998</v>
      </c>
      <c r="I11" s="157">
        <f>ROUND(E11*H11,2)</f>
        <v>304.5</v>
      </c>
      <c r="J11" s="158">
        <v>14.87</v>
      </c>
      <c r="K11" s="157">
        <f>ROUND(E11*J11,2)</f>
        <v>2230.5</v>
      </c>
      <c r="L11" s="157">
        <v>21</v>
      </c>
      <c r="M11" s="157">
        <f>G11*(1+L11/100)</f>
        <v>0</v>
      </c>
      <c r="N11" s="156">
        <v>5.0000000000000002E-5</v>
      </c>
      <c r="O11" s="156">
        <f>ROUND(E11*N11,2)</f>
        <v>0.01</v>
      </c>
      <c r="P11" s="156">
        <v>0</v>
      </c>
      <c r="Q11" s="156">
        <f>ROUND(E11*P11,2)</f>
        <v>0</v>
      </c>
      <c r="R11" s="157"/>
      <c r="S11" s="157" t="s">
        <v>111</v>
      </c>
      <c r="T11" s="157" t="s">
        <v>111</v>
      </c>
      <c r="U11" s="157">
        <v>0.03</v>
      </c>
      <c r="V11" s="157">
        <f>ROUND(E11*U11,2)</f>
        <v>4.5</v>
      </c>
      <c r="W11" s="157"/>
      <c r="X11" s="157" t="s">
        <v>112</v>
      </c>
      <c r="Y11" s="157" t="s">
        <v>113</v>
      </c>
      <c r="Z11" s="147"/>
      <c r="AA11" s="147"/>
      <c r="AB11" s="147"/>
      <c r="AC11" s="147"/>
      <c r="AD11" s="147"/>
      <c r="AE11" s="147"/>
      <c r="AF11" s="147"/>
      <c r="AG11" s="147" t="s">
        <v>114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86" t="s">
        <v>115</v>
      </c>
      <c r="D12" s="159"/>
      <c r="E12" s="160">
        <v>150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116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2">
        <v>3</v>
      </c>
      <c r="B13" s="173" t="s">
        <v>119</v>
      </c>
      <c r="C13" s="185" t="s">
        <v>120</v>
      </c>
      <c r="D13" s="174" t="s">
        <v>121</v>
      </c>
      <c r="E13" s="175">
        <v>47</v>
      </c>
      <c r="F13" s="176"/>
      <c r="G13" s="177">
        <f>ROUND(E13*F13,2)</f>
        <v>0</v>
      </c>
      <c r="H13" s="158">
        <v>121.71</v>
      </c>
      <c r="I13" s="157">
        <f>ROUND(E13*H13,2)</f>
        <v>5720.37</v>
      </c>
      <c r="J13" s="158">
        <v>840.29</v>
      </c>
      <c r="K13" s="157">
        <f>ROUND(E13*J13,2)</f>
        <v>39493.629999999997</v>
      </c>
      <c r="L13" s="157">
        <v>21</v>
      </c>
      <c r="M13" s="157">
        <f>G13*(1+L13/100)</f>
        <v>0</v>
      </c>
      <c r="N13" s="156">
        <v>2.99E-3</v>
      </c>
      <c r="O13" s="156">
        <f>ROUND(E13*N13,2)</f>
        <v>0.14000000000000001</v>
      </c>
      <c r="P13" s="156">
        <v>0</v>
      </c>
      <c r="Q13" s="156">
        <f>ROUND(E13*P13,2)</f>
        <v>0</v>
      </c>
      <c r="R13" s="157"/>
      <c r="S13" s="157" t="s">
        <v>111</v>
      </c>
      <c r="T13" s="157" t="s">
        <v>111</v>
      </c>
      <c r="U13" s="157">
        <v>1.7</v>
      </c>
      <c r="V13" s="157">
        <f>ROUND(E13*U13,2)</f>
        <v>79.900000000000006</v>
      </c>
      <c r="W13" s="157"/>
      <c r="X13" s="157" t="s">
        <v>112</v>
      </c>
      <c r="Y13" s="157" t="s">
        <v>113</v>
      </c>
      <c r="Z13" s="147"/>
      <c r="AA13" s="147"/>
      <c r="AB13" s="147"/>
      <c r="AC13" s="147"/>
      <c r="AD13" s="147"/>
      <c r="AE13" s="147"/>
      <c r="AF13" s="147"/>
      <c r="AG13" s="147" t="s">
        <v>114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6" t="s">
        <v>122</v>
      </c>
      <c r="D14" s="159"/>
      <c r="E14" s="160">
        <v>12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116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86" t="s">
        <v>123</v>
      </c>
      <c r="D15" s="159"/>
      <c r="E15" s="160">
        <v>35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116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2">
        <v>4</v>
      </c>
      <c r="B16" s="173" t="s">
        <v>124</v>
      </c>
      <c r="C16" s="185" t="s">
        <v>125</v>
      </c>
      <c r="D16" s="174" t="s">
        <v>121</v>
      </c>
      <c r="E16" s="175">
        <v>12</v>
      </c>
      <c r="F16" s="176"/>
      <c r="G16" s="177">
        <f>ROUND(E16*F16,2)</f>
        <v>0</v>
      </c>
      <c r="H16" s="158">
        <v>0</v>
      </c>
      <c r="I16" s="157">
        <f>ROUND(E16*H16,2)</f>
        <v>0</v>
      </c>
      <c r="J16" s="158">
        <v>341.5</v>
      </c>
      <c r="K16" s="157">
        <f>ROUND(E16*J16,2)</f>
        <v>4098</v>
      </c>
      <c r="L16" s="157">
        <v>21</v>
      </c>
      <c r="M16" s="157">
        <f>G16*(1+L16/100)</f>
        <v>0</v>
      </c>
      <c r="N16" s="156">
        <v>0</v>
      </c>
      <c r="O16" s="156">
        <f>ROUND(E16*N16,2)</f>
        <v>0</v>
      </c>
      <c r="P16" s="156">
        <v>0</v>
      </c>
      <c r="Q16" s="156">
        <f>ROUND(E16*P16,2)</f>
        <v>0</v>
      </c>
      <c r="R16" s="157"/>
      <c r="S16" s="157" t="s">
        <v>111</v>
      </c>
      <c r="T16" s="157" t="s">
        <v>111</v>
      </c>
      <c r="U16" s="157">
        <v>0.49</v>
      </c>
      <c r="V16" s="157">
        <f>ROUND(E16*U16,2)</f>
        <v>5.88</v>
      </c>
      <c r="W16" s="157"/>
      <c r="X16" s="157" t="s">
        <v>112</v>
      </c>
      <c r="Y16" s="157" t="s">
        <v>113</v>
      </c>
      <c r="Z16" s="147"/>
      <c r="AA16" s="147"/>
      <c r="AB16" s="147"/>
      <c r="AC16" s="147"/>
      <c r="AD16" s="147"/>
      <c r="AE16" s="147"/>
      <c r="AF16" s="147"/>
      <c r="AG16" s="147" t="s">
        <v>114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6" t="s">
        <v>122</v>
      </c>
      <c r="D17" s="159"/>
      <c r="E17" s="160">
        <v>12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116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72">
        <v>5</v>
      </c>
      <c r="B18" s="173" t="s">
        <v>126</v>
      </c>
      <c r="C18" s="185" t="s">
        <v>127</v>
      </c>
      <c r="D18" s="174" t="s">
        <v>121</v>
      </c>
      <c r="E18" s="175">
        <v>35</v>
      </c>
      <c r="F18" s="176"/>
      <c r="G18" s="177">
        <f>ROUND(E18*F18,2)</f>
        <v>0</v>
      </c>
      <c r="H18" s="158">
        <v>0</v>
      </c>
      <c r="I18" s="157">
        <f>ROUND(E18*H18,2)</f>
        <v>0</v>
      </c>
      <c r="J18" s="158">
        <v>989</v>
      </c>
      <c r="K18" s="157">
        <f>ROUND(E18*J18,2)</f>
        <v>34615</v>
      </c>
      <c r="L18" s="157">
        <v>21</v>
      </c>
      <c r="M18" s="157">
        <f>G18*(1+L18/100)</f>
        <v>0</v>
      </c>
      <c r="N18" s="156">
        <v>0</v>
      </c>
      <c r="O18" s="156">
        <f>ROUND(E18*N18,2)</f>
        <v>0</v>
      </c>
      <c r="P18" s="156">
        <v>0</v>
      </c>
      <c r="Q18" s="156">
        <f>ROUND(E18*P18,2)</f>
        <v>0</v>
      </c>
      <c r="R18" s="157"/>
      <c r="S18" s="157" t="s">
        <v>111</v>
      </c>
      <c r="T18" s="157" t="s">
        <v>111</v>
      </c>
      <c r="U18" s="157">
        <v>1.42</v>
      </c>
      <c r="V18" s="157">
        <f>ROUND(E18*U18,2)</f>
        <v>49.7</v>
      </c>
      <c r="W18" s="157"/>
      <c r="X18" s="157" t="s">
        <v>112</v>
      </c>
      <c r="Y18" s="157" t="s">
        <v>113</v>
      </c>
      <c r="Z18" s="147"/>
      <c r="AA18" s="147"/>
      <c r="AB18" s="147"/>
      <c r="AC18" s="147"/>
      <c r="AD18" s="147"/>
      <c r="AE18" s="147"/>
      <c r="AF18" s="147"/>
      <c r="AG18" s="147" t="s">
        <v>114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186" t="s">
        <v>123</v>
      </c>
      <c r="D19" s="159"/>
      <c r="E19" s="160">
        <v>35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116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2">
        <v>6</v>
      </c>
      <c r="B20" s="173" t="s">
        <v>128</v>
      </c>
      <c r="C20" s="185" t="s">
        <v>129</v>
      </c>
      <c r="D20" s="174" t="s">
        <v>121</v>
      </c>
      <c r="E20" s="175">
        <v>12</v>
      </c>
      <c r="F20" s="176"/>
      <c r="G20" s="177">
        <f>ROUND(E20*F20,2)</f>
        <v>0</v>
      </c>
      <c r="H20" s="158">
        <v>2.27</v>
      </c>
      <c r="I20" s="157">
        <f>ROUND(E20*H20,2)</f>
        <v>27.24</v>
      </c>
      <c r="J20" s="158">
        <v>391.23</v>
      </c>
      <c r="K20" s="157">
        <f>ROUND(E20*J20,2)</f>
        <v>4694.76</v>
      </c>
      <c r="L20" s="157">
        <v>21</v>
      </c>
      <c r="M20" s="157">
        <f>G20*(1+L20/100)</f>
        <v>0</v>
      </c>
      <c r="N20" s="156">
        <v>5.0000000000000002E-5</v>
      </c>
      <c r="O20" s="156">
        <f>ROUND(E20*N20,2)</f>
        <v>0</v>
      </c>
      <c r="P20" s="156">
        <v>0</v>
      </c>
      <c r="Q20" s="156">
        <f>ROUND(E20*P20,2)</f>
        <v>0</v>
      </c>
      <c r="R20" s="157"/>
      <c r="S20" s="157" t="s">
        <v>111</v>
      </c>
      <c r="T20" s="157" t="s">
        <v>111</v>
      </c>
      <c r="U20" s="157">
        <v>0.65900000000000003</v>
      </c>
      <c r="V20" s="157">
        <f>ROUND(E20*U20,2)</f>
        <v>7.91</v>
      </c>
      <c r="W20" s="157"/>
      <c r="X20" s="157" t="s">
        <v>112</v>
      </c>
      <c r="Y20" s="157" t="s">
        <v>113</v>
      </c>
      <c r="Z20" s="147"/>
      <c r="AA20" s="147"/>
      <c r="AB20" s="147"/>
      <c r="AC20" s="147"/>
      <c r="AD20" s="147"/>
      <c r="AE20" s="147"/>
      <c r="AF20" s="147"/>
      <c r="AG20" s="147" t="s">
        <v>114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186" t="s">
        <v>122</v>
      </c>
      <c r="D21" s="159"/>
      <c r="E21" s="160">
        <v>12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116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2">
        <v>7</v>
      </c>
      <c r="B22" s="173" t="s">
        <v>130</v>
      </c>
      <c r="C22" s="185" t="s">
        <v>131</v>
      </c>
      <c r="D22" s="174" t="s">
        <v>121</v>
      </c>
      <c r="E22" s="175">
        <v>35</v>
      </c>
      <c r="F22" s="176"/>
      <c r="G22" s="177">
        <f>ROUND(E22*F22,2)</f>
        <v>0</v>
      </c>
      <c r="H22" s="158">
        <v>4.5199999999999996</v>
      </c>
      <c r="I22" s="157">
        <f>ROUND(E22*H22,2)</f>
        <v>158.19999999999999</v>
      </c>
      <c r="J22" s="158">
        <v>1444.48</v>
      </c>
      <c r="K22" s="157">
        <f>ROUND(E22*J22,2)</f>
        <v>50556.800000000003</v>
      </c>
      <c r="L22" s="157">
        <v>21</v>
      </c>
      <c r="M22" s="157">
        <f>G22*(1+L22/100)</f>
        <v>0</v>
      </c>
      <c r="N22" s="156">
        <v>1E-4</v>
      </c>
      <c r="O22" s="156">
        <f>ROUND(E22*N22,2)</f>
        <v>0</v>
      </c>
      <c r="P22" s="156">
        <v>0</v>
      </c>
      <c r="Q22" s="156">
        <f>ROUND(E22*P22,2)</f>
        <v>0</v>
      </c>
      <c r="R22" s="157"/>
      <c r="S22" s="157" t="s">
        <v>111</v>
      </c>
      <c r="T22" s="157" t="s">
        <v>111</v>
      </c>
      <c r="U22" s="157">
        <v>2.5619999999999998</v>
      </c>
      <c r="V22" s="157">
        <f>ROUND(E22*U22,2)</f>
        <v>89.67</v>
      </c>
      <c r="W22" s="157"/>
      <c r="X22" s="157" t="s">
        <v>112</v>
      </c>
      <c r="Y22" s="157" t="s">
        <v>113</v>
      </c>
      <c r="Z22" s="147"/>
      <c r="AA22" s="147"/>
      <c r="AB22" s="147"/>
      <c r="AC22" s="147"/>
      <c r="AD22" s="147"/>
      <c r="AE22" s="147"/>
      <c r="AF22" s="147"/>
      <c r="AG22" s="147" t="s">
        <v>114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186" t="s">
        <v>123</v>
      </c>
      <c r="D23" s="159"/>
      <c r="E23" s="160">
        <v>35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116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72">
        <v>8</v>
      </c>
      <c r="B24" s="173" t="s">
        <v>132</v>
      </c>
      <c r="C24" s="185" t="s">
        <v>133</v>
      </c>
      <c r="D24" s="174" t="s">
        <v>110</v>
      </c>
      <c r="E24" s="175">
        <v>40</v>
      </c>
      <c r="F24" s="176"/>
      <c r="G24" s="177">
        <f>ROUND(E24*F24,2)</f>
        <v>0</v>
      </c>
      <c r="H24" s="158">
        <v>0</v>
      </c>
      <c r="I24" s="157">
        <f>ROUND(E24*H24,2)</f>
        <v>0</v>
      </c>
      <c r="J24" s="158">
        <v>166.5</v>
      </c>
      <c r="K24" s="157">
        <f>ROUND(E24*J24,2)</f>
        <v>6660</v>
      </c>
      <c r="L24" s="157">
        <v>21</v>
      </c>
      <c r="M24" s="157">
        <f>G24*(1+L24/100)</f>
        <v>0</v>
      </c>
      <c r="N24" s="156">
        <v>0</v>
      </c>
      <c r="O24" s="156">
        <f>ROUND(E24*N24,2)</f>
        <v>0</v>
      </c>
      <c r="P24" s="156">
        <v>0.33</v>
      </c>
      <c r="Q24" s="156">
        <f>ROUND(E24*P24,2)</f>
        <v>13.2</v>
      </c>
      <c r="R24" s="157"/>
      <c r="S24" s="157" t="s">
        <v>111</v>
      </c>
      <c r="T24" s="157" t="s">
        <v>111</v>
      </c>
      <c r="U24" s="157">
        <v>0.3135</v>
      </c>
      <c r="V24" s="157">
        <f>ROUND(E24*U24,2)</f>
        <v>12.54</v>
      </c>
      <c r="W24" s="157"/>
      <c r="X24" s="157" t="s">
        <v>112</v>
      </c>
      <c r="Y24" s="157" t="s">
        <v>113</v>
      </c>
      <c r="Z24" s="147"/>
      <c r="AA24" s="147"/>
      <c r="AB24" s="147"/>
      <c r="AC24" s="147"/>
      <c r="AD24" s="147"/>
      <c r="AE24" s="147"/>
      <c r="AF24" s="147"/>
      <c r="AG24" s="147" t="s">
        <v>114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86" t="s">
        <v>134</v>
      </c>
      <c r="D25" s="159"/>
      <c r="E25" s="160">
        <v>40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116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2">
        <v>9</v>
      </c>
      <c r="B26" s="173" t="s">
        <v>135</v>
      </c>
      <c r="C26" s="185" t="s">
        <v>136</v>
      </c>
      <c r="D26" s="174" t="s">
        <v>110</v>
      </c>
      <c r="E26" s="175">
        <v>40</v>
      </c>
      <c r="F26" s="176"/>
      <c r="G26" s="177">
        <f>ROUND(E26*F26,2)</f>
        <v>0</v>
      </c>
      <c r="H26" s="158">
        <v>0</v>
      </c>
      <c r="I26" s="157">
        <f>ROUND(E26*H26,2)</f>
        <v>0</v>
      </c>
      <c r="J26" s="158">
        <v>437</v>
      </c>
      <c r="K26" s="157">
        <f>ROUND(E26*J26,2)</f>
        <v>17480</v>
      </c>
      <c r="L26" s="157">
        <v>21</v>
      </c>
      <c r="M26" s="157">
        <f>G26*(1+L26/100)</f>
        <v>0</v>
      </c>
      <c r="N26" s="156">
        <v>0</v>
      </c>
      <c r="O26" s="156">
        <f>ROUND(E26*N26,2)</f>
        <v>0</v>
      </c>
      <c r="P26" s="156">
        <v>0.44</v>
      </c>
      <c r="Q26" s="156">
        <f>ROUND(E26*P26,2)</f>
        <v>17.600000000000001</v>
      </c>
      <c r="R26" s="157"/>
      <c r="S26" s="157" t="s">
        <v>111</v>
      </c>
      <c r="T26" s="157" t="s">
        <v>111</v>
      </c>
      <c r="U26" s="157">
        <v>0.63200000000000001</v>
      </c>
      <c r="V26" s="157">
        <f>ROUND(E26*U26,2)</f>
        <v>25.28</v>
      </c>
      <c r="W26" s="157"/>
      <c r="X26" s="157" t="s">
        <v>112</v>
      </c>
      <c r="Y26" s="157" t="s">
        <v>113</v>
      </c>
      <c r="Z26" s="147"/>
      <c r="AA26" s="147"/>
      <c r="AB26" s="147"/>
      <c r="AC26" s="147"/>
      <c r="AD26" s="147"/>
      <c r="AE26" s="147"/>
      <c r="AF26" s="147"/>
      <c r="AG26" s="147" t="s">
        <v>114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186" t="s">
        <v>134</v>
      </c>
      <c r="D27" s="159"/>
      <c r="E27" s="160">
        <v>40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116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2">
        <v>10</v>
      </c>
      <c r="B28" s="173" t="s">
        <v>137</v>
      </c>
      <c r="C28" s="185" t="s">
        <v>138</v>
      </c>
      <c r="D28" s="174" t="s">
        <v>110</v>
      </c>
      <c r="E28" s="175">
        <v>40</v>
      </c>
      <c r="F28" s="176"/>
      <c r="G28" s="177">
        <f>ROUND(E28*F28,2)</f>
        <v>0</v>
      </c>
      <c r="H28" s="158">
        <v>0</v>
      </c>
      <c r="I28" s="157">
        <f>ROUND(E28*H28,2)</f>
        <v>0</v>
      </c>
      <c r="J28" s="158">
        <v>259.5</v>
      </c>
      <c r="K28" s="157">
        <f>ROUND(E28*J28,2)</f>
        <v>10380</v>
      </c>
      <c r="L28" s="157">
        <v>21</v>
      </c>
      <c r="M28" s="157">
        <f>G28*(1+L28/100)</f>
        <v>0</v>
      </c>
      <c r="N28" s="156">
        <v>0</v>
      </c>
      <c r="O28" s="156">
        <f>ROUND(E28*N28,2)</f>
        <v>0</v>
      </c>
      <c r="P28" s="156">
        <v>0.22</v>
      </c>
      <c r="Q28" s="156">
        <f>ROUND(E28*P28,2)</f>
        <v>8.8000000000000007</v>
      </c>
      <c r="R28" s="157"/>
      <c r="S28" s="157" t="s">
        <v>111</v>
      </c>
      <c r="T28" s="157" t="s">
        <v>111</v>
      </c>
      <c r="U28" s="157">
        <v>0.375</v>
      </c>
      <c r="V28" s="157">
        <f>ROUND(E28*U28,2)</f>
        <v>15</v>
      </c>
      <c r="W28" s="157"/>
      <c r="X28" s="157" t="s">
        <v>112</v>
      </c>
      <c r="Y28" s="157" t="s">
        <v>113</v>
      </c>
      <c r="Z28" s="147"/>
      <c r="AA28" s="147"/>
      <c r="AB28" s="147"/>
      <c r="AC28" s="147"/>
      <c r="AD28" s="147"/>
      <c r="AE28" s="147"/>
      <c r="AF28" s="147"/>
      <c r="AG28" s="147" t="s">
        <v>114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6" t="s">
        <v>134</v>
      </c>
      <c r="D29" s="159"/>
      <c r="E29" s="160">
        <v>40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116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2">
        <v>11</v>
      </c>
      <c r="B30" s="173" t="s">
        <v>139</v>
      </c>
      <c r="C30" s="185" t="s">
        <v>140</v>
      </c>
      <c r="D30" s="174" t="s">
        <v>141</v>
      </c>
      <c r="E30" s="175">
        <v>349</v>
      </c>
      <c r="F30" s="176"/>
      <c r="G30" s="177">
        <f>ROUND(E30*F30,2)</f>
        <v>0</v>
      </c>
      <c r="H30" s="158">
        <v>0</v>
      </c>
      <c r="I30" s="157">
        <f>ROUND(E30*H30,2)</f>
        <v>0</v>
      </c>
      <c r="J30" s="158">
        <v>102</v>
      </c>
      <c r="K30" s="157">
        <f>ROUND(E30*J30,2)</f>
        <v>35598</v>
      </c>
      <c r="L30" s="157">
        <v>21</v>
      </c>
      <c r="M30" s="157">
        <f>G30*(1+L30/100)</f>
        <v>0</v>
      </c>
      <c r="N30" s="156">
        <v>0</v>
      </c>
      <c r="O30" s="156">
        <f>ROUND(E30*N30,2)</f>
        <v>0</v>
      </c>
      <c r="P30" s="156">
        <v>0</v>
      </c>
      <c r="Q30" s="156">
        <f>ROUND(E30*P30,2)</f>
        <v>0</v>
      </c>
      <c r="R30" s="157"/>
      <c r="S30" s="157" t="s">
        <v>111</v>
      </c>
      <c r="T30" s="157" t="s">
        <v>111</v>
      </c>
      <c r="U30" s="157">
        <v>1.34E-2</v>
      </c>
      <c r="V30" s="157">
        <f>ROUND(E30*U30,2)</f>
        <v>4.68</v>
      </c>
      <c r="W30" s="157"/>
      <c r="X30" s="157" t="s">
        <v>112</v>
      </c>
      <c r="Y30" s="157" t="s">
        <v>113</v>
      </c>
      <c r="Z30" s="147"/>
      <c r="AA30" s="147"/>
      <c r="AB30" s="147"/>
      <c r="AC30" s="147"/>
      <c r="AD30" s="147"/>
      <c r="AE30" s="147"/>
      <c r="AF30" s="147"/>
      <c r="AG30" s="147" t="s">
        <v>114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186" t="s">
        <v>142</v>
      </c>
      <c r="D31" s="159"/>
      <c r="E31" s="160">
        <v>159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116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">
      <c r="A32" s="154"/>
      <c r="B32" s="155"/>
      <c r="C32" s="186" t="s">
        <v>143</v>
      </c>
      <c r="D32" s="159"/>
      <c r="E32" s="160">
        <v>190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116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2">
        <v>12</v>
      </c>
      <c r="B33" s="173" t="s">
        <v>144</v>
      </c>
      <c r="C33" s="185" t="s">
        <v>145</v>
      </c>
      <c r="D33" s="174" t="s">
        <v>141</v>
      </c>
      <c r="E33" s="175">
        <v>405</v>
      </c>
      <c r="F33" s="176"/>
      <c r="G33" s="177">
        <f>ROUND(E33*F33,2)</f>
        <v>0</v>
      </c>
      <c r="H33" s="158">
        <v>0</v>
      </c>
      <c r="I33" s="157">
        <f>ROUND(E33*H33,2)</f>
        <v>0</v>
      </c>
      <c r="J33" s="158">
        <v>149</v>
      </c>
      <c r="K33" s="157">
        <f>ROUND(E33*J33,2)</f>
        <v>60345</v>
      </c>
      <c r="L33" s="157">
        <v>21</v>
      </c>
      <c r="M33" s="157">
        <f>G33*(1+L33/100)</f>
        <v>0</v>
      </c>
      <c r="N33" s="156">
        <v>0</v>
      </c>
      <c r="O33" s="156">
        <f>ROUND(E33*N33,2)</f>
        <v>0</v>
      </c>
      <c r="P33" s="156">
        <v>0</v>
      </c>
      <c r="Q33" s="156">
        <f>ROUND(E33*P33,2)</f>
        <v>0</v>
      </c>
      <c r="R33" s="157"/>
      <c r="S33" s="157" t="s">
        <v>111</v>
      </c>
      <c r="T33" s="157" t="s">
        <v>111</v>
      </c>
      <c r="U33" s="157">
        <v>0.223</v>
      </c>
      <c r="V33" s="157">
        <f>ROUND(E33*U33,2)</f>
        <v>90.32</v>
      </c>
      <c r="W33" s="157"/>
      <c r="X33" s="157" t="s">
        <v>112</v>
      </c>
      <c r="Y33" s="157" t="s">
        <v>113</v>
      </c>
      <c r="Z33" s="147"/>
      <c r="AA33" s="147"/>
      <c r="AB33" s="147"/>
      <c r="AC33" s="147"/>
      <c r="AD33" s="147"/>
      <c r="AE33" s="147"/>
      <c r="AF33" s="147"/>
      <c r="AG33" s="147" t="s">
        <v>114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186" t="s">
        <v>146</v>
      </c>
      <c r="D34" s="159"/>
      <c r="E34" s="160">
        <v>180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116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86" t="s">
        <v>147</v>
      </c>
      <c r="D35" s="159"/>
      <c r="E35" s="160">
        <v>225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116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2">
        <v>13</v>
      </c>
      <c r="B36" s="173" t="s">
        <v>148</v>
      </c>
      <c r="C36" s="185" t="s">
        <v>149</v>
      </c>
      <c r="D36" s="174" t="s">
        <v>141</v>
      </c>
      <c r="E36" s="175">
        <v>202.5</v>
      </c>
      <c r="F36" s="176"/>
      <c r="G36" s="177">
        <f>ROUND(E36*F36,2)</f>
        <v>0</v>
      </c>
      <c r="H36" s="158">
        <v>0</v>
      </c>
      <c r="I36" s="157">
        <f>ROUND(E36*H36,2)</f>
        <v>0</v>
      </c>
      <c r="J36" s="158">
        <v>55.5</v>
      </c>
      <c r="K36" s="157">
        <f>ROUND(E36*J36,2)</f>
        <v>11238.75</v>
      </c>
      <c r="L36" s="157">
        <v>21</v>
      </c>
      <c r="M36" s="157">
        <f>G36*(1+L36/100)</f>
        <v>0</v>
      </c>
      <c r="N36" s="156">
        <v>0</v>
      </c>
      <c r="O36" s="156">
        <f>ROUND(E36*N36,2)</f>
        <v>0</v>
      </c>
      <c r="P36" s="156">
        <v>0</v>
      </c>
      <c r="Q36" s="156">
        <f>ROUND(E36*P36,2)</f>
        <v>0</v>
      </c>
      <c r="R36" s="157"/>
      <c r="S36" s="157" t="s">
        <v>111</v>
      </c>
      <c r="T36" s="157" t="s">
        <v>111</v>
      </c>
      <c r="U36" s="157">
        <v>8.7999999999999995E-2</v>
      </c>
      <c r="V36" s="157">
        <f>ROUND(E36*U36,2)</f>
        <v>17.82</v>
      </c>
      <c r="W36" s="157"/>
      <c r="X36" s="157" t="s">
        <v>112</v>
      </c>
      <c r="Y36" s="157" t="s">
        <v>113</v>
      </c>
      <c r="Z36" s="147"/>
      <c r="AA36" s="147"/>
      <c r="AB36" s="147"/>
      <c r="AC36" s="147"/>
      <c r="AD36" s="147"/>
      <c r="AE36" s="147"/>
      <c r="AF36" s="147"/>
      <c r="AG36" s="147" t="s">
        <v>114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186" t="s">
        <v>150</v>
      </c>
      <c r="D37" s="159"/>
      <c r="E37" s="160">
        <v>90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116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86" t="s">
        <v>151</v>
      </c>
      <c r="D38" s="159"/>
      <c r="E38" s="160">
        <v>112.5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116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2">
        <v>14</v>
      </c>
      <c r="B39" s="173" t="s">
        <v>152</v>
      </c>
      <c r="C39" s="185" t="s">
        <v>153</v>
      </c>
      <c r="D39" s="174" t="s">
        <v>141</v>
      </c>
      <c r="E39" s="175">
        <v>492.5</v>
      </c>
      <c r="F39" s="176"/>
      <c r="G39" s="177">
        <f>ROUND(E39*F39,2)</f>
        <v>0</v>
      </c>
      <c r="H39" s="158">
        <v>0</v>
      </c>
      <c r="I39" s="157">
        <f>ROUND(E39*H39,2)</f>
        <v>0</v>
      </c>
      <c r="J39" s="158">
        <v>114.5</v>
      </c>
      <c r="K39" s="157">
        <f>ROUND(E39*J39,2)</f>
        <v>56391.25</v>
      </c>
      <c r="L39" s="157">
        <v>21</v>
      </c>
      <c r="M39" s="157">
        <f>G39*(1+L39/100)</f>
        <v>0</v>
      </c>
      <c r="N39" s="156">
        <v>0</v>
      </c>
      <c r="O39" s="156">
        <f>ROUND(E39*N39,2)</f>
        <v>0</v>
      </c>
      <c r="P39" s="156">
        <v>0</v>
      </c>
      <c r="Q39" s="156">
        <f>ROUND(E39*P39,2)</f>
        <v>0</v>
      </c>
      <c r="R39" s="157"/>
      <c r="S39" s="157" t="s">
        <v>111</v>
      </c>
      <c r="T39" s="157" t="s">
        <v>111</v>
      </c>
      <c r="U39" s="157">
        <v>1.0999999999999999E-2</v>
      </c>
      <c r="V39" s="157">
        <f>ROUND(E39*U39,2)</f>
        <v>5.42</v>
      </c>
      <c r="W39" s="157"/>
      <c r="X39" s="157" t="s">
        <v>112</v>
      </c>
      <c r="Y39" s="157" t="s">
        <v>113</v>
      </c>
      <c r="Z39" s="147"/>
      <c r="AA39" s="147"/>
      <c r="AB39" s="147"/>
      <c r="AC39" s="147"/>
      <c r="AD39" s="147"/>
      <c r="AE39" s="147"/>
      <c r="AF39" s="147"/>
      <c r="AG39" s="147" t="s">
        <v>114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186" t="s">
        <v>154</v>
      </c>
      <c r="D40" s="159"/>
      <c r="E40" s="160"/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116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186" t="s">
        <v>155</v>
      </c>
      <c r="D41" s="159"/>
      <c r="E41" s="160">
        <v>17.5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116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6" t="s">
        <v>156</v>
      </c>
      <c r="D42" s="159"/>
      <c r="E42" s="160">
        <v>55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116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6" t="s">
        <v>157</v>
      </c>
      <c r="D43" s="159"/>
      <c r="E43" s="160">
        <v>5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116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6" t="s">
        <v>158</v>
      </c>
      <c r="D44" s="159"/>
      <c r="E44" s="160">
        <v>10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116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86" t="s">
        <v>159</v>
      </c>
      <c r="D45" s="159"/>
      <c r="E45" s="160">
        <v>180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116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86" t="s">
        <v>160</v>
      </c>
      <c r="D46" s="159"/>
      <c r="E46" s="160">
        <v>225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116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2">
        <v>15</v>
      </c>
      <c r="B47" s="173" t="s">
        <v>161</v>
      </c>
      <c r="C47" s="185" t="s">
        <v>162</v>
      </c>
      <c r="D47" s="174" t="s">
        <v>141</v>
      </c>
      <c r="E47" s="175">
        <v>405</v>
      </c>
      <c r="F47" s="176"/>
      <c r="G47" s="177">
        <f>ROUND(E47*F47,2)</f>
        <v>0</v>
      </c>
      <c r="H47" s="158">
        <v>0</v>
      </c>
      <c r="I47" s="157">
        <f>ROUND(E47*H47,2)</f>
        <v>0</v>
      </c>
      <c r="J47" s="158">
        <v>187</v>
      </c>
      <c r="K47" s="157">
        <f>ROUND(E47*J47,2)</f>
        <v>75735</v>
      </c>
      <c r="L47" s="157">
        <v>21</v>
      </c>
      <c r="M47" s="157">
        <f>G47*(1+L47/100)</f>
        <v>0</v>
      </c>
      <c r="N47" s="156">
        <v>0</v>
      </c>
      <c r="O47" s="156">
        <f>ROUND(E47*N47,2)</f>
        <v>0</v>
      </c>
      <c r="P47" s="156">
        <v>0</v>
      </c>
      <c r="Q47" s="156">
        <f>ROUND(E47*P47,2)</f>
        <v>0</v>
      </c>
      <c r="R47" s="157"/>
      <c r="S47" s="157" t="s">
        <v>111</v>
      </c>
      <c r="T47" s="157" t="s">
        <v>111</v>
      </c>
      <c r="U47" s="157">
        <v>0.01</v>
      </c>
      <c r="V47" s="157">
        <f>ROUND(E47*U47,2)</f>
        <v>4.05</v>
      </c>
      <c r="W47" s="157"/>
      <c r="X47" s="157" t="s">
        <v>112</v>
      </c>
      <c r="Y47" s="157" t="s">
        <v>113</v>
      </c>
      <c r="Z47" s="147"/>
      <c r="AA47" s="147"/>
      <c r="AB47" s="147"/>
      <c r="AC47" s="147"/>
      <c r="AD47" s="147"/>
      <c r="AE47" s="147"/>
      <c r="AF47" s="147"/>
      <c r="AG47" s="147" t="s">
        <v>114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186" t="s">
        <v>146</v>
      </c>
      <c r="D48" s="159"/>
      <c r="E48" s="160">
        <v>180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116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6" t="s">
        <v>147</v>
      </c>
      <c r="D49" s="159"/>
      <c r="E49" s="160">
        <v>225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116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1" x14ac:dyDescent="0.2">
      <c r="A50" s="172">
        <v>16</v>
      </c>
      <c r="B50" s="173" t="s">
        <v>163</v>
      </c>
      <c r="C50" s="185" t="s">
        <v>164</v>
      </c>
      <c r="D50" s="174" t="s">
        <v>141</v>
      </c>
      <c r="E50" s="175">
        <v>405</v>
      </c>
      <c r="F50" s="176"/>
      <c r="G50" s="177">
        <f>ROUND(E50*F50,2)</f>
        <v>0</v>
      </c>
      <c r="H50" s="158">
        <v>0</v>
      </c>
      <c r="I50" s="157">
        <f>ROUND(E50*H50,2)</f>
        <v>0</v>
      </c>
      <c r="J50" s="158">
        <v>604</v>
      </c>
      <c r="K50" s="157">
        <f>ROUND(E50*J50,2)</f>
        <v>244620</v>
      </c>
      <c r="L50" s="157">
        <v>21</v>
      </c>
      <c r="M50" s="157">
        <f>G50*(1+L50/100)</f>
        <v>0</v>
      </c>
      <c r="N50" s="156">
        <v>0</v>
      </c>
      <c r="O50" s="156">
        <f>ROUND(E50*N50,2)</f>
        <v>0</v>
      </c>
      <c r="P50" s="156">
        <v>0</v>
      </c>
      <c r="Q50" s="156">
        <f>ROUND(E50*P50,2)</f>
        <v>0</v>
      </c>
      <c r="R50" s="157"/>
      <c r="S50" s="157" t="s">
        <v>111</v>
      </c>
      <c r="T50" s="157" t="s">
        <v>111</v>
      </c>
      <c r="U50" s="157">
        <v>0</v>
      </c>
      <c r="V50" s="157">
        <f>ROUND(E50*U50,2)</f>
        <v>0</v>
      </c>
      <c r="W50" s="157"/>
      <c r="X50" s="157" t="s">
        <v>112</v>
      </c>
      <c r="Y50" s="157" t="s">
        <v>113</v>
      </c>
      <c r="Z50" s="147"/>
      <c r="AA50" s="147"/>
      <c r="AB50" s="147"/>
      <c r="AC50" s="147"/>
      <c r="AD50" s="147"/>
      <c r="AE50" s="147"/>
      <c r="AF50" s="147"/>
      <c r="AG50" s="147" t="s">
        <v>114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186" t="s">
        <v>146</v>
      </c>
      <c r="D51" s="159"/>
      <c r="E51" s="160">
        <v>180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116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6" t="s">
        <v>147</v>
      </c>
      <c r="D52" s="159"/>
      <c r="E52" s="160">
        <v>225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116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72">
        <v>17</v>
      </c>
      <c r="B53" s="173" t="s">
        <v>165</v>
      </c>
      <c r="C53" s="185" t="s">
        <v>166</v>
      </c>
      <c r="D53" s="174" t="s">
        <v>141</v>
      </c>
      <c r="E53" s="175">
        <v>110</v>
      </c>
      <c r="F53" s="176"/>
      <c r="G53" s="177">
        <f>ROUND(E53*F53,2)</f>
        <v>0</v>
      </c>
      <c r="H53" s="158">
        <v>0</v>
      </c>
      <c r="I53" s="157">
        <f>ROUND(E53*H53,2)</f>
        <v>0</v>
      </c>
      <c r="J53" s="158">
        <v>309</v>
      </c>
      <c r="K53" s="157">
        <f>ROUND(E53*J53,2)</f>
        <v>33990</v>
      </c>
      <c r="L53" s="157">
        <v>21</v>
      </c>
      <c r="M53" s="157">
        <f>G53*(1+L53/100)</f>
        <v>0</v>
      </c>
      <c r="N53" s="156">
        <v>0</v>
      </c>
      <c r="O53" s="156">
        <f>ROUND(E53*N53,2)</f>
        <v>0</v>
      </c>
      <c r="P53" s="156">
        <v>0</v>
      </c>
      <c r="Q53" s="156">
        <f>ROUND(E53*P53,2)</f>
        <v>0</v>
      </c>
      <c r="R53" s="157"/>
      <c r="S53" s="157" t="s">
        <v>111</v>
      </c>
      <c r="T53" s="157" t="s">
        <v>111</v>
      </c>
      <c r="U53" s="157">
        <v>0.01</v>
      </c>
      <c r="V53" s="157">
        <f>ROUND(E53*U53,2)</f>
        <v>1.1000000000000001</v>
      </c>
      <c r="W53" s="157"/>
      <c r="X53" s="157" t="s">
        <v>112</v>
      </c>
      <c r="Y53" s="157" t="s">
        <v>113</v>
      </c>
      <c r="Z53" s="147"/>
      <c r="AA53" s="147"/>
      <c r="AB53" s="147"/>
      <c r="AC53" s="147"/>
      <c r="AD53" s="147"/>
      <c r="AE53" s="147"/>
      <c r="AF53" s="147"/>
      <c r="AG53" s="147" t="s">
        <v>114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186" t="s">
        <v>167</v>
      </c>
      <c r="D54" s="159"/>
      <c r="E54" s="160">
        <v>16.5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116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6" t="s">
        <v>168</v>
      </c>
      <c r="D55" s="159"/>
      <c r="E55" s="160">
        <v>93.5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116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72">
        <v>18</v>
      </c>
      <c r="B56" s="173" t="s">
        <v>169</v>
      </c>
      <c r="C56" s="185" t="s">
        <v>170</v>
      </c>
      <c r="D56" s="174" t="s">
        <v>141</v>
      </c>
      <c r="E56" s="175">
        <v>197.5</v>
      </c>
      <c r="F56" s="176"/>
      <c r="G56" s="177">
        <f>ROUND(E56*F56,2)</f>
        <v>0</v>
      </c>
      <c r="H56" s="158">
        <v>0</v>
      </c>
      <c r="I56" s="157">
        <f>ROUND(E56*H56,2)</f>
        <v>0</v>
      </c>
      <c r="J56" s="158">
        <v>85.9</v>
      </c>
      <c r="K56" s="157">
        <f>ROUND(E56*J56,2)</f>
        <v>16965.25</v>
      </c>
      <c r="L56" s="157">
        <v>21</v>
      </c>
      <c r="M56" s="157">
        <f>G56*(1+L56/100)</f>
        <v>0</v>
      </c>
      <c r="N56" s="156">
        <v>0</v>
      </c>
      <c r="O56" s="156">
        <f>ROUND(E56*N56,2)</f>
        <v>0</v>
      </c>
      <c r="P56" s="156">
        <v>0</v>
      </c>
      <c r="Q56" s="156">
        <f>ROUND(E56*P56,2)</f>
        <v>0</v>
      </c>
      <c r="R56" s="157"/>
      <c r="S56" s="157" t="s">
        <v>111</v>
      </c>
      <c r="T56" s="157" t="s">
        <v>111</v>
      </c>
      <c r="U56" s="157">
        <v>0.05</v>
      </c>
      <c r="V56" s="157">
        <f>ROUND(E56*U56,2)</f>
        <v>9.8800000000000008</v>
      </c>
      <c r="W56" s="157"/>
      <c r="X56" s="157" t="s">
        <v>112</v>
      </c>
      <c r="Y56" s="157" t="s">
        <v>113</v>
      </c>
      <c r="Z56" s="147"/>
      <c r="AA56" s="147"/>
      <c r="AB56" s="147"/>
      <c r="AC56" s="147"/>
      <c r="AD56" s="147"/>
      <c r="AE56" s="147"/>
      <c r="AF56" s="147"/>
      <c r="AG56" s="147" t="s">
        <v>114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">
      <c r="A57" s="154"/>
      <c r="B57" s="155"/>
      <c r="C57" s="186" t="s">
        <v>171</v>
      </c>
      <c r="D57" s="159"/>
      <c r="E57" s="160"/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116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6" t="s">
        <v>172</v>
      </c>
      <c r="D58" s="159"/>
      <c r="E58" s="160">
        <v>16.5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116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6" t="s">
        <v>173</v>
      </c>
      <c r="D59" s="159"/>
      <c r="E59" s="160"/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116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86" t="s">
        <v>174</v>
      </c>
      <c r="D60" s="159"/>
      <c r="E60" s="160">
        <v>17.5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116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86" t="s">
        <v>156</v>
      </c>
      <c r="D61" s="159"/>
      <c r="E61" s="160">
        <v>55</v>
      </c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116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186" t="s">
        <v>157</v>
      </c>
      <c r="D62" s="159"/>
      <c r="E62" s="160">
        <v>5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116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6" t="s">
        <v>158</v>
      </c>
      <c r="D63" s="159"/>
      <c r="E63" s="160">
        <v>10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116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86" t="s">
        <v>175</v>
      </c>
      <c r="D64" s="159"/>
      <c r="E64" s="160">
        <v>93.5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116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2">
        <v>19</v>
      </c>
      <c r="B65" s="173" t="s">
        <v>176</v>
      </c>
      <c r="C65" s="185" t="s">
        <v>177</v>
      </c>
      <c r="D65" s="174" t="s">
        <v>141</v>
      </c>
      <c r="E65" s="175">
        <v>110</v>
      </c>
      <c r="F65" s="176"/>
      <c r="G65" s="177">
        <f>ROUND(E65*F65,2)</f>
        <v>0</v>
      </c>
      <c r="H65" s="158">
        <v>0</v>
      </c>
      <c r="I65" s="157">
        <f>ROUND(E65*H65,2)</f>
        <v>0</v>
      </c>
      <c r="J65" s="158">
        <v>128.5</v>
      </c>
      <c r="K65" s="157">
        <f>ROUND(E65*J65,2)</f>
        <v>14135</v>
      </c>
      <c r="L65" s="157">
        <v>21</v>
      </c>
      <c r="M65" s="157">
        <f>G65*(1+L65/100)</f>
        <v>0</v>
      </c>
      <c r="N65" s="156">
        <v>0</v>
      </c>
      <c r="O65" s="156">
        <f>ROUND(E65*N65,2)</f>
        <v>0</v>
      </c>
      <c r="P65" s="156">
        <v>0</v>
      </c>
      <c r="Q65" s="156">
        <f>ROUND(E65*P65,2)</f>
        <v>0</v>
      </c>
      <c r="R65" s="157"/>
      <c r="S65" s="157" t="s">
        <v>111</v>
      </c>
      <c r="T65" s="157" t="s">
        <v>111</v>
      </c>
      <c r="U65" s="157">
        <v>0.05</v>
      </c>
      <c r="V65" s="157">
        <f>ROUND(E65*U65,2)</f>
        <v>5.5</v>
      </c>
      <c r="W65" s="157"/>
      <c r="X65" s="157" t="s">
        <v>112</v>
      </c>
      <c r="Y65" s="157" t="s">
        <v>113</v>
      </c>
      <c r="Z65" s="147"/>
      <c r="AA65" s="147"/>
      <c r="AB65" s="147"/>
      <c r="AC65" s="147"/>
      <c r="AD65" s="147"/>
      <c r="AE65" s="147"/>
      <c r="AF65" s="147"/>
      <c r="AG65" s="147" t="s">
        <v>114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86" t="s">
        <v>171</v>
      </c>
      <c r="D66" s="159"/>
      <c r="E66" s="160"/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116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6" t="s">
        <v>172</v>
      </c>
      <c r="D67" s="159"/>
      <c r="E67" s="160">
        <v>16.5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116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86" t="s">
        <v>178</v>
      </c>
      <c r="D68" s="159"/>
      <c r="E68" s="160">
        <v>93.5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116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2">
        <v>20</v>
      </c>
      <c r="B69" s="173" t="s">
        <v>179</v>
      </c>
      <c r="C69" s="185" t="s">
        <v>180</v>
      </c>
      <c r="D69" s="174" t="s">
        <v>141</v>
      </c>
      <c r="E69" s="175">
        <v>25</v>
      </c>
      <c r="F69" s="176"/>
      <c r="G69" s="177">
        <f>ROUND(E69*F69,2)</f>
        <v>0</v>
      </c>
      <c r="H69" s="158">
        <v>0</v>
      </c>
      <c r="I69" s="157">
        <f>ROUND(E69*H69,2)</f>
        <v>0</v>
      </c>
      <c r="J69" s="158">
        <v>1690</v>
      </c>
      <c r="K69" s="157">
        <f>ROUND(E69*J69,2)</f>
        <v>42250</v>
      </c>
      <c r="L69" s="157">
        <v>21</v>
      </c>
      <c r="M69" s="157">
        <f>G69*(1+L69/100)</f>
        <v>0</v>
      </c>
      <c r="N69" s="156">
        <v>0</v>
      </c>
      <c r="O69" s="156">
        <f>ROUND(E69*N69,2)</f>
        <v>0</v>
      </c>
      <c r="P69" s="156">
        <v>0</v>
      </c>
      <c r="Q69" s="156">
        <f>ROUND(E69*P69,2)</f>
        <v>0</v>
      </c>
      <c r="R69" s="157"/>
      <c r="S69" s="157" t="s">
        <v>111</v>
      </c>
      <c r="T69" s="157" t="s">
        <v>111</v>
      </c>
      <c r="U69" s="157">
        <v>3.5329999999999999</v>
      </c>
      <c r="V69" s="157">
        <f>ROUND(E69*U69,2)</f>
        <v>88.33</v>
      </c>
      <c r="W69" s="157"/>
      <c r="X69" s="157" t="s">
        <v>112</v>
      </c>
      <c r="Y69" s="157" t="s">
        <v>113</v>
      </c>
      <c r="Z69" s="147"/>
      <c r="AA69" s="147"/>
      <c r="AB69" s="147"/>
      <c r="AC69" s="147"/>
      <c r="AD69" s="147"/>
      <c r="AE69" s="147"/>
      <c r="AF69" s="147"/>
      <c r="AG69" s="147" t="s">
        <v>114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86" t="s">
        <v>181</v>
      </c>
      <c r="D70" s="159"/>
      <c r="E70" s="160"/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116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6" t="s">
        <v>182</v>
      </c>
      <c r="D71" s="159"/>
      <c r="E71" s="160"/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116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6" t="s">
        <v>183</v>
      </c>
      <c r="D72" s="159"/>
      <c r="E72" s="160">
        <v>25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116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22.5" outlineLevel="1" x14ac:dyDescent="0.2">
      <c r="A73" s="172">
        <v>21</v>
      </c>
      <c r="B73" s="173" t="s">
        <v>184</v>
      </c>
      <c r="C73" s="185" t="s">
        <v>185</v>
      </c>
      <c r="D73" s="174" t="s">
        <v>141</v>
      </c>
      <c r="E73" s="175">
        <v>25</v>
      </c>
      <c r="F73" s="176"/>
      <c r="G73" s="177">
        <f>ROUND(E73*F73,2)</f>
        <v>0</v>
      </c>
      <c r="H73" s="158">
        <v>0</v>
      </c>
      <c r="I73" s="157">
        <f>ROUND(E73*H73,2)</f>
        <v>0</v>
      </c>
      <c r="J73" s="158">
        <v>330</v>
      </c>
      <c r="K73" s="157">
        <f>ROUND(E73*J73,2)</f>
        <v>8250</v>
      </c>
      <c r="L73" s="157">
        <v>21</v>
      </c>
      <c r="M73" s="157">
        <f>G73*(1+L73/100)</f>
        <v>0</v>
      </c>
      <c r="N73" s="156">
        <v>0</v>
      </c>
      <c r="O73" s="156">
        <f>ROUND(E73*N73,2)</f>
        <v>0</v>
      </c>
      <c r="P73" s="156">
        <v>0</v>
      </c>
      <c r="Q73" s="156">
        <f>ROUND(E73*P73,2)</f>
        <v>0</v>
      </c>
      <c r="R73" s="157"/>
      <c r="S73" s="157" t="s">
        <v>111</v>
      </c>
      <c r="T73" s="157" t="s">
        <v>111</v>
      </c>
      <c r="U73" s="157">
        <v>0.66800000000000004</v>
      </c>
      <c r="V73" s="157">
        <f>ROUND(E73*U73,2)</f>
        <v>16.7</v>
      </c>
      <c r="W73" s="157"/>
      <c r="X73" s="157" t="s">
        <v>112</v>
      </c>
      <c r="Y73" s="157" t="s">
        <v>113</v>
      </c>
      <c r="Z73" s="147"/>
      <c r="AA73" s="147"/>
      <c r="AB73" s="147"/>
      <c r="AC73" s="147"/>
      <c r="AD73" s="147"/>
      <c r="AE73" s="147"/>
      <c r="AF73" s="147"/>
      <c r="AG73" s="147" t="s">
        <v>114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2" x14ac:dyDescent="0.2">
      <c r="A74" s="154"/>
      <c r="B74" s="155"/>
      <c r="C74" s="186" t="s">
        <v>181</v>
      </c>
      <c r="D74" s="159"/>
      <c r="E74" s="160"/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116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86" t="s">
        <v>182</v>
      </c>
      <c r="D75" s="159"/>
      <c r="E75" s="160"/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116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86" t="s">
        <v>183</v>
      </c>
      <c r="D76" s="159"/>
      <c r="E76" s="160">
        <v>25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116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2">
        <v>22</v>
      </c>
      <c r="B77" s="173" t="s">
        <v>186</v>
      </c>
      <c r="C77" s="185" t="s">
        <v>187</v>
      </c>
      <c r="D77" s="174" t="s">
        <v>141</v>
      </c>
      <c r="E77" s="175">
        <v>430</v>
      </c>
      <c r="F77" s="176"/>
      <c r="G77" s="177">
        <f>ROUND(E77*F77,2)</f>
        <v>0</v>
      </c>
      <c r="H77" s="158">
        <v>0</v>
      </c>
      <c r="I77" s="157">
        <f>ROUND(E77*H77,2)</f>
        <v>0</v>
      </c>
      <c r="J77" s="158">
        <v>34.4</v>
      </c>
      <c r="K77" s="157">
        <f>ROUND(E77*J77,2)</f>
        <v>14792</v>
      </c>
      <c r="L77" s="157">
        <v>21</v>
      </c>
      <c r="M77" s="157">
        <f>G77*(1+L77/100)</f>
        <v>0</v>
      </c>
      <c r="N77" s="156">
        <v>0</v>
      </c>
      <c r="O77" s="156">
        <f>ROUND(E77*N77,2)</f>
        <v>0</v>
      </c>
      <c r="P77" s="156">
        <v>0</v>
      </c>
      <c r="Q77" s="156">
        <f>ROUND(E77*P77,2)</f>
        <v>0</v>
      </c>
      <c r="R77" s="157"/>
      <c r="S77" s="157" t="s">
        <v>111</v>
      </c>
      <c r="T77" s="157" t="s">
        <v>111</v>
      </c>
      <c r="U77" s="157">
        <v>0.03</v>
      </c>
      <c r="V77" s="157">
        <f>ROUND(E77*U77,2)</f>
        <v>12.9</v>
      </c>
      <c r="W77" s="157"/>
      <c r="X77" s="157" t="s">
        <v>112</v>
      </c>
      <c r="Y77" s="157" t="s">
        <v>113</v>
      </c>
      <c r="Z77" s="147"/>
      <c r="AA77" s="147"/>
      <c r="AB77" s="147"/>
      <c r="AC77" s="147"/>
      <c r="AD77" s="147"/>
      <c r="AE77" s="147"/>
      <c r="AF77" s="147"/>
      <c r="AG77" s="147" t="s">
        <v>114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2" x14ac:dyDescent="0.2">
      <c r="A78" s="154"/>
      <c r="B78" s="155"/>
      <c r="C78" s="186" t="s">
        <v>188</v>
      </c>
      <c r="D78" s="159"/>
      <c r="E78" s="160"/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116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86" t="s">
        <v>146</v>
      </c>
      <c r="D79" s="159"/>
      <c r="E79" s="160">
        <v>180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116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86" t="s">
        <v>147</v>
      </c>
      <c r="D80" s="159"/>
      <c r="E80" s="160">
        <v>225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116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87" t="s">
        <v>189</v>
      </c>
      <c r="D81" s="161"/>
      <c r="E81" s="162">
        <v>405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116</v>
      </c>
      <c r="AH81" s="147">
        <v>1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86" t="s">
        <v>181</v>
      </c>
      <c r="D82" s="159"/>
      <c r="E82" s="160"/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116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86" t="s">
        <v>182</v>
      </c>
      <c r="D83" s="159"/>
      <c r="E83" s="160"/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116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86" t="s">
        <v>183</v>
      </c>
      <c r="D84" s="159"/>
      <c r="E84" s="160">
        <v>25</v>
      </c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116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2">
        <v>23</v>
      </c>
      <c r="B85" s="173" t="s">
        <v>190</v>
      </c>
      <c r="C85" s="185" t="s">
        <v>191</v>
      </c>
      <c r="D85" s="174" t="s">
        <v>110</v>
      </c>
      <c r="E85" s="175">
        <v>1391</v>
      </c>
      <c r="F85" s="176"/>
      <c r="G85" s="177">
        <f>ROUND(E85*F85,2)</f>
        <v>0</v>
      </c>
      <c r="H85" s="158">
        <v>0</v>
      </c>
      <c r="I85" s="157">
        <f>ROUND(E85*H85,2)</f>
        <v>0</v>
      </c>
      <c r="J85" s="158">
        <v>17</v>
      </c>
      <c r="K85" s="157">
        <f>ROUND(E85*J85,2)</f>
        <v>23647</v>
      </c>
      <c r="L85" s="157">
        <v>21</v>
      </c>
      <c r="M85" s="157">
        <f>G85*(1+L85/100)</f>
        <v>0</v>
      </c>
      <c r="N85" s="156">
        <v>0</v>
      </c>
      <c r="O85" s="156">
        <f>ROUND(E85*N85,2)</f>
        <v>0</v>
      </c>
      <c r="P85" s="156">
        <v>0</v>
      </c>
      <c r="Q85" s="156">
        <f>ROUND(E85*P85,2)</f>
        <v>0</v>
      </c>
      <c r="R85" s="157"/>
      <c r="S85" s="157" t="s">
        <v>111</v>
      </c>
      <c r="T85" s="157" t="s">
        <v>111</v>
      </c>
      <c r="U85" s="157">
        <v>0.02</v>
      </c>
      <c r="V85" s="157">
        <f>ROUND(E85*U85,2)</f>
        <v>27.82</v>
      </c>
      <c r="W85" s="157"/>
      <c r="X85" s="157" t="s">
        <v>112</v>
      </c>
      <c r="Y85" s="157" t="s">
        <v>113</v>
      </c>
      <c r="Z85" s="147"/>
      <c r="AA85" s="147"/>
      <c r="AB85" s="147"/>
      <c r="AC85" s="147"/>
      <c r="AD85" s="147"/>
      <c r="AE85" s="147"/>
      <c r="AF85" s="147"/>
      <c r="AG85" s="147" t="s">
        <v>114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186" t="s">
        <v>192</v>
      </c>
      <c r="D86" s="159"/>
      <c r="E86" s="160">
        <v>1391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116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2">
        <v>24</v>
      </c>
      <c r="B87" s="173" t="s">
        <v>193</v>
      </c>
      <c r="C87" s="185" t="s">
        <v>194</v>
      </c>
      <c r="D87" s="174" t="s">
        <v>110</v>
      </c>
      <c r="E87" s="175">
        <v>460</v>
      </c>
      <c r="F87" s="176"/>
      <c r="G87" s="177">
        <f>ROUND(E87*F87,2)</f>
        <v>0</v>
      </c>
      <c r="H87" s="158">
        <v>0</v>
      </c>
      <c r="I87" s="157">
        <f>ROUND(E87*H87,2)</f>
        <v>0</v>
      </c>
      <c r="J87" s="158">
        <v>64.2</v>
      </c>
      <c r="K87" s="157">
        <f>ROUND(E87*J87,2)</f>
        <v>29532</v>
      </c>
      <c r="L87" s="157">
        <v>21</v>
      </c>
      <c r="M87" s="157">
        <f>G87*(1+L87/100)</f>
        <v>0</v>
      </c>
      <c r="N87" s="156">
        <v>0</v>
      </c>
      <c r="O87" s="156">
        <f>ROUND(E87*N87,2)</f>
        <v>0</v>
      </c>
      <c r="P87" s="156">
        <v>0</v>
      </c>
      <c r="Q87" s="156">
        <f>ROUND(E87*P87,2)</f>
        <v>0</v>
      </c>
      <c r="R87" s="157"/>
      <c r="S87" s="157" t="s">
        <v>111</v>
      </c>
      <c r="T87" s="157" t="s">
        <v>111</v>
      </c>
      <c r="U87" s="157">
        <v>0.13</v>
      </c>
      <c r="V87" s="157">
        <f>ROUND(E87*U87,2)</f>
        <v>59.8</v>
      </c>
      <c r="W87" s="157"/>
      <c r="X87" s="157" t="s">
        <v>112</v>
      </c>
      <c r="Y87" s="157" t="s">
        <v>113</v>
      </c>
      <c r="Z87" s="147"/>
      <c r="AA87" s="147"/>
      <c r="AB87" s="147"/>
      <c r="AC87" s="147"/>
      <c r="AD87" s="147"/>
      <c r="AE87" s="147"/>
      <c r="AF87" s="147"/>
      <c r="AG87" s="147" t="s">
        <v>114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">
      <c r="A88" s="154"/>
      <c r="B88" s="155"/>
      <c r="C88" s="186" t="s">
        <v>195</v>
      </c>
      <c r="D88" s="159"/>
      <c r="E88" s="160">
        <v>460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116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2">
        <v>25</v>
      </c>
      <c r="B89" s="173" t="s">
        <v>196</v>
      </c>
      <c r="C89" s="185" t="s">
        <v>197</v>
      </c>
      <c r="D89" s="174" t="s">
        <v>141</v>
      </c>
      <c r="E89" s="175">
        <v>250</v>
      </c>
      <c r="F89" s="176"/>
      <c r="G89" s="177">
        <f>ROUND(E89*F89,2)</f>
        <v>0</v>
      </c>
      <c r="H89" s="158">
        <v>0</v>
      </c>
      <c r="I89" s="157">
        <f>ROUND(E89*H89,2)</f>
        <v>0</v>
      </c>
      <c r="J89" s="158">
        <v>150</v>
      </c>
      <c r="K89" s="157">
        <f>ROUND(E89*J89,2)</f>
        <v>37500</v>
      </c>
      <c r="L89" s="157">
        <v>21</v>
      </c>
      <c r="M89" s="157">
        <f>G89*(1+L89/100)</f>
        <v>0</v>
      </c>
      <c r="N89" s="156">
        <v>0</v>
      </c>
      <c r="O89" s="156">
        <f>ROUND(E89*N89,2)</f>
        <v>0</v>
      </c>
      <c r="P89" s="156">
        <v>0</v>
      </c>
      <c r="Q89" s="156">
        <f>ROUND(E89*P89,2)</f>
        <v>0</v>
      </c>
      <c r="R89" s="157"/>
      <c r="S89" s="157" t="s">
        <v>198</v>
      </c>
      <c r="T89" s="157" t="s">
        <v>199</v>
      </c>
      <c r="U89" s="157">
        <v>0</v>
      </c>
      <c r="V89" s="157">
        <f>ROUND(E89*U89,2)</f>
        <v>0</v>
      </c>
      <c r="W89" s="157"/>
      <c r="X89" s="157" t="s">
        <v>112</v>
      </c>
      <c r="Y89" s="157" t="s">
        <v>113</v>
      </c>
      <c r="Z89" s="147"/>
      <c r="AA89" s="147"/>
      <c r="AB89" s="147"/>
      <c r="AC89" s="147"/>
      <c r="AD89" s="147"/>
      <c r="AE89" s="147"/>
      <c r="AF89" s="147"/>
      <c r="AG89" s="147" t="s">
        <v>114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2" x14ac:dyDescent="0.2">
      <c r="A90" s="154"/>
      <c r="B90" s="155"/>
      <c r="C90" s="186" t="s">
        <v>200</v>
      </c>
      <c r="D90" s="159"/>
      <c r="E90" s="160">
        <v>250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116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2.5" outlineLevel="1" x14ac:dyDescent="0.2">
      <c r="A91" s="172">
        <v>26</v>
      </c>
      <c r="B91" s="173" t="s">
        <v>201</v>
      </c>
      <c r="C91" s="185" t="s">
        <v>202</v>
      </c>
      <c r="D91" s="174" t="s">
        <v>141</v>
      </c>
      <c r="E91" s="175">
        <v>16.5</v>
      </c>
      <c r="F91" s="176"/>
      <c r="G91" s="177">
        <f>ROUND(E91*F91,2)</f>
        <v>0</v>
      </c>
      <c r="H91" s="158">
        <v>0</v>
      </c>
      <c r="I91" s="157">
        <f>ROUND(E91*H91,2)</f>
        <v>0</v>
      </c>
      <c r="J91" s="158">
        <v>9000</v>
      </c>
      <c r="K91" s="157">
        <f>ROUND(E91*J91,2)</f>
        <v>148500</v>
      </c>
      <c r="L91" s="157">
        <v>21</v>
      </c>
      <c r="M91" s="157">
        <f>G91*(1+L91/100)</f>
        <v>0</v>
      </c>
      <c r="N91" s="156">
        <v>0</v>
      </c>
      <c r="O91" s="156">
        <f>ROUND(E91*N91,2)</f>
        <v>0</v>
      </c>
      <c r="P91" s="156">
        <v>0</v>
      </c>
      <c r="Q91" s="156">
        <f>ROUND(E91*P91,2)</f>
        <v>0</v>
      </c>
      <c r="R91" s="157"/>
      <c r="S91" s="157" t="s">
        <v>198</v>
      </c>
      <c r="T91" s="157" t="s">
        <v>199</v>
      </c>
      <c r="U91" s="157">
        <v>0</v>
      </c>
      <c r="V91" s="157">
        <f>ROUND(E91*U91,2)</f>
        <v>0</v>
      </c>
      <c r="W91" s="157"/>
      <c r="X91" s="157" t="s">
        <v>112</v>
      </c>
      <c r="Y91" s="157" t="s">
        <v>113</v>
      </c>
      <c r="Z91" s="147"/>
      <c r="AA91" s="147"/>
      <c r="AB91" s="147"/>
      <c r="AC91" s="147"/>
      <c r="AD91" s="147"/>
      <c r="AE91" s="147"/>
      <c r="AF91" s="147"/>
      <c r="AG91" s="147" t="s">
        <v>114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">
      <c r="A92" s="154"/>
      <c r="B92" s="155"/>
      <c r="C92" s="186" t="s">
        <v>203</v>
      </c>
      <c r="D92" s="159"/>
      <c r="E92" s="160">
        <v>16.5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116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x14ac:dyDescent="0.2">
      <c r="A93" s="165" t="s">
        <v>106</v>
      </c>
      <c r="B93" s="166" t="s">
        <v>63</v>
      </c>
      <c r="C93" s="184" t="s">
        <v>64</v>
      </c>
      <c r="D93" s="167"/>
      <c r="E93" s="168"/>
      <c r="F93" s="169"/>
      <c r="G93" s="170">
        <f>SUMIF(AG94:AG97,"&lt;&gt;NOR",G94:G97)</f>
        <v>0</v>
      </c>
      <c r="H93" s="164"/>
      <c r="I93" s="164">
        <f>SUM(I94:I97)</f>
        <v>32229.47</v>
      </c>
      <c r="J93" s="164"/>
      <c r="K93" s="164">
        <f>SUM(K94:K97)</f>
        <v>26025.61</v>
      </c>
      <c r="L93" s="164"/>
      <c r="M93" s="164">
        <f>SUM(M94:M97)</f>
        <v>0</v>
      </c>
      <c r="N93" s="163"/>
      <c r="O93" s="163">
        <f>SUM(O94:O97)</f>
        <v>0.37</v>
      </c>
      <c r="P93" s="163"/>
      <c r="Q93" s="163">
        <f>SUM(Q94:Q97)</f>
        <v>0</v>
      </c>
      <c r="R93" s="164"/>
      <c r="S93" s="164"/>
      <c r="T93" s="164"/>
      <c r="U93" s="164"/>
      <c r="V93" s="164">
        <f>SUM(V94:V97)</f>
        <v>43.12</v>
      </c>
      <c r="W93" s="164"/>
      <c r="X93" s="164"/>
      <c r="Y93" s="164"/>
      <c r="AG93" t="s">
        <v>107</v>
      </c>
    </row>
    <row r="94" spans="1:60" outlineLevel="1" x14ac:dyDescent="0.2">
      <c r="A94" s="172">
        <v>27</v>
      </c>
      <c r="B94" s="173" t="s">
        <v>204</v>
      </c>
      <c r="C94" s="185" t="s">
        <v>205</v>
      </c>
      <c r="D94" s="174" t="s">
        <v>110</v>
      </c>
      <c r="E94" s="175">
        <v>1391</v>
      </c>
      <c r="F94" s="176"/>
      <c r="G94" s="177">
        <f>ROUND(E94*F94,2)</f>
        <v>0</v>
      </c>
      <c r="H94" s="158">
        <v>0.49</v>
      </c>
      <c r="I94" s="157">
        <f>ROUND(E94*H94,2)</f>
        <v>681.59</v>
      </c>
      <c r="J94" s="158">
        <v>18.71</v>
      </c>
      <c r="K94" s="157">
        <f>ROUND(E94*J94,2)</f>
        <v>26025.61</v>
      </c>
      <c r="L94" s="157">
        <v>21</v>
      </c>
      <c r="M94" s="157">
        <f>G94*(1+L94/100)</f>
        <v>0</v>
      </c>
      <c r="N94" s="156">
        <v>3.0000000000000001E-5</v>
      </c>
      <c r="O94" s="156">
        <f>ROUND(E94*N94,2)</f>
        <v>0.04</v>
      </c>
      <c r="P94" s="156">
        <v>0</v>
      </c>
      <c r="Q94" s="156">
        <f>ROUND(E94*P94,2)</f>
        <v>0</v>
      </c>
      <c r="R94" s="157"/>
      <c r="S94" s="157" t="s">
        <v>111</v>
      </c>
      <c r="T94" s="157" t="s">
        <v>111</v>
      </c>
      <c r="U94" s="157">
        <v>3.1E-2</v>
      </c>
      <c r="V94" s="157">
        <f>ROUND(E94*U94,2)</f>
        <v>43.12</v>
      </c>
      <c r="W94" s="157"/>
      <c r="X94" s="157" t="s">
        <v>112</v>
      </c>
      <c r="Y94" s="157" t="s">
        <v>113</v>
      </c>
      <c r="Z94" s="147"/>
      <c r="AA94" s="147"/>
      <c r="AB94" s="147"/>
      <c r="AC94" s="147"/>
      <c r="AD94" s="147"/>
      <c r="AE94" s="147"/>
      <c r="AF94" s="147"/>
      <c r="AG94" s="147" t="s">
        <v>114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">
      <c r="A95" s="154"/>
      <c r="B95" s="155"/>
      <c r="C95" s="186" t="s">
        <v>206</v>
      </c>
      <c r="D95" s="159"/>
      <c r="E95" s="160">
        <v>1391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116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2">
        <v>28</v>
      </c>
      <c r="B96" s="173" t="s">
        <v>207</v>
      </c>
      <c r="C96" s="185" t="s">
        <v>208</v>
      </c>
      <c r="D96" s="174" t="s">
        <v>110</v>
      </c>
      <c r="E96" s="175">
        <v>1669.2</v>
      </c>
      <c r="F96" s="176"/>
      <c r="G96" s="177">
        <f>ROUND(E96*F96,2)</f>
        <v>0</v>
      </c>
      <c r="H96" s="158">
        <v>18.899999999999999</v>
      </c>
      <c r="I96" s="157">
        <f>ROUND(E96*H96,2)</f>
        <v>31547.88</v>
      </c>
      <c r="J96" s="158">
        <v>0</v>
      </c>
      <c r="K96" s="157">
        <f>ROUND(E96*J96,2)</f>
        <v>0</v>
      </c>
      <c r="L96" s="157">
        <v>21</v>
      </c>
      <c r="M96" s="157">
        <f>G96*(1+L96/100)</f>
        <v>0</v>
      </c>
      <c r="N96" s="156">
        <v>2.0000000000000001E-4</v>
      </c>
      <c r="O96" s="156">
        <f>ROUND(E96*N96,2)</f>
        <v>0.33</v>
      </c>
      <c r="P96" s="156">
        <v>0</v>
      </c>
      <c r="Q96" s="156">
        <f>ROUND(E96*P96,2)</f>
        <v>0</v>
      </c>
      <c r="R96" s="157" t="s">
        <v>209</v>
      </c>
      <c r="S96" s="157" t="s">
        <v>111</v>
      </c>
      <c r="T96" s="157" t="s">
        <v>111</v>
      </c>
      <c r="U96" s="157">
        <v>0</v>
      </c>
      <c r="V96" s="157">
        <f>ROUND(E96*U96,2)</f>
        <v>0</v>
      </c>
      <c r="W96" s="157"/>
      <c r="X96" s="157" t="s">
        <v>210</v>
      </c>
      <c r="Y96" s="157" t="s">
        <v>113</v>
      </c>
      <c r="Z96" s="147"/>
      <c r="AA96" s="147"/>
      <c r="AB96" s="147"/>
      <c r="AC96" s="147"/>
      <c r="AD96" s="147"/>
      <c r="AE96" s="147"/>
      <c r="AF96" s="147"/>
      <c r="AG96" s="147" t="s">
        <v>211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2" x14ac:dyDescent="0.2">
      <c r="A97" s="154"/>
      <c r="B97" s="155"/>
      <c r="C97" s="186" t="s">
        <v>212</v>
      </c>
      <c r="D97" s="159"/>
      <c r="E97" s="160">
        <v>1669.2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116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x14ac:dyDescent="0.2">
      <c r="A98" s="165" t="s">
        <v>106</v>
      </c>
      <c r="B98" s="166" t="s">
        <v>65</v>
      </c>
      <c r="C98" s="184" t="s">
        <v>66</v>
      </c>
      <c r="D98" s="167"/>
      <c r="E98" s="168"/>
      <c r="F98" s="169"/>
      <c r="G98" s="170">
        <f>SUMIF(AG99:AG116,"&lt;&gt;NOR",G99:G116)</f>
        <v>0</v>
      </c>
      <c r="H98" s="164"/>
      <c r="I98" s="164">
        <f>SUM(I99:I116)</f>
        <v>514436.62000000005</v>
      </c>
      <c r="J98" s="164"/>
      <c r="K98" s="164">
        <f>SUM(K99:K116)</f>
        <v>231637.94000000003</v>
      </c>
      <c r="L98" s="164"/>
      <c r="M98" s="164">
        <f>SUM(M99:M116)</f>
        <v>0</v>
      </c>
      <c r="N98" s="163"/>
      <c r="O98" s="163">
        <f>SUM(O99:O116)</f>
        <v>1150.0699999999997</v>
      </c>
      <c r="P98" s="163"/>
      <c r="Q98" s="163">
        <f>SUM(Q99:Q116)</f>
        <v>0</v>
      </c>
      <c r="R98" s="164"/>
      <c r="S98" s="164"/>
      <c r="T98" s="164"/>
      <c r="U98" s="164"/>
      <c r="V98" s="164">
        <f>SUM(V99:V116)</f>
        <v>154.49</v>
      </c>
      <c r="W98" s="164"/>
      <c r="X98" s="164"/>
      <c r="Y98" s="164"/>
      <c r="AG98" t="s">
        <v>107</v>
      </c>
    </row>
    <row r="99" spans="1:60" ht="22.5" outlineLevel="1" x14ac:dyDescent="0.2">
      <c r="A99" s="172">
        <v>29</v>
      </c>
      <c r="B99" s="173" t="s">
        <v>213</v>
      </c>
      <c r="C99" s="185" t="s">
        <v>295</v>
      </c>
      <c r="D99" s="174" t="s">
        <v>110</v>
      </c>
      <c r="E99" s="175">
        <v>1370</v>
      </c>
      <c r="F99" s="176"/>
      <c r="G99" s="177">
        <f>ROUND(E99*F99,2)</f>
        <v>0</v>
      </c>
      <c r="H99" s="158">
        <v>58.56</v>
      </c>
      <c r="I99" s="157">
        <f>ROUND(E99*H99,2)</f>
        <v>80227.199999999997</v>
      </c>
      <c r="J99" s="158">
        <v>27.44</v>
      </c>
      <c r="K99" s="157">
        <f>ROUND(E99*J99,2)</f>
        <v>37592.800000000003</v>
      </c>
      <c r="L99" s="157">
        <v>21</v>
      </c>
      <c r="M99" s="157">
        <f>G99*(1+L99/100)</f>
        <v>0</v>
      </c>
      <c r="N99" s="156">
        <v>0.1512</v>
      </c>
      <c r="O99" s="156">
        <f>ROUND(E99*N99,2)</f>
        <v>207.14</v>
      </c>
      <c r="P99" s="156">
        <v>0</v>
      </c>
      <c r="Q99" s="156">
        <f>ROUND(E99*P99,2)</f>
        <v>0</v>
      </c>
      <c r="R99" s="157"/>
      <c r="S99" s="157" t="s">
        <v>111</v>
      </c>
      <c r="T99" s="157" t="s">
        <v>111</v>
      </c>
      <c r="U99" s="157">
        <v>2.3E-2</v>
      </c>
      <c r="V99" s="157">
        <f>ROUND(E99*U99,2)</f>
        <v>31.51</v>
      </c>
      <c r="W99" s="157"/>
      <c r="X99" s="157" t="s">
        <v>112</v>
      </c>
      <c r="Y99" s="157" t="s">
        <v>113</v>
      </c>
      <c r="Z99" s="147"/>
      <c r="AA99" s="147"/>
      <c r="AB99" s="147"/>
      <c r="AC99" s="147"/>
      <c r="AD99" s="147"/>
      <c r="AE99" s="147"/>
      <c r="AF99" s="147"/>
      <c r="AG99" s="147" t="s">
        <v>114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186" t="s">
        <v>214</v>
      </c>
      <c r="D100" s="159"/>
      <c r="E100" s="160">
        <v>1370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116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1" x14ac:dyDescent="0.2">
      <c r="A101" s="172">
        <v>30</v>
      </c>
      <c r="B101" s="173" t="s">
        <v>215</v>
      </c>
      <c r="C101" s="185" t="s">
        <v>216</v>
      </c>
      <c r="D101" s="174" t="s">
        <v>110</v>
      </c>
      <c r="E101" s="175">
        <v>1370</v>
      </c>
      <c r="F101" s="176"/>
      <c r="G101" s="177">
        <f>ROUND(E101*F101,2)</f>
        <v>0</v>
      </c>
      <c r="H101" s="158">
        <v>195.11</v>
      </c>
      <c r="I101" s="157">
        <f>ROUND(E101*H101,2)</f>
        <v>267300.7</v>
      </c>
      <c r="J101" s="158">
        <v>38.39</v>
      </c>
      <c r="K101" s="157">
        <f>ROUND(E101*J101,2)</f>
        <v>52594.3</v>
      </c>
      <c r="L101" s="157">
        <v>21</v>
      </c>
      <c r="M101" s="157">
        <f>G101*(1+L101/100)</f>
        <v>0</v>
      </c>
      <c r="N101" s="156">
        <v>0.441</v>
      </c>
      <c r="O101" s="156">
        <f>ROUND(E101*N101,2)</f>
        <v>604.16999999999996</v>
      </c>
      <c r="P101" s="156">
        <v>0</v>
      </c>
      <c r="Q101" s="156">
        <f>ROUND(E101*P101,2)</f>
        <v>0</v>
      </c>
      <c r="R101" s="157"/>
      <c r="S101" s="157" t="s">
        <v>111</v>
      </c>
      <c r="T101" s="157" t="s">
        <v>111</v>
      </c>
      <c r="U101" s="157">
        <v>2.9000000000000001E-2</v>
      </c>
      <c r="V101" s="157">
        <f>ROUND(E101*U101,2)</f>
        <v>39.729999999999997</v>
      </c>
      <c r="W101" s="157"/>
      <c r="X101" s="157" t="s">
        <v>112</v>
      </c>
      <c r="Y101" s="157" t="s">
        <v>113</v>
      </c>
      <c r="Z101" s="147"/>
      <c r="AA101" s="147"/>
      <c r="AB101" s="147"/>
      <c r="AC101" s="147"/>
      <c r="AD101" s="147"/>
      <c r="AE101" s="147"/>
      <c r="AF101" s="147"/>
      <c r="AG101" s="147" t="s">
        <v>114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">
      <c r="A102" s="154"/>
      <c r="B102" s="155"/>
      <c r="C102" s="186" t="s">
        <v>214</v>
      </c>
      <c r="D102" s="159"/>
      <c r="E102" s="160">
        <v>1370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116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1" x14ac:dyDescent="0.2">
      <c r="A103" s="172">
        <v>31</v>
      </c>
      <c r="B103" s="173" t="s">
        <v>217</v>
      </c>
      <c r="C103" s="185" t="s">
        <v>218</v>
      </c>
      <c r="D103" s="174" t="s">
        <v>110</v>
      </c>
      <c r="E103" s="175">
        <v>467.5</v>
      </c>
      <c r="F103" s="176"/>
      <c r="G103" s="177">
        <f>ROUND(E103*F103,2)</f>
        <v>0</v>
      </c>
      <c r="H103" s="158">
        <v>209.11</v>
      </c>
      <c r="I103" s="157">
        <f>ROUND(E103*H103,2)</f>
        <v>97758.93</v>
      </c>
      <c r="J103" s="158">
        <v>38.39</v>
      </c>
      <c r="K103" s="157">
        <f>ROUND(E103*J103,2)</f>
        <v>17947.330000000002</v>
      </c>
      <c r="L103" s="157">
        <v>21</v>
      </c>
      <c r="M103" s="157">
        <f>G103*(1+L103/100)</f>
        <v>0</v>
      </c>
      <c r="N103" s="156">
        <v>0.46</v>
      </c>
      <c r="O103" s="156">
        <f>ROUND(E103*N103,2)</f>
        <v>215.05</v>
      </c>
      <c r="P103" s="156">
        <v>0</v>
      </c>
      <c r="Q103" s="156">
        <f>ROUND(E103*P103,2)</f>
        <v>0</v>
      </c>
      <c r="R103" s="157"/>
      <c r="S103" s="157" t="s">
        <v>111</v>
      </c>
      <c r="T103" s="157" t="s">
        <v>111</v>
      </c>
      <c r="U103" s="157">
        <v>0.03</v>
      </c>
      <c r="V103" s="157">
        <f>ROUND(E103*U103,2)</f>
        <v>14.03</v>
      </c>
      <c r="W103" s="157"/>
      <c r="X103" s="157" t="s">
        <v>112</v>
      </c>
      <c r="Y103" s="157" t="s">
        <v>113</v>
      </c>
      <c r="Z103" s="147"/>
      <c r="AA103" s="147"/>
      <c r="AB103" s="147"/>
      <c r="AC103" s="147"/>
      <c r="AD103" s="147"/>
      <c r="AE103" s="147"/>
      <c r="AF103" s="147"/>
      <c r="AG103" s="147" t="s">
        <v>114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2" x14ac:dyDescent="0.2">
      <c r="A104" s="154"/>
      <c r="B104" s="155"/>
      <c r="C104" s="186" t="s">
        <v>219</v>
      </c>
      <c r="D104" s="159"/>
      <c r="E104" s="160">
        <v>467.5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116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22.5" outlineLevel="1" x14ac:dyDescent="0.2">
      <c r="A105" s="172">
        <v>32</v>
      </c>
      <c r="B105" s="173" t="s">
        <v>220</v>
      </c>
      <c r="C105" s="185" t="s">
        <v>221</v>
      </c>
      <c r="D105" s="174" t="s">
        <v>110</v>
      </c>
      <c r="E105" s="175">
        <v>1370</v>
      </c>
      <c r="F105" s="176"/>
      <c r="G105" s="177">
        <f>ROUND(E105*F105,2)</f>
        <v>0</v>
      </c>
      <c r="H105" s="158">
        <v>28.73</v>
      </c>
      <c r="I105" s="157">
        <f>ROUND(E105*H105,2)</f>
        <v>39360.1</v>
      </c>
      <c r="J105" s="158">
        <v>16.07</v>
      </c>
      <c r="K105" s="157">
        <f>ROUND(E105*J105,2)</f>
        <v>22015.9</v>
      </c>
      <c r="L105" s="157">
        <v>21</v>
      </c>
      <c r="M105" s="157">
        <f>G105*(1+L105/100)</f>
        <v>0</v>
      </c>
      <c r="N105" s="156">
        <v>8.0960000000000004E-2</v>
      </c>
      <c r="O105" s="156">
        <f>ROUND(E105*N105,2)</f>
        <v>110.92</v>
      </c>
      <c r="P105" s="156">
        <v>0</v>
      </c>
      <c r="Q105" s="156">
        <f>ROUND(E105*P105,2)</f>
        <v>0</v>
      </c>
      <c r="R105" s="157"/>
      <c r="S105" s="157" t="s">
        <v>111</v>
      </c>
      <c r="T105" s="157" t="s">
        <v>111</v>
      </c>
      <c r="U105" s="157">
        <v>2.3E-2</v>
      </c>
      <c r="V105" s="157">
        <f>ROUND(E105*U105,2)</f>
        <v>31.51</v>
      </c>
      <c r="W105" s="157"/>
      <c r="X105" s="157" t="s">
        <v>112</v>
      </c>
      <c r="Y105" s="157" t="s">
        <v>113</v>
      </c>
      <c r="Z105" s="147"/>
      <c r="AA105" s="147"/>
      <c r="AB105" s="147"/>
      <c r="AC105" s="147"/>
      <c r="AD105" s="147"/>
      <c r="AE105" s="147"/>
      <c r="AF105" s="147"/>
      <c r="AG105" s="147" t="s">
        <v>114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2" x14ac:dyDescent="0.2">
      <c r="A106" s="154"/>
      <c r="B106" s="155"/>
      <c r="C106" s="186" t="s">
        <v>214</v>
      </c>
      <c r="D106" s="159"/>
      <c r="E106" s="160">
        <v>1370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116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72">
        <v>33</v>
      </c>
      <c r="B107" s="173" t="s">
        <v>222</v>
      </c>
      <c r="C107" s="185" t="s">
        <v>223</v>
      </c>
      <c r="D107" s="174" t="s">
        <v>110</v>
      </c>
      <c r="E107" s="175">
        <v>21</v>
      </c>
      <c r="F107" s="176"/>
      <c r="G107" s="177">
        <f>ROUND(E107*F107,2)</f>
        <v>0</v>
      </c>
      <c r="H107" s="158">
        <v>39.11</v>
      </c>
      <c r="I107" s="157">
        <f>ROUND(E107*H107,2)</f>
        <v>821.31</v>
      </c>
      <c r="J107" s="158">
        <v>688.89</v>
      </c>
      <c r="K107" s="157">
        <f>ROUND(E107*J107,2)</f>
        <v>14466.69</v>
      </c>
      <c r="L107" s="157">
        <v>21</v>
      </c>
      <c r="M107" s="157">
        <f>G107*(1+L107/100)</f>
        <v>0</v>
      </c>
      <c r="N107" s="156">
        <v>0.11</v>
      </c>
      <c r="O107" s="156">
        <f>ROUND(E107*N107,2)</f>
        <v>2.31</v>
      </c>
      <c r="P107" s="156">
        <v>0</v>
      </c>
      <c r="Q107" s="156">
        <f>ROUND(E107*P107,2)</f>
        <v>0</v>
      </c>
      <c r="R107" s="157"/>
      <c r="S107" s="157" t="s">
        <v>111</v>
      </c>
      <c r="T107" s="157" t="s">
        <v>111</v>
      </c>
      <c r="U107" s="157">
        <v>1.1930000000000001</v>
      </c>
      <c r="V107" s="157">
        <f>ROUND(E107*U107,2)</f>
        <v>25.05</v>
      </c>
      <c r="W107" s="157"/>
      <c r="X107" s="157" t="s">
        <v>112</v>
      </c>
      <c r="Y107" s="157" t="s">
        <v>113</v>
      </c>
      <c r="Z107" s="147"/>
      <c r="AA107" s="147"/>
      <c r="AB107" s="147"/>
      <c r="AC107" s="147"/>
      <c r="AD107" s="147"/>
      <c r="AE107" s="147"/>
      <c r="AF107" s="147"/>
      <c r="AG107" s="147" t="s">
        <v>114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2" x14ac:dyDescent="0.2">
      <c r="A108" s="154"/>
      <c r="B108" s="155"/>
      <c r="C108" s="186" t="s">
        <v>224</v>
      </c>
      <c r="D108" s="159"/>
      <c r="E108" s="160">
        <v>21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116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72">
        <v>34</v>
      </c>
      <c r="B109" s="173" t="s">
        <v>225</v>
      </c>
      <c r="C109" s="185" t="s">
        <v>226</v>
      </c>
      <c r="D109" s="174" t="s">
        <v>110</v>
      </c>
      <c r="E109" s="175">
        <v>28</v>
      </c>
      <c r="F109" s="176"/>
      <c r="G109" s="177">
        <f>ROUND(E109*F109,2)</f>
        <v>0</v>
      </c>
      <c r="H109" s="158">
        <v>55.61</v>
      </c>
      <c r="I109" s="157">
        <f>ROUND(E109*H109,2)</f>
        <v>1557.08</v>
      </c>
      <c r="J109" s="158">
        <v>287.89</v>
      </c>
      <c r="K109" s="157">
        <f>ROUND(E109*J109,2)</f>
        <v>8060.92</v>
      </c>
      <c r="L109" s="157">
        <v>21</v>
      </c>
      <c r="M109" s="157">
        <f>G109*(1+L109/100)</f>
        <v>0</v>
      </c>
      <c r="N109" s="156">
        <v>7.3899999999999993E-2</v>
      </c>
      <c r="O109" s="156">
        <f>ROUND(E109*N109,2)</f>
        <v>2.0699999999999998</v>
      </c>
      <c r="P109" s="156">
        <v>0</v>
      </c>
      <c r="Q109" s="156">
        <f>ROUND(E109*P109,2)</f>
        <v>0</v>
      </c>
      <c r="R109" s="157"/>
      <c r="S109" s="157" t="s">
        <v>111</v>
      </c>
      <c r="T109" s="157" t="s">
        <v>111</v>
      </c>
      <c r="U109" s="157">
        <v>0.45200000000000001</v>
      </c>
      <c r="V109" s="157">
        <f>ROUND(E109*U109,2)</f>
        <v>12.66</v>
      </c>
      <c r="W109" s="157"/>
      <c r="X109" s="157" t="s">
        <v>112</v>
      </c>
      <c r="Y109" s="157" t="s">
        <v>113</v>
      </c>
      <c r="Z109" s="147"/>
      <c r="AA109" s="147"/>
      <c r="AB109" s="147"/>
      <c r="AC109" s="147"/>
      <c r="AD109" s="147"/>
      <c r="AE109" s="147"/>
      <c r="AF109" s="147"/>
      <c r="AG109" s="147" t="s">
        <v>114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2" x14ac:dyDescent="0.2">
      <c r="A110" s="154"/>
      <c r="B110" s="155"/>
      <c r="C110" s="186" t="s">
        <v>227</v>
      </c>
      <c r="D110" s="159"/>
      <c r="E110" s="160">
        <v>28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116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ht="22.5" outlineLevel="1" x14ac:dyDescent="0.2">
      <c r="A111" s="178">
        <v>35</v>
      </c>
      <c r="B111" s="179" t="s">
        <v>228</v>
      </c>
      <c r="C111" s="188" t="s">
        <v>229</v>
      </c>
      <c r="D111" s="180" t="s">
        <v>121</v>
      </c>
      <c r="E111" s="181">
        <v>4</v>
      </c>
      <c r="F111" s="182"/>
      <c r="G111" s="183">
        <f>ROUND(E111*F111,2)</f>
        <v>0</v>
      </c>
      <c r="H111" s="158">
        <v>0</v>
      </c>
      <c r="I111" s="157">
        <f>ROUND(E111*H111,2)</f>
        <v>0</v>
      </c>
      <c r="J111" s="158">
        <v>9750</v>
      </c>
      <c r="K111" s="157">
        <f>ROUND(E111*J111,2)</f>
        <v>39000</v>
      </c>
      <c r="L111" s="157">
        <v>21</v>
      </c>
      <c r="M111" s="157">
        <f>G111*(1+L111/100)</f>
        <v>0</v>
      </c>
      <c r="N111" s="156">
        <v>0</v>
      </c>
      <c r="O111" s="156">
        <f>ROUND(E111*N111,2)</f>
        <v>0</v>
      </c>
      <c r="P111" s="156">
        <v>0</v>
      </c>
      <c r="Q111" s="156">
        <f>ROUND(E111*P111,2)</f>
        <v>0</v>
      </c>
      <c r="R111" s="157"/>
      <c r="S111" s="157" t="s">
        <v>198</v>
      </c>
      <c r="T111" s="157" t="s">
        <v>199</v>
      </c>
      <c r="U111" s="157">
        <v>0</v>
      </c>
      <c r="V111" s="157">
        <f>ROUND(E111*U111,2)</f>
        <v>0</v>
      </c>
      <c r="W111" s="157"/>
      <c r="X111" s="157" t="s">
        <v>112</v>
      </c>
      <c r="Y111" s="157" t="s">
        <v>113</v>
      </c>
      <c r="Z111" s="147"/>
      <c r="AA111" s="147"/>
      <c r="AB111" s="147"/>
      <c r="AC111" s="147"/>
      <c r="AD111" s="147"/>
      <c r="AE111" s="147"/>
      <c r="AF111" s="147"/>
      <c r="AG111" s="147" t="s">
        <v>114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22.5" outlineLevel="1" x14ac:dyDescent="0.2">
      <c r="A112" s="178">
        <v>36</v>
      </c>
      <c r="B112" s="179" t="s">
        <v>230</v>
      </c>
      <c r="C112" s="188" t="s">
        <v>231</v>
      </c>
      <c r="D112" s="180" t="s">
        <v>121</v>
      </c>
      <c r="E112" s="181">
        <v>4</v>
      </c>
      <c r="F112" s="182"/>
      <c r="G112" s="183">
        <f>ROUND(E112*F112,2)</f>
        <v>0</v>
      </c>
      <c r="H112" s="158">
        <v>0</v>
      </c>
      <c r="I112" s="157">
        <f>ROUND(E112*H112,2)</f>
        <v>0</v>
      </c>
      <c r="J112" s="158">
        <v>9990</v>
      </c>
      <c r="K112" s="157">
        <f>ROUND(E112*J112,2)</f>
        <v>39960</v>
      </c>
      <c r="L112" s="157">
        <v>21</v>
      </c>
      <c r="M112" s="157">
        <f>G112*(1+L112/100)</f>
        <v>0</v>
      </c>
      <c r="N112" s="156">
        <v>0</v>
      </c>
      <c r="O112" s="156">
        <f>ROUND(E112*N112,2)</f>
        <v>0</v>
      </c>
      <c r="P112" s="156">
        <v>0</v>
      </c>
      <c r="Q112" s="156">
        <f>ROUND(E112*P112,2)</f>
        <v>0</v>
      </c>
      <c r="R112" s="157"/>
      <c r="S112" s="157" t="s">
        <v>198</v>
      </c>
      <c r="T112" s="157" t="s">
        <v>199</v>
      </c>
      <c r="U112" s="157">
        <v>0</v>
      </c>
      <c r="V112" s="157">
        <f>ROUND(E112*U112,2)</f>
        <v>0</v>
      </c>
      <c r="W112" s="157"/>
      <c r="X112" s="157" t="s">
        <v>112</v>
      </c>
      <c r="Y112" s="157" t="s">
        <v>113</v>
      </c>
      <c r="Z112" s="147"/>
      <c r="AA112" s="147"/>
      <c r="AB112" s="147"/>
      <c r="AC112" s="147"/>
      <c r="AD112" s="147"/>
      <c r="AE112" s="147"/>
      <c r="AF112" s="147"/>
      <c r="AG112" s="147" t="s">
        <v>114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72">
        <v>37</v>
      </c>
      <c r="B113" s="173" t="s">
        <v>232</v>
      </c>
      <c r="C113" s="185" t="s">
        <v>233</v>
      </c>
      <c r="D113" s="174" t="s">
        <v>110</v>
      </c>
      <c r="E113" s="175">
        <v>23.1</v>
      </c>
      <c r="F113" s="176"/>
      <c r="G113" s="177">
        <f>ROUND(E113*F113,2)</f>
        <v>0</v>
      </c>
      <c r="H113" s="158">
        <v>654</v>
      </c>
      <c r="I113" s="157">
        <f>ROUND(E113*H113,2)</f>
        <v>15107.4</v>
      </c>
      <c r="J113" s="158">
        <v>0</v>
      </c>
      <c r="K113" s="157">
        <f>ROUND(E113*J113,2)</f>
        <v>0</v>
      </c>
      <c r="L113" s="157">
        <v>21</v>
      </c>
      <c r="M113" s="157">
        <f>G113*(1+L113/100)</f>
        <v>0</v>
      </c>
      <c r="N113" s="156">
        <v>0.2</v>
      </c>
      <c r="O113" s="156">
        <f>ROUND(E113*N113,2)</f>
        <v>4.62</v>
      </c>
      <c r="P113" s="156">
        <v>0</v>
      </c>
      <c r="Q113" s="156">
        <f>ROUND(E113*P113,2)</f>
        <v>0</v>
      </c>
      <c r="R113" s="157" t="s">
        <v>209</v>
      </c>
      <c r="S113" s="157" t="s">
        <v>111</v>
      </c>
      <c r="T113" s="157" t="s">
        <v>111</v>
      </c>
      <c r="U113" s="157">
        <v>0</v>
      </c>
      <c r="V113" s="157">
        <f>ROUND(E113*U113,2)</f>
        <v>0</v>
      </c>
      <c r="W113" s="157"/>
      <c r="X113" s="157" t="s">
        <v>210</v>
      </c>
      <c r="Y113" s="157" t="s">
        <v>113</v>
      </c>
      <c r="Z113" s="147"/>
      <c r="AA113" s="147"/>
      <c r="AB113" s="147"/>
      <c r="AC113" s="147"/>
      <c r="AD113" s="147"/>
      <c r="AE113" s="147"/>
      <c r="AF113" s="147"/>
      <c r="AG113" s="147" t="s">
        <v>211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2" x14ac:dyDescent="0.2">
      <c r="A114" s="154"/>
      <c r="B114" s="155"/>
      <c r="C114" s="186" t="s">
        <v>234</v>
      </c>
      <c r="D114" s="159"/>
      <c r="E114" s="160">
        <v>23.1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116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72">
        <v>38</v>
      </c>
      <c r="B115" s="173" t="s">
        <v>235</v>
      </c>
      <c r="C115" s="185" t="s">
        <v>292</v>
      </c>
      <c r="D115" s="174" t="s">
        <v>110</v>
      </c>
      <c r="E115" s="175">
        <v>29.4</v>
      </c>
      <c r="F115" s="176"/>
      <c r="G115" s="177">
        <f>ROUND(E115*F115,2)</f>
        <v>0</v>
      </c>
      <c r="H115" s="158">
        <v>418.5</v>
      </c>
      <c r="I115" s="157">
        <f>ROUND(E115*H115,2)</f>
        <v>12303.9</v>
      </c>
      <c r="J115" s="158">
        <v>0</v>
      </c>
      <c r="K115" s="157">
        <f>ROUND(E115*J115,2)</f>
        <v>0</v>
      </c>
      <c r="L115" s="157">
        <v>21</v>
      </c>
      <c r="M115" s="157">
        <f>G115*(1+L115/100)</f>
        <v>0</v>
      </c>
      <c r="N115" s="156">
        <v>0.129</v>
      </c>
      <c r="O115" s="156">
        <f>ROUND(E115*N115,2)</f>
        <v>3.79</v>
      </c>
      <c r="P115" s="156">
        <v>0</v>
      </c>
      <c r="Q115" s="156">
        <f>ROUND(E115*P115,2)</f>
        <v>0</v>
      </c>
      <c r="R115" s="157" t="s">
        <v>209</v>
      </c>
      <c r="S115" s="157" t="s">
        <v>111</v>
      </c>
      <c r="T115" s="157" t="s">
        <v>111</v>
      </c>
      <c r="U115" s="157">
        <v>0</v>
      </c>
      <c r="V115" s="157">
        <f>ROUND(E115*U115,2)</f>
        <v>0</v>
      </c>
      <c r="W115" s="157"/>
      <c r="X115" s="157" t="s">
        <v>210</v>
      </c>
      <c r="Y115" s="157" t="s">
        <v>113</v>
      </c>
      <c r="Z115" s="147"/>
      <c r="AA115" s="147"/>
      <c r="AB115" s="147"/>
      <c r="AC115" s="147"/>
      <c r="AD115" s="147"/>
      <c r="AE115" s="147"/>
      <c r="AF115" s="147"/>
      <c r="AG115" s="147" t="s">
        <v>211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2" x14ac:dyDescent="0.2">
      <c r="A116" s="154"/>
      <c r="B116" s="155"/>
      <c r="C116" s="186" t="s">
        <v>236</v>
      </c>
      <c r="D116" s="159"/>
      <c r="E116" s="160">
        <v>29.4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116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x14ac:dyDescent="0.2">
      <c r="A117" s="165" t="s">
        <v>106</v>
      </c>
      <c r="B117" s="166" t="s">
        <v>67</v>
      </c>
      <c r="C117" s="184" t="s">
        <v>68</v>
      </c>
      <c r="D117" s="167"/>
      <c r="E117" s="168"/>
      <c r="F117" s="169"/>
      <c r="G117" s="170">
        <f>SUMIF(AG118:AG124,"&lt;&gt;NOR",G118:G124)</f>
        <v>0</v>
      </c>
      <c r="H117" s="164"/>
      <c r="I117" s="164">
        <f>SUM(I118:I124)</f>
        <v>845286.13000000012</v>
      </c>
      <c r="J117" s="164"/>
      <c r="K117" s="164">
        <f>SUM(K118:K124)</f>
        <v>259010.5</v>
      </c>
      <c r="L117" s="164"/>
      <c r="M117" s="164">
        <f>SUM(M118:M124)</f>
        <v>0</v>
      </c>
      <c r="N117" s="163"/>
      <c r="O117" s="163">
        <f>SUM(O118:O124)</f>
        <v>393.98</v>
      </c>
      <c r="P117" s="163"/>
      <c r="Q117" s="163">
        <f>SUM(Q118:Q124)</f>
        <v>0</v>
      </c>
      <c r="R117" s="164"/>
      <c r="S117" s="164"/>
      <c r="T117" s="164"/>
      <c r="U117" s="164"/>
      <c r="V117" s="164">
        <f>SUM(V118:V124)</f>
        <v>439.53</v>
      </c>
      <c r="W117" s="164"/>
      <c r="X117" s="164"/>
      <c r="Y117" s="164"/>
      <c r="AG117" t="s">
        <v>107</v>
      </c>
    </row>
    <row r="118" spans="1:60" ht="33.75" outlineLevel="1" x14ac:dyDescent="0.2">
      <c r="A118" s="172">
        <v>39</v>
      </c>
      <c r="B118" s="173" t="s">
        <v>237</v>
      </c>
      <c r="C118" s="185" t="s">
        <v>238</v>
      </c>
      <c r="D118" s="174" t="s">
        <v>239</v>
      </c>
      <c r="E118" s="175">
        <v>18</v>
      </c>
      <c r="F118" s="176"/>
      <c r="G118" s="177">
        <f>ROUND(E118*F118,2)</f>
        <v>0</v>
      </c>
      <c r="H118" s="158">
        <v>385.01</v>
      </c>
      <c r="I118" s="157">
        <f>ROUND(E118*H118,2)</f>
        <v>6930.18</v>
      </c>
      <c r="J118" s="158">
        <v>164.99</v>
      </c>
      <c r="K118" s="157">
        <f>ROUND(E118*J118,2)</f>
        <v>2969.82</v>
      </c>
      <c r="L118" s="157">
        <v>21</v>
      </c>
      <c r="M118" s="157">
        <f>G118*(1+L118/100)</f>
        <v>0</v>
      </c>
      <c r="N118" s="156">
        <v>0.22133</v>
      </c>
      <c r="O118" s="156">
        <f>ROUND(E118*N118,2)</f>
        <v>3.98</v>
      </c>
      <c r="P118" s="156">
        <v>0</v>
      </c>
      <c r="Q118" s="156">
        <f>ROUND(E118*P118,2)</f>
        <v>0</v>
      </c>
      <c r="R118" s="157"/>
      <c r="S118" s="157" t="s">
        <v>111</v>
      </c>
      <c r="T118" s="157" t="s">
        <v>111</v>
      </c>
      <c r="U118" s="157">
        <v>0.27200000000000002</v>
      </c>
      <c r="V118" s="157">
        <f>ROUND(E118*U118,2)</f>
        <v>4.9000000000000004</v>
      </c>
      <c r="W118" s="157"/>
      <c r="X118" s="157" t="s">
        <v>112</v>
      </c>
      <c r="Y118" s="157" t="s">
        <v>113</v>
      </c>
      <c r="Z118" s="147"/>
      <c r="AA118" s="147"/>
      <c r="AB118" s="147"/>
      <c r="AC118" s="147"/>
      <c r="AD118" s="147"/>
      <c r="AE118" s="147"/>
      <c r="AF118" s="147"/>
      <c r="AG118" s="147" t="s">
        <v>114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2" x14ac:dyDescent="0.2">
      <c r="A119" s="154"/>
      <c r="B119" s="155"/>
      <c r="C119" s="186" t="s">
        <v>240</v>
      </c>
      <c r="D119" s="159"/>
      <c r="E119" s="160">
        <v>18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116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22.5" outlineLevel="1" x14ac:dyDescent="0.2">
      <c r="A120" s="172">
        <v>40</v>
      </c>
      <c r="B120" s="173" t="s">
        <v>241</v>
      </c>
      <c r="C120" s="185" t="s">
        <v>242</v>
      </c>
      <c r="D120" s="174" t="s">
        <v>239</v>
      </c>
      <c r="E120" s="175">
        <v>890</v>
      </c>
      <c r="F120" s="176"/>
      <c r="G120" s="177">
        <f>ROUND(E120*F120,2)</f>
        <v>0</v>
      </c>
      <c r="H120" s="158">
        <v>760.36</v>
      </c>
      <c r="I120" s="157">
        <f>ROUND(E120*H120,2)</f>
        <v>676720.4</v>
      </c>
      <c r="J120" s="158">
        <v>238.64</v>
      </c>
      <c r="K120" s="157">
        <f>ROUND(E120*J120,2)</f>
        <v>212389.6</v>
      </c>
      <c r="L120" s="157">
        <v>21</v>
      </c>
      <c r="M120" s="157">
        <f>G120*(1+L120/100)</f>
        <v>0</v>
      </c>
      <c r="N120" s="156">
        <v>0.28349999999999997</v>
      </c>
      <c r="O120" s="156">
        <f>ROUND(E120*N120,2)</f>
        <v>252.32</v>
      </c>
      <c r="P120" s="156">
        <v>0</v>
      </c>
      <c r="Q120" s="156">
        <f>ROUND(E120*P120,2)</f>
        <v>0</v>
      </c>
      <c r="R120" s="157"/>
      <c r="S120" s="157" t="s">
        <v>111</v>
      </c>
      <c r="T120" s="157" t="s">
        <v>111</v>
      </c>
      <c r="U120" s="157">
        <v>0.4</v>
      </c>
      <c r="V120" s="157">
        <f>ROUND(E120*U120,2)</f>
        <v>356</v>
      </c>
      <c r="W120" s="157"/>
      <c r="X120" s="157" t="s">
        <v>112</v>
      </c>
      <c r="Y120" s="157" t="s">
        <v>113</v>
      </c>
      <c r="Z120" s="147"/>
      <c r="AA120" s="147"/>
      <c r="AB120" s="147"/>
      <c r="AC120" s="147"/>
      <c r="AD120" s="147"/>
      <c r="AE120" s="147"/>
      <c r="AF120" s="147"/>
      <c r="AG120" s="147" t="s">
        <v>114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">
      <c r="A121" s="154"/>
      <c r="B121" s="155"/>
      <c r="C121" s="186" t="s">
        <v>243</v>
      </c>
      <c r="D121" s="159"/>
      <c r="E121" s="160">
        <v>890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116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2">
        <v>41</v>
      </c>
      <c r="B122" s="173" t="s">
        <v>244</v>
      </c>
      <c r="C122" s="185" t="s">
        <v>245</v>
      </c>
      <c r="D122" s="174" t="s">
        <v>141</v>
      </c>
      <c r="E122" s="175">
        <v>54.524999999999999</v>
      </c>
      <c r="F122" s="176"/>
      <c r="G122" s="177">
        <f>ROUND(E122*F122,2)</f>
        <v>0</v>
      </c>
      <c r="H122" s="158">
        <v>2964.43</v>
      </c>
      <c r="I122" s="157">
        <f>ROUND(E122*H122,2)</f>
        <v>161635.54999999999</v>
      </c>
      <c r="J122" s="158">
        <v>800.57</v>
      </c>
      <c r="K122" s="157">
        <f>ROUND(E122*J122,2)</f>
        <v>43651.08</v>
      </c>
      <c r="L122" s="157">
        <v>21</v>
      </c>
      <c r="M122" s="157">
        <f>G122*(1+L122/100)</f>
        <v>0</v>
      </c>
      <c r="N122" s="156">
        <v>2.5249999999999999</v>
      </c>
      <c r="O122" s="156">
        <f>ROUND(E122*N122,2)</f>
        <v>137.68</v>
      </c>
      <c r="P122" s="156">
        <v>0</v>
      </c>
      <c r="Q122" s="156">
        <f>ROUND(E122*P122,2)</f>
        <v>0</v>
      </c>
      <c r="R122" s="157"/>
      <c r="S122" s="157" t="s">
        <v>111</v>
      </c>
      <c r="T122" s="157" t="s">
        <v>111</v>
      </c>
      <c r="U122" s="157">
        <v>1.4419999999999999</v>
      </c>
      <c r="V122" s="157">
        <f>ROUND(E122*U122,2)</f>
        <v>78.63</v>
      </c>
      <c r="W122" s="157"/>
      <c r="X122" s="157" t="s">
        <v>112</v>
      </c>
      <c r="Y122" s="157" t="s">
        <v>113</v>
      </c>
      <c r="Z122" s="147"/>
      <c r="AA122" s="147"/>
      <c r="AB122" s="147"/>
      <c r="AC122" s="147"/>
      <c r="AD122" s="147"/>
      <c r="AE122" s="147"/>
      <c r="AF122" s="147"/>
      <c r="AG122" s="147" t="s">
        <v>114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2" x14ac:dyDescent="0.2">
      <c r="A123" s="154"/>
      <c r="B123" s="155"/>
      <c r="C123" s="186" t="s">
        <v>246</v>
      </c>
      <c r="D123" s="159"/>
      <c r="E123" s="160">
        <v>1.1299999999999999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116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6" t="s">
        <v>247</v>
      </c>
      <c r="D124" s="159"/>
      <c r="E124" s="160">
        <v>53.4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116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x14ac:dyDescent="0.2">
      <c r="A125" s="165" t="s">
        <v>106</v>
      </c>
      <c r="B125" s="166" t="s">
        <v>69</v>
      </c>
      <c r="C125" s="184" t="s">
        <v>70</v>
      </c>
      <c r="D125" s="167"/>
      <c r="E125" s="168"/>
      <c r="F125" s="169"/>
      <c r="G125" s="170">
        <f>SUMIF(AG126:AG131,"&lt;&gt;NOR",G126:G131)</f>
        <v>0</v>
      </c>
      <c r="H125" s="164"/>
      <c r="I125" s="164">
        <f>SUM(I126:I131)</f>
        <v>0</v>
      </c>
      <c r="J125" s="164"/>
      <c r="K125" s="164">
        <f>SUM(K126:K131)</f>
        <v>303717.98</v>
      </c>
      <c r="L125" s="164"/>
      <c r="M125" s="164">
        <f>SUM(M126:M131)</f>
        <v>0</v>
      </c>
      <c r="N125" s="163"/>
      <c r="O125" s="163">
        <f>SUM(O126:O131)</f>
        <v>0</v>
      </c>
      <c r="P125" s="163"/>
      <c r="Q125" s="163">
        <f>SUM(Q126:Q131)</f>
        <v>123.84</v>
      </c>
      <c r="R125" s="164"/>
      <c r="S125" s="164"/>
      <c r="T125" s="164"/>
      <c r="U125" s="164"/>
      <c r="V125" s="164">
        <f>SUM(V126:V131)</f>
        <v>469.27</v>
      </c>
      <c r="W125" s="164"/>
      <c r="X125" s="164"/>
      <c r="Y125" s="164"/>
      <c r="AG125" t="s">
        <v>107</v>
      </c>
    </row>
    <row r="126" spans="1:60" outlineLevel="1" x14ac:dyDescent="0.2">
      <c r="A126" s="172">
        <v>42</v>
      </c>
      <c r="B126" s="173" t="s">
        <v>248</v>
      </c>
      <c r="C126" s="185" t="s">
        <v>249</v>
      </c>
      <c r="D126" s="174" t="s">
        <v>141</v>
      </c>
      <c r="E126" s="175">
        <v>60.960599999999999</v>
      </c>
      <c r="F126" s="176"/>
      <c r="G126" s="177">
        <f>ROUND(E126*F126,2)</f>
        <v>0</v>
      </c>
      <c r="H126" s="158">
        <v>0</v>
      </c>
      <c r="I126" s="157">
        <f>ROUND(E126*H126,2)</f>
        <v>0</v>
      </c>
      <c r="J126" s="158">
        <v>4380</v>
      </c>
      <c r="K126" s="157">
        <f>ROUND(E126*J126,2)</f>
        <v>267007.43</v>
      </c>
      <c r="L126" s="157">
        <v>21</v>
      </c>
      <c r="M126" s="157">
        <f>G126*(1+L126/100)</f>
        <v>0</v>
      </c>
      <c r="N126" s="156">
        <v>0</v>
      </c>
      <c r="O126" s="156">
        <f>ROUND(E126*N126,2)</f>
        <v>0</v>
      </c>
      <c r="P126" s="156">
        <v>2</v>
      </c>
      <c r="Q126" s="156">
        <f>ROUND(E126*P126,2)</f>
        <v>121.92</v>
      </c>
      <c r="R126" s="157"/>
      <c r="S126" s="157" t="s">
        <v>111</v>
      </c>
      <c r="T126" s="157" t="s">
        <v>111</v>
      </c>
      <c r="U126" s="157">
        <v>6.44</v>
      </c>
      <c r="V126" s="157">
        <f>ROUND(E126*U126,2)</f>
        <v>392.59</v>
      </c>
      <c r="W126" s="157"/>
      <c r="X126" s="157" t="s">
        <v>112</v>
      </c>
      <c r="Y126" s="157" t="s">
        <v>113</v>
      </c>
      <c r="Z126" s="147"/>
      <c r="AA126" s="147"/>
      <c r="AB126" s="147"/>
      <c r="AC126" s="147"/>
      <c r="AD126" s="147"/>
      <c r="AE126" s="147"/>
      <c r="AF126" s="147"/>
      <c r="AG126" s="147" t="s">
        <v>114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">
      <c r="A127" s="154"/>
      <c r="B127" s="155"/>
      <c r="C127" s="186" t="s">
        <v>250</v>
      </c>
      <c r="D127" s="159"/>
      <c r="E127" s="160"/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116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3" x14ac:dyDescent="0.2">
      <c r="A128" s="154"/>
      <c r="B128" s="155"/>
      <c r="C128" s="186" t="s">
        <v>251</v>
      </c>
      <c r="D128" s="159"/>
      <c r="E128" s="160">
        <v>3.4506000000000001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116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ht="22.5" outlineLevel="3" x14ac:dyDescent="0.2">
      <c r="A129" s="154"/>
      <c r="B129" s="155"/>
      <c r="C129" s="186" t="s">
        <v>252</v>
      </c>
      <c r="D129" s="159"/>
      <c r="E129" s="160">
        <v>57.51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116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2">
        <v>43</v>
      </c>
      <c r="B130" s="173" t="s">
        <v>253</v>
      </c>
      <c r="C130" s="185" t="s">
        <v>254</v>
      </c>
      <c r="D130" s="174" t="s">
        <v>239</v>
      </c>
      <c r="E130" s="175">
        <v>191.7</v>
      </c>
      <c r="F130" s="176"/>
      <c r="G130" s="177">
        <f>ROUND(E130*F130,2)</f>
        <v>0</v>
      </c>
      <c r="H130" s="158">
        <v>0</v>
      </c>
      <c r="I130" s="157">
        <f>ROUND(E130*H130,2)</f>
        <v>0</v>
      </c>
      <c r="J130" s="158">
        <v>191.5</v>
      </c>
      <c r="K130" s="157">
        <f>ROUND(E130*J130,2)</f>
        <v>36710.550000000003</v>
      </c>
      <c r="L130" s="157">
        <v>21</v>
      </c>
      <c r="M130" s="157">
        <f>G130*(1+L130/100)</f>
        <v>0</v>
      </c>
      <c r="N130" s="156">
        <v>0</v>
      </c>
      <c r="O130" s="156">
        <f>ROUND(E130*N130,2)</f>
        <v>0</v>
      </c>
      <c r="P130" s="156">
        <v>0.01</v>
      </c>
      <c r="Q130" s="156">
        <f>ROUND(E130*P130,2)</f>
        <v>1.92</v>
      </c>
      <c r="R130" s="157"/>
      <c r="S130" s="157" t="s">
        <v>111</v>
      </c>
      <c r="T130" s="157" t="s">
        <v>111</v>
      </c>
      <c r="U130" s="157">
        <v>0.4</v>
      </c>
      <c r="V130" s="157">
        <f>ROUND(E130*U130,2)</f>
        <v>76.680000000000007</v>
      </c>
      <c r="W130" s="157"/>
      <c r="X130" s="157" t="s">
        <v>112</v>
      </c>
      <c r="Y130" s="157" t="s">
        <v>113</v>
      </c>
      <c r="Z130" s="147"/>
      <c r="AA130" s="147"/>
      <c r="AB130" s="147"/>
      <c r="AC130" s="147"/>
      <c r="AD130" s="147"/>
      <c r="AE130" s="147"/>
      <c r="AF130" s="147"/>
      <c r="AG130" s="147" t="s">
        <v>114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2" x14ac:dyDescent="0.2">
      <c r="A131" s="154"/>
      <c r="B131" s="155"/>
      <c r="C131" s="186" t="s">
        <v>255</v>
      </c>
      <c r="D131" s="159"/>
      <c r="E131" s="160">
        <v>191.7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116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x14ac:dyDescent="0.2">
      <c r="A132" s="165" t="s">
        <v>106</v>
      </c>
      <c r="B132" s="166" t="s">
        <v>73</v>
      </c>
      <c r="C132" s="184" t="s">
        <v>74</v>
      </c>
      <c r="D132" s="167"/>
      <c r="E132" s="168"/>
      <c r="F132" s="169"/>
      <c r="G132" s="170">
        <f>SUMIF(AG133:AG134,"&lt;&gt;NOR",G133:G134)</f>
        <v>0</v>
      </c>
      <c r="H132" s="164"/>
      <c r="I132" s="164">
        <f>SUM(I133:I134)</f>
        <v>0</v>
      </c>
      <c r="J132" s="164"/>
      <c r="K132" s="164">
        <f>SUM(K133:K134)</f>
        <v>17018</v>
      </c>
      <c r="L132" s="164"/>
      <c r="M132" s="164">
        <f>SUM(M133:M134)</f>
        <v>0</v>
      </c>
      <c r="N132" s="163"/>
      <c r="O132" s="163">
        <f>SUM(O133:O134)</f>
        <v>0</v>
      </c>
      <c r="P132" s="163"/>
      <c r="Q132" s="163">
        <f>SUM(Q133:Q134)</f>
        <v>0.94</v>
      </c>
      <c r="R132" s="164"/>
      <c r="S132" s="164"/>
      <c r="T132" s="164"/>
      <c r="U132" s="164"/>
      <c r="V132" s="164">
        <f>SUM(V133:V134)</f>
        <v>29.16</v>
      </c>
      <c r="W132" s="164"/>
      <c r="X132" s="164"/>
      <c r="Y132" s="164"/>
      <c r="AG132" t="s">
        <v>107</v>
      </c>
    </row>
    <row r="133" spans="1:60" ht="22.5" outlineLevel="1" x14ac:dyDescent="0.2">
      <c r="A133" s="172">
        <v>44</v>
      </c>
      <c r="B133" s="173" t="s">
        <v>256</v>
      </c>
      <c r="C133" s="185" t="s">
        <v>257</v>
      </c>
      <c r="D133" s="174" t="s">
        <v>239</v>
      </c>
      <c r="E133" s="175">
        <v>101.6</v>
      </c>
      <c r="F133" s="176"/>
      <c r="G133" s="177">
        <f>ROUND(E133*F133,2)</f>
        <v>0</v>
      </c>
      <c r="H133" s="158">
        <v>0</v>
      </c>
      <c r="I133" s="157">
        <f>ROUND(E133*H133,2)</f>
        <v>0</v>
      </c>
      <c r="J133" s="158">
        <v>167.5</v>
      </c>
      <c r="K133" s="157">
        <f>ROUND(E133*J133,2)</f>
        <v>17018</v>
      </c>
      <c r="L133" s="157">
        <v>21</v>
      </c>
      <c r="M133" s="157">
        <f>G133*(1+L133/100)</f>
        <v>0</v>
      </c>
      <c r="N133" s="156">
        <v>0</v>
      </c>
      <c r="O133" s="156">
        <f>ROUND(E133*N133,2)</f>
        <v>0</v>
      </c>
      <c r="P133" s="156">
        <v>9.2499999999999995E-3</v>
      </c>
      <c r="Q133" s="156">
        <f>ROUND(E133*P133,2)</f>
        <v>0.94</v>
      </c>
      <c r="R133" s="157"/>
      <c r="S133" s="157" t="s">
        <v>111</v>
      </c>
      <c r="T133" s="157" t="s">
        <v>111</v>
      </c>
      <c r="U133" s="157">
        <v>0.28699999999999998</v>
      </c>
      <c r="V133" s="157">
        <f>ROUND(E133*U133,2)</f>
        <v>29.16</v>
      </c>
      <c r="W133" s="157"/>
      <c r="X133" s="157" t="s">
        <v>112</v>
      </c>
      <c r="Y133" s="157" t="s">
        <v>113</v>
      </c>
      <c r="Z133" s="147"/>
      <c r="AA133" s="147"/>
      <c r="AB133" s="147"/>
      <c r="AC133" s="147"/>
      <c r="AD133" s="147"/>
      <c r="AE133" s="147"/>
      <c r="AF133" s="147"/>
      <c r="AG133" s="147" t="s">
        <v>114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186" t="s">
        <v>258</v>
      </c>
      <c r="D134" s="159"/>
      <c r="E134" s="160">
        <v>101.6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116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x14ac:dyDescent="0.2">
      <c r="A135" s="165" t="s">
        <v>106</v>
      </c>
      <c r="B135" s="166" t="s">
        <v>71</v>
      </c>
      <c r="C135" s="184" t="s">
        <v>72</v>
      </c>
      <c r="D135" s="167"/>
      <c r="E135" s="168"/>
      <c r="F135" s="169"/>
      <c r="G135" s="170">
        <f>SUMIF(AG136:AG136,"&lt;&gt;NOR",G136:G136)</f>
        <v>0</v>
      </c>
      <c r="H135" s="164"/>
      <c r="I135" s="164">
        <f>SUM(I136:I136)</f>
        <v>0</v>
      </c>
      <c r="J135" s="164"/>
      <c r="K135" s="164">
        <f>SUM(K136:K136)</f>
        <v>455649.11</v>
      </c>
      <c r="L135" s="164"/>
      <c r="M135" s="164">
        <f>SUM(M136:M136)</f>
        <v>0</v>
      </c>
      <c r="N135" s="163"/>
      <c r="O135" s="163">
        <f>SUM(O136:O136)</f>
        <v>0</v>
      </c>
      <c r="P135" s="163"/>
      <c r="Q135" s="163">
        <f>SUM(Q136:Q136)</f>
        <v>0</v>
      </c>
      <c r="R135" s="164"/>
      <c r="S135" s="164"/>
      <c r="T135" s="164"/>
      <c r="U135" s="164"/>
      <c r="V135" s="164">
        <f>SUM(V136:V136)</f>
        <v>602.38</v>
      </c>
      <c r="W135" s="164"/>
      <c r="X135" s="164"/>
      <c r="Y135" s="164"/>
      <c r="AG135" t="s">
        <v>107</v>
      </c>
    </row>
    <row r="136" spans="1:60" outlineLevel="1" x14ac:dyDescent="0.2">
      <c r="A136" s="178">
        <v>45</v>
      </c>
      <c r="B136" s="179" t="s">
        <v>259</v>
      </c>
      <c r="C136" s="188" t="s">
        <v>260</v>
      </c>
      <c r="D136" s="180" t="s">
        <v>261</v>
      </c>
      <c r="E136" s="181">
        <v>1544.5732700000001</v>
      </c>
      <c r="F136" s="182"/>
      <c r="G136" s="183">
        <f>ROUND(E136*F136,2)</f>
        <v>0</v>
      </c>
      <c r="H136" s="158">
        <v>0</v>
      </c>
      <c r="I136" s="157">
        <f>ROUND(E136*H136,2)</f>
        <v>0</v>
      </c>
      <c r="J136" s="158">
        <v>295</v>
      </c>
      <c r="K136" s="157">
        <f>ROUND(E136*J136,2)</f>
        <v>455649.11</v>
      </c>
      <c r="L136" s="157">
        <v>21</v>
      </c>
      <c r="M136" s="157">
        <f>G136*(1+L136/100)</f>
        <v>0</v>
      </c>
      <c r="N136" s="156">
        <v>0</v>
      </c>
      <c r="O136" s="156">
        <f>ROUND(E136*N136,2)</f>
        <v>0</v>
      </c>
      <c r="P136" s="156">
        <v>0</v>
      </c>
      <c r="Q136" s="156">
        <f>ROUND(E136*P136,2)</f>
        <v>0</v>
      </c>
      <c r="R136" s="157"/>
      <c r="S136" s="157" t="s">
        <v>111</v>
      </c>
      <c r="T136" s="157" t="s">
        <v>111</v>
      </c>
      <c r="U136" s="157">
        <v>0.39</v>
      </c>
      <c r="V136" s="157">
        <f>ROUND(E136*U136,2)</f>
        <v>602.38</v>
      </c>
      <c r="W136" s="157"/>
      <c r="X136" s="157" t="s">
        <v>262</v>
      </c>
      <c r="Y136" s="157" t="s">
        <v>113</v>
      </c>
      <c r="Z136" s="147"/>
      <c r="AA136" s="147"/>
      <c r="AB136" s="147"/>
      <c r="AC136" s="147"/>
      <c r="AD136" s="147"/>
      <c r="AE136" s="147"/>
      <c r="AF136" s="147"/>
      <c r="AG136" s="147" t="s">
        <v>263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x14ac:dyDescent="0.2">
      <c r="A137" s="165" t="s">
        <v>106</v>
      </c>
      <c r="B137" s="166" t="s">
        <v>75</v>
      </c>
      <c r="C137" s="184" t="s">
        <v>76</v>
      </c>
      <c r="D137" s="167"/>
      <c r="E137" s="168"/>
      <c r="F137" s="169"/>
      <c r="G137" s="170">
        <f>SUMIF(AG138:AG140,"&lt;&gt;NOR",G138:G140)</f>
        <v>0</v>
      </c>
      <c r="H137" s="164"/>
      <c r="I137" s="164">
        <f>SUM(I138:I140)</f>
        <v>0</v>
      </c>
      <c r="J137" s="164"/>
      <c r="K137" s="164">
        <f>SUM(K138:K140)</f>
        <v>313403.09999999998</v>
      </c>
      <c r="L137" s="164"/>
      <c r="M137" s="164">
        <f>SUM(M138:M140)</f>
        <v>0</v>
      </c>
      <c r="N137" s="163"/>
      <c r="O137" s="163">
        <f>SUM(O138:O140)</f>
        <v>0</v>
      </c>
      <c r="P137" s="163"/>
      <c r="Q137" s="163">
        <f>SUM(Q138:Q140)</f>
        <v>0</v>
      </c>
      <c r="R137" s="164"/>
      <c r="S137" s="164"/>
      <c r="T137" s="164"/>
      <c r="U137" s="164"/>
      <c r="V137" s="164">
        <f>SUM(V138:V140)</f>
        <v>80.55</v>
      </c>
      <c r="W137" s="164"/>
      <c r="X137" s="164"/>
      <c r="Y137" s="164"/>
      <c r="AG137" t="s">
        <v>107</v>
      </c>
    </row>
    <row r="138" spans="1:60" outlineLevel="1" x14ac:dyDescent="0.2">
      <c r="A138" s="178">
        <v>46</v>
      </c>
      <c r="B138" s="179" t="s">
        <v>264</v>
      </c>
      <c r="C138" s="188" t="s">
        <v>265</v>
      </c>
      <c r="D138" s="180" t="s">
        <v>261</v>
      </c>
      <c r="E138" s="181">
        <v>164.37799999999999</v>
      </c>
      <c r="F138" s="182"/>
      <c r="G138" s="183">
        <f>ROUND(E138*F138,2)</f>
        <v>0</v>
      </c>
      <c r="H138" s="158">
        <v>0</v>
      </c>
      <c r="I138" s="157">
        <f>ROUND(E138*H138,2)</f>
        <v>0</v>
      </c>
      <c r="J138" s="158">
        <v>301</v>
      </c>
      <c r="K138" s="157">
        <f>ROUND(E138*J138,2)</f>
        <v>49477.78</v>
      </c>
      <c r="L138" s="157">
        <v>21</v>
      </c>
      <c r="M138" s="157">
        <f>G138*(1+L138/100)</f>
        <v>0</v>
      </c>
      <c r="N138" s="156">
        <v>0</v>
      </c>
      <c r="O138" s="156">
        <f>ROUND(E138*N138,2)</f>
        <v>0</v>
      </c>
      <c r="P138" s="156">
        <v>0</v>
      </c>
      <c r="Q138" s="156">
        <f>ROUND(E138*P138,2)</f>
        <v>0</v>
      </c>
      <c r="R138" s="157"/>
      <c r="S138" s="157" t="s">
        <v>111</v>
      </c>
      <c r="T138" s="157" t="s">
        <v>111</v>
      </c>
      <c r="U138" s="157">
        <v>0.49</v>
      </c>
      <c r="V138" s="157">
        <f>ROUND(E138*U138,2)</f>
        <v>80.55</v>
      </c>
      <c r="W138" s="157"/>
      <c r="X138" s="157" t="s">
        <v>266</v>
      </c>
      <c r="Y138" s="157" t="s">
        <v>113</v>
      </c>
      <c r="Z138" s="147"/>
      <c r="AA138" s="147"/>
      <c r="AB138" s="147"/>
      <c r="AC138" s="147"/>
      <c r="AD138" s="147"/>
      <c r="AE138" s="147"/>
      <c r="AF138" s="147"/>
      <c r="AG138" s="147" t="s">
        <v>267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8">
        <v>47</v>
      </c>
      <c r="B139" s="179" t="s">
        <v>268</v>
      </c>
      <c r="C139" s="188" t="s">
        <v>269</v>
      </c>
      <c r="D139" s="180" t="s">
        <v>261</v>
      </c>
      <c r="E139" s="181">
        <v>657.51199999999994</v>
      </c>
      <c r="F139" s="182"/>
      <c r="G139" s="183">
        <f>ROUND(E139*F139,2)</f>
        <v>0</v>
      </c>
      <c r="H139" s="158">
        <v>0</v>
      </c>
      <c r="I139" s="157">
        <f>ROUND(E139*H139,2)</f>
        <v>0</v>
      </c>
      <c r="J139" s="158">
        <v>26.4</v>
      </c>
      <c r="K139" s="157">
        <f>ROUND(E139*J139,2)</f>
        <v>17358.32</v>
      </c>
      <c r="L139" s="157">
        <v>21</v>
      </c>
      <c r="M139" s="157">
        <f>G139*(1+L139/100)</f>
        <v>0</v>
      </c>
      <c r="N139" s="156">
        <v>0</v>
      </c>
      <c r="O139" s="156">
        <f>ROUND(E139*N139,2)</f>
        <v>0</v>
      </c>
      <c r="P139" s="156">
        <v>0</v>
      </c>
      <c r="Q139" s="156">
        <f>ROUND(E139*P139,2)</f>
        <v>0</v>
      </c>
      <c r="R139" s="157"/>
      <c r="S139" s="157" t="s">
        <v>111</v>
      </c>
      <c r="T139" s="157" t="s">
        <v>111</v>
      </c>
      <c r="U139" s="157">
        <v>0</v>
      </c>
      <c r="V139" s="157">
        <f>ROUND(E139*U139,2)</f>
        <v>0</v>
      </c>
      <c r="W139" s="157"/>
      <c r="X139" s="157" t="s">
        <v>266</v>
      </c>
      <c r="Y139" s="157" t="s">
        <v>113</v>
      </c>
      <c r="Z139" s="147"/>
      <c r="AA139" s="147"/>
      <c r="AB139" s="147"/>
      <c r="AC139" s="147"/>
      <c r="AD139" s="147"/>
      <c r="AE139" s="147"/>
      <c r="AF139" s="147"/>
      <c r="AG139" s="147" t="s">
        <v>267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ht="22.5" outlineLevel="1" x14ac:dyDescent="0.2">
      <c r="A140" s="178">
        <v>48</v>
      </c>
      <c r="B140" s="179" t="s">
        <v>270</v>
      </c>
      <c r="C140" s="188" t="s">
        <v>271</v>
      </c>
      <c r="D140" s="180" t="s">
        <v>261</v>
      </c>
      <c r="E140" s="181">
        <v>164.37799999999999</v>
      </c>
      <c r="F140" s="182"/>
      <c r="G140" s="183">
        <f>ROUND(E140*F140,2)</f>
        <v>0</v>
      </c>
      <c r="H140" s="158">
        <v>0</v>
      </c>
      <c r="I140" s="157">
        <f>ROUND(E140*H140,2)</f>
        <v>0</v>
      </c>
      <c r="J140" s="158">
        <v>1500</v>
      </c>
      <c r="K140" s="157">
        <f>ROUND(E140*J140,2)</f>
        <v>246567</v>
      </c>
      <c r="L140" s="157">
        <v>21</v>
      </c>
      <c r="M140" s="157">
        <f>G140*(1+L140/100)</f>
        <v>0</v>
      </c>
      <c r="N140" s="156">
        <v>0</v>
      </c>
      <c r="O140" s="156">
        <f>ROUND(E140*N140,2)</f>
        <v>0</v>
      </c>
      <c r="P140" s="156">
        <v>0</v>
      </c>
      <c r="Q140" s="156">
        <f>ROUND(E140*P140,2)</f>
        <v>0</v>
      </c>
      <c r="R140" s="157"/>
      <c r="S140" s="157" t="s">
        <v>272</v>
      </c>
      <c r="T140" s="157" t="s">
        <v>199</v>
      </c>
      <c r="U140" s="157">
        <v>0</v>
      </c>
      <c r="V140" s="157">
        <f>ROUND(E140*U140,2)</f>
        <v>0</v>
      </c>
      <c r="W140" s="157"/>
      <c r="X140" s="157" t="s">
        <v>266</v>
      </c>
      <c r="Y140" s="157" t="s">
        <v>113</v>
      </c>
      <c r="Z140" s="147"/>
      <c r="AA140" s="147"/>
      <c r="AB140" s="147"/>
      <c r="AC140" s="147"/>
      <c r="AD140" s="147"/>
      <c r="AE140" s="147"/>
      <c r="AF140" s="147"/>
      <c r="AG140" s="147" t="s">
        <v>267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x14ac:dyDescent="0.2">
      <c r="A141" s="165" t="s">
        <v>106</v>
      </c>
      <c r="B141" s="166" t="s">
        <v>78</v>
      </c>
      <c r="C141" s="184" t="s">
        <v>29</v>
      </c>
      <c r="D141" s="167"/>
      <c r="E141" s="168"/>
      <c r="F141" s="169"/>
      <c r="G141" s="170">
        <f>SUMIF(AG142:AG148,"&lt;&gt;NOR",G142:G148)</f>
        <v>0</v>
      </c>
      <c r="H141" s="164"/>
      <c r="I141" s="164">
        <f>SUM(I142:I148)</f>
        <v>0</v>
      </c>
      <c r="J141" s="164"/>
      <c r="K141" s="164">
        <f>SUM(K142:K148)</f>
        <v>280000</v>
      </c>
      <c r="L141" s="164"/>
      <c r="M141" s="164">
        <f>SUM(M142:M148)</f>
        <v>0</v>
      </c>
      <c r="N141" s="163"/>
      <c r="O141" s="163">
        <f>SUM(O142:O148)</f>
        <v>0</v>
      </c>
      <c r="P141" s="163"/>
      <c r="Q141" s="163">
        <f>SUM(Q142:Q148)</f>
        <v>0</v>
      </c>
      <c r="R141" s="164"/>
      <c r="S141" s="164"/>
      <c r="T141" s="164"/>
      <c r="U141" s="164"/>
      <c r="V141" s="164">
        <f>SUM(V142:V148)</f>
        <v>0</v>
      </c>
      <c r="W141" s="164"/>
      <c r="X141" s="164"/>
      <c r="Y141" s="164"/>
      <c r="AG141" t="s">
        <v>107</v>
      </c>
    </row>
    <row r="142" spans="1:60" outlineLevel="1" x14ac:dyDescent="0.2">
      <c r="A142" s="178">
        <v>49</v>
      </c>
      <c r="B142" s="179" t="s">
        <v>273</v>
      </c>
      <c r="C142" s="188" t="s">
        <v>274</v>
      </c>
      <c r="D142" s="180" t="s">
        <v>275</v>
      </c>
      <c r="E142" s="181">
        <v>1</v>
      </c>
      <c r="F142" s="182"/>
      <c r="G142" s="183">
        <f t="shared" ref="G142:G148" si="0">ROUND(E142*F142,2)</f>
        <v>0</v>
      </c>
      <c r="H142" s="158">
        <v>0</v>
      </c>
      <c r="I142" s="157">
        <f t="shared" ref="I142:I148" si="1">ROUND(E142*H142,2)</f>
        <v>0</v>
      </c>
      <c r="J142" s="158">
        <v>150000</v>
      </c>
      <c r="K142" s="157">
        <f t="shared" ref="K142:K148" si="2">ROUND(E142*J142,2)</f>
        <v>150000</v>
      </c>
      <c r="L142" s="157">
        <v>21</v>
      </c>
      <c r="M142" s="157">
        <f t="shared" ref="M142:M148" si="3">G142*(1+L142/100)</f>
        <v>0</v>
      </c>
      <c r="N142" s="156">
        <v>0</v>
      </c>
      <c r="O142" s="156">
        <f t="shared" ref="O142:O148" si="4">ROUND(E142*N142,2)</f>
        <v>0</v>
      </c>
      <c r="P142" s="156">
        <v>0</v>
      </c>
      <c r="Q142" s="156">
        <f t="shared" ref="Q142:Q148" si="5">ROUND(E142*P142,2)</f>
        <v>0</v>
      </c>
      <c r="R142" s="157"/>
      <c r="S142" s="157" t="s">
        <v>198</v>
      </c>
      <c r="T142" s="157" t="s">
        <v>199</v>
      </c>
      <c r="U142" s="157">
        <v>0</v>
      </c>
      <c r="V142" s="157">
        <f t="shared" ref="V142:V148" si="6">ROUND(E142*U142,2)</f>
        <v>0</v>
      </c>
      <c r="W142" s="157"/>
      <c r="X142" s="157" t="s">
        <v>112</v>
      </c>
      <c r="Y142" s="157" t="s">
        <v>113</v>
      </c>
      <c r="Z142" s="147"/>
      <c r="AA142" s="147"/>
      <c r="AB142" s="147"/>
      <c r="AC142" s="147"/>
      <c r="AD142" s="147"/>
      <c r="AE142" s="147"/>
      <c r="AF142" s="147"/>
      <c r="AG142" s="147" t="s">
        <v>114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8">
        <v>50</v>
      </c>
      <c r="B143" s="179" t="s">
        <v>276</v>
      </c>
      <c r="C143" s="188" t="s">
        <v>277</v>
      </c>
      <c r="D143" s="180" t="s">
        <v>275</v>
      </c>
      <c r="E143" s="181">
        <v>1</v>
      </c>
      <c r="F143" s="182"/>
      <c r="G143" s="183">
        <f t="shared" si="0"/>
        <v>0</v>
      </c>
      <c r="H143" s="158">
        <v>0</v>
      </c>
      <c r="I143" s="157">
        <f t="shared" si="1"/>
        <v>0</v>
      </c>
      <c r="J143" s="158">
        <v>30000</v>
      </c>
      <c r="K143" s="157">
        <f t="shared" si="2"/>
        <v>30000</v>
      </c>
      <c r="L143" s="157">
        <v>21</v>
      </c>
      <c r="M143" s="157">
        <f t="shared" si="3"/>
        <v>0</v>
      </c>
      <c r="N143" s="156">
        <v>0</v>
      </c>
      <c r="O143" s="156">
        <f t="shared" si="4"/>
        <v>0</v>
      </c>
      <c r="P143" s="156">
        <v>0</v>
      </c>
      <c r="Q143" s="156">
        <f t="shared" si="5"/>
        <v>0</v>
      </c>
      <c r="R143" s="157"/>
      <c r="S143" s="157" t="s">
        <v>198</v>
      </c>
      <c r="T143" s="157" t="s">
        <v>199</v>
      </c>
      <c r="U143" s="157">
        <v>0</v>
      </c>
      <c r="V143" s="157">
        <f t="shared" si="6"/>
        <v>0</v>
      </c>
      <c r="W143" s="157"/>
      <c r="X143" s="157" t="s">
        <v>112</v>
      </c>
      <c r="Y143" s="157" t="s">
        <v>113</v>
      </c>
      <c r="Z143" s="147"/>
      <c r="AA143" s="147"/>
      <c r="AB143" s="147"/>
      <c r="AC143" s="147"/>
      <c r="AD143" s="147"/>
      <c r="AE143" s="147"/>
      <c r="AF143" s="147"/>
      <c r="AG143" s="147" t="s">
        <v>114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8">
        <v>51</v>
      </c>
      <c r="B144" s="179" t="s">
        <v>278</v>
      </c>
      <c r="C144" s="188" t="s">
        <v>279</v>
      </c>
      <c r="D144" s="180" t="s">
        <v>275</v>
      </c>
      <c r="E144" s="181">
        <v>1</v>
      </c>
      <c r="F144" s="182"/>
      <c r="G144" s="183">
        <f t="shared" si="0"/>
        <v>0</v>
      </c>
      <c r="H144" s="158">
        <v>0</v>
      </c>
      <c r="I144" s="157">
        <f t="shared" si="1"/>
        <v>0</v>
      </c>
      <c r="J144" s="158">
        <v>10000</v>
      </c>
      <c r="K144" s="157">
        <f t="shared" si="2"/>
        <v>10000</v>
      </c>
      <c r="L144" s="157">
        <v>21</v>
      </c>
      <c r="M144" s="157">
        <f t="shared" si="3"/>
        <v>0</v>
      </c>
      <c r="N144" s="156">
        <v>0</v>
      </c>
      <c r="O144" s="156">
        <f t="shared" si="4"/>
        <v>0</v>
      </c>
      <c r="P144" s="156">
        <v>0</v>
      </c>
      <c r="Q144" s="156">
        <f t="shared" si="5"/>
        <v>0</v>
      </c>
      <c r="R144" s="157"/>
      <c r="S144" s="157" t="s">
        <v>198</v>
      </c>
      <c r="T144" s="157" t="s">
        <v>199</v>
      </c>
      <c r="U144" s="157">
        <v>0</v>
      </c>
      <c r="V144" s="157">
        <f t="shared" si="6"/>
        <v>0</v>
      </c>
      <c r="W144" s="157"/>
      <c r="X144" s="157" t="s">
        <v>112</v>
      </c>
      <c r="Y144" s="157" t="s">
        <v>113</v>
      </c>
      <c r="Z144" s="147"/>
      <c r="AA144" s="147"/>
      <c r="AB144" s="147"/>
      <c r="AC144" s="147"/>
      <c r="AD144" s="147"/>
      <c r="AE144" s="147"/>
      <c r="AF144" s="147"/>
      <c r="AG144" s="147" t="s">
        <v>114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78">
        <v>52</v>
      </c>
      <c r="B145" s="179" t="s">
        <v>280</v>
      </c>
      <c r="C145" s="188" t="s">
        <v>281</v>
      </c>
      <c r="D145" s="180" t="s">
        <v>275</v>
      </c>
      <c r="E145" s="181">
        <v>1</v>
      </c>
      <c r="F145" s="182"/>
      <c r="G145" s="183">
        <f t="shared" si="0"/>
        <v>0</v>
      </c>
      <c r="H145" s="158">
        <v>0</v>
      </c>
      <c r="I145" s="157">
        <f t="shared" si="1"/>
        <v>0</v>
      </c>
      <c r="J145" s="158">
        <v>20000</v>
      </c>
      <c r="K145" s="157">
        <f t="shared" si="2"/>
        <v>20000</v>
      </c>
      <c r="L145" s="157">
        <v>21</v>
      </c>
      <c r="M145" s="157">
        <f t="shared" si="3"/>
        <v>0</v>
      </c>
      <c r="N145" s="156">
        <v>0</v>
      </c>
      <c r="O145" s="156">
        <f t="shared" si="4"/>
        <v>0</v>
      </c>
      <c r="P145" s="156">
        <v>0</v>
      </c>
      <c r="Q145" s="156">
        <f t="shared" si="5"/>
        <v>0</v>
      </c>
      <c r="R145" s="157"/>
      <c r="S145" s="157" t="s">
        <v>198</v>
      </c>
      <c r="T145" s="157" t="s">
        <v>199</v>
      </c>
      <c r="U145" s="157">
        <v>0</v>
      </c>
      <c r="V145" s="157">
        <f t="shared" si="6"/>
        <v>0</v>
      </c>
      <c r="W145" s="157"/>
      <c r="X145" s="157" t="s">
        <v>112</v>
      </c>
      <c r="Y145" s="157" t="s">
        <v>113</v>
      </c>
      <c r="Z145" s="147"/>
      <c r="AA145" s="147"/>
      <c r="AB145" s="147"/>
      <c r="AC145" s="147"/>
      <c r="AD145" s="147"/>
      <c r="AE145" s="147"/>
      <c r="AF145" s="147"/>
      <c r="AG145" s="147" t="s">
        <v>114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8">
        <v>53</v>
      </c>
      <c r="B146" s="179" t="s">
        <v>282</v>
      </c>
      <c r="C146" s="188" t="s">
        <v>283</v>
      </c>
      <c r="D146" s="180" t="s">
        <v>275</v>
      </c>
      <c r="E146" s="181">
        <v>1</v>
      </c>
      <c r="F146" s="182"/>
      <c r="G146" s="183">
        <f t="shared" si="0"/>
        <v>0</v>
      </c>
      <c r="H146" s="158">
        <v>0</v>
      </c>
      <c r="I146" s="157">
        <f t="shared" si="1"/>
        <v>0</v>
      </c>
      <c r="J146" s="158">
        <v>50000</v>
      </c>
      <c r="K146" s="157">
        <f t="shared" si="2"/>
        <v>50000</v>
      </c>
      <c r="L146" s="157">
        <v>21</v>
      </c>
      <c r="M146" s="157">
        <f t="shared" si="3"/>
        <v>0</v>
      </c>
      <c r="N146" s="156">
        <v>0</v>
      </c>
      <c r="O146" s="156">
        <f t="shared" si="4"/>
        <v>0</v>
      </c>
      <c r="P146" s="156">
        <v>0</v>
      </c>
      <c r="Q146" s="156">
        <f t="shared" si="5"/>
        <v>0</v>
      </c>
      <c r="R146" s="157"/>
      <c r="S146" s="157" t="s">
        <v>198</v>
      </c>
      <c r="T146" s="157" t="s">
        <v>199</v>
      </c>
      <c r="U146" s="157">
        <v>0</v>
      </c>
      <c r="V146" s="157">
        <f t="shared" si="6"/>
        <v>0</v>
      </c>
      <c r="W146" s="157"/>
      <c r="X146" s="157" t="s">
        <v>112</v>
      </c>
      <c r="Y146" s="157" t="s">
        <v>113</v>
      </c>
      <c r="Z146" s="147"/>
      <c r="AA146" s="147"/>
      <c r="AB146" s="147"/>
      <c r="AC146" s="147"/>
      <c r="AD146" s="147"/>
      <c r="AE146" s="147"/>
      <c r="AF146" s="147"/>
      <c r="AG146" s="147" t="s">
        <v>114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ht="22.5" outlineLevel="1" x14ac:dyDescent="0.2">
      <c r="A147" s="178">
        <v>54</v>
      </c>
      <c r="B147" s="179" t="s">
        <v>284</v>
      </c>
      <c r="C147" s="188" t="s">
        <v>285</v>
      </c>
      <c r="D147" s="180" t="s">
        <v>275</v>
      </c>
      <c r="E147" s="181">
        <v>1</v>
      </c>
      <c r="F147" s="182"/>
      <c r="G147" s="183">
        <f t="shared" si="0"/>
        <v>0</v>
      </c>
      <c r="H147" s="158">
        <v>0</v>
      </c>
      <c r="I147" s="157">
        <f t="shared" si="1"/>
        <v>0</v>
      </c>
      <c r="J147" s="158">
        <v>20000</v>
      </c>
      <c r="K147" s="157">
        <f t="shared" si="2"/>
        <v>20000</v>
      </c>
      <c r="L147" s="157">
        <v>21</v>
      </c>
      <c r="M147" s="157">
        <f t="shared" si="3"/>
        <v>0</v>
      </c>
      <c r="N147" s="156">
        <v>0</v>
      </c>
      <c r="O147" s="156">
        <f t="shared" si="4"/>
        <v>0</v>
      </c>
      <c r="P147" s="156">
        <v>0</v>
      </c>
      <c r="Q147" s="156">
        <f t="shared" si="5"/>
        <v>0</v>
      </c>
      <c r="R147" s="157"/>
      <c r="S147" s="157" t="s">
        <v>198</v>
      </c>
      <c r="T147" s="157" t="s">
        <v>199</v>
      </c>
      <c r="U147" s="157">
        <v>0</v>
      </c>
      <c r="V147" s="157">
        <f t="shared" si="6"/>
        <v>0</v>
      </c>
      <c r="W147" s="157"/>
      <c r="X147" s="157" t="s">
        <v>112</v>
      </c>
      <c r="Y147" s="157" t="s">
        <v>113</v>
      </c>
      <c r="Z147" s="147"/>
      <c r="AA147" s="147"/>
      <c r="AB147" s="147"/>
      <c r="AC147" s="147"/>
      <c r="AD147" s="147"/>
      <c r="AE147" s="147"/>
      <c r="AF147" s="147"/>
      <c r="AG147" s="147" t="s">
        <v>114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2">
        <v>55</v>
      </c>
      <c r="B148" s="173" t="s">
        <v>286</v>
      </c>
      <c r="C148" s="185" t="s">
        <v>287</v>
      </c>
      <c r="D148" s="174" t="s">
        <v>275</v>
      </c>
      <c r="E148" s="175">
        <v>1</v>
      </c>
      <c r="F148" s="176"/>
      <c r="G148" s="177">
        <f t="shared" si="0"/>
        <v>0</v>
      </c>
      <c r="H148" s="158">
        <v>0</v>
      </c>
      <c r="I148" s="157">
        <f t="shared" si="1"/>
        <v>0</v>
      </c>
      <c r="J148" s="158">
        <v>0</v>
      </c>
      <c r="K148" s="157">
        <f t="shared" si="2"/>
        <v>0</v>
      </c>
      <c r="L148" s="157">
        <v>21</v>
      </c>
      <c r="M148" s="157">
        <f t="shared" si="3"/>
        <v>0</v>
      </c>
      <c r="N148" s="156">
        <v>0</v>
      </c>
      <c r="O148" s="156">
        <f t="shared" si="4"/>
        <v>0</v>
      </c>
      <c r="P148" s="156">
        <v>0</v>
      </c>
      <c r="Q148" s="156">
        <f t="shared" si="5"/>
        <v>0</v>
      </c>
      <c r="R148" s="157"/>
      <c r="S148" s="157" t="s">
        <v>198</v>
      </c>
      <c r="T148" s="157" t="s">
        <v>199</v>
      </c>
      <c r="U148" s="157">
        <v>0</v>
      </c>
      <c r="V148" s="157">
        <f t="shared" si="6"/>
        <v>0</v>
      </c>
      <c r="W148" s="157"/>
      <c r="X148" s="157" t="s">
        <v>112</v>
      </c>
      <c r="Y148" s="157" t="s">
        <v>113</v>
      </c>
      <c r="Z148" s="147"/>
      <c r="AA148" s="147"/>
      <c r="AB148" s="147"/>
      <c r="AC148" s="147"/>
      <c r="AD148" s="147"/>
      <c r="AE148" s="147"/>
      <c r="AF148" s="147"/>
      <c r="AG148" s="147" t="s">
        <v>114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x14ac:dyDescent="0.2">
      <c r="A149" s="3"/>
      <c r="B149" s="4"/>
      <c r="C149" s="189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AE149">
        <v>0</v>
      </c>
      <c r="AF149">
        <v>21</v>
      </c>
      <c r="AG149" t="s">
        <v>92</v>
      </c>
    </row>
    <row r="150" spans="1:60" x14ac:dyDescent="0.2">
      <c r="A150" s="150"/>
      <c r="B150" s="151" t="s">
        <v>31</v>
      </c>
      <c r="C150" s="190"/>
      <c r="D150" s="152"/>
      <c r="E150" s="153"/>
      <c r="F150" s="153"/>
      <c r="G150" s="171">
        <f>G8+G93+G98+G117+G125+G132+G135+G137+G141</f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AE150">
        <f>SUMIF(L7:L148,AE149,G7:G148)</f>
        <v>0</v>
      </c>
      <c r="AF150">
        <f>SUMIF(L7:L148,AF149,G7:G148)</f>
        <v>0</v>
      </c>
      <c r="AG150" t="s">
        <v>288</v>
      </c>
    </row>
    <row r="151" spans="1:60" x14ac:dyDescent="0.2">
      <c r="A151" s="3"/>
      <c r="B151" s="4"/>
      <c r="C151" s="189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60" x14ac:dyDescent="0.2">
      <c r="A152" s="3"/>
      <c r="B152" s="4"/>
      <c r="C152" s="189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60" x14ac:dyDescent="0.2">
      <c r="A153" s="268" t="s">
        <v>289</v>
      </c>
      <c r="B153" s="268"/>
      <c r="C153" s="269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60" x14ac:dyDescent="0.2">
      <c r="A154" s="249"/>
      <c r="B154" s="250"/>
      <c r="C154" s="251"/>
      <c r="D154" s="250"/>
      <c r="E154" s="250"/>
      <c r="F154" s="250"/>
      <c r="G154" s="252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AG154" t="s">
        <v>290</v>
      </c>
    </row>
    <row r="155" spans="1:60" x14ac:dyDescent="0.2">
      <c r="A155" s="253"/>
      <c r="B155" s="254"/>
      <c r="C155" s="255"/>
      <c r="D155" s="254"/>
      <c r="E155" s="254"/>
      <c r="F155" s="254"/>
      <c r="G155" s="256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">
      <c r="A156" s="253"/>
      <c r="B156" s="254"/>
      <c r="C156" s="255"/>
      <c r="D156" s="254"/>
      <c r="E156" s="254"/>
      <c r="F156" s="254"/>
      <c r="G156" s="256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">
      <c r="A157" s="253"/>
      <c r="B157" s="254"/>
      <c r="C157" s="255"/>
      <c r="D157" s="254"/>
      <c r="E157" s="254"/>
      <c r="F157" s="254"/>
      <c r="G157" s="256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2">
      <c r="A158" s="257"/>
      <c r="B158" s="258"/>
      <c r="C158" s="259"/>
      <c r="D158" s="258"/>
      <c r="E158" s="258"/>
      <c r="F158" s="258"/>
      <c r="G158" s="260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60" x14ac:dyDescent="0.2">
      <c r="A159" s="3"/>
      <c r="B159" s="4"/>
      <c r="C159" s="189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60" x14ac:dyDescent="0.2">
      <c r="C160" s="191"/>
      <c r="D160" s="10"/>
      <c r="AG160" t="s">
        <v>291</v>
      </c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54:G158"/>
    <mergeCell ref="A1:G1"/>
    <mergeCell ref="C2:G2"/>
    <mergeCell ref="C3:G3"/>
    <mergeCell ref="C4:G4"/>
    <mergeCell ref="A153:C1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SO03 003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'SO03 003 Pol'!Názvy_tisku</vt:lpstr>
      <vt:lpstr>oadresa</vt:lpstr>
      <vt:lpstr>Stavba!Objednatel</vt:lpstr>
      <vt:lpstr>Stavba!Objekt</vt:lpstr>
      <vt:lpstr>'SO03 003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Zourek Václav</dc:creator>
  <cp:lastModifiedBy>Zatloukal Jiří</cp:lastModifiedBy>
  <cp:lastPrinted>2019-03-19T12:27:02Z</cp:lastPrinted>
  <dcterms:created xsi:type="dcterms:W3CDTF">2009-04-08T07:15:50Z</dcterms:created>
  <dcterms:modified xsi:type="dcterms:W3CDTF">2025-01-29T10:04:59Z</dcterms:modified>
</cp:coreProperties>
</file>