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showInkAnnotation="0" codeName="ThisWorkbook"/>
  <xr:revisionPtr revIDLastSave="0" documentId="13_ncr:1_{605B047E-D829-4716-B5DD-D46933BE3D9E}" xr6:coauthVersionLast="47" xr6:coauthVersionMax="47" xr10:uidLastSave="{00000000-0000-0000-0000-000000000000}"/>
  <bookViews>
    <workbookView xWindow="-28920" yWindow="1470" windowWidth="29040" windowHeight="15720" tabRatio="500" xr2:uid="{00000000-000D-0000-FFFF-FFFF00000000}"/>
  </bookViews>
  <sheets>
    <sheet name="Rozpocet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9" i="1" l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K21" i="1" l="1"/>
  <c r="G21" i="1"/>
  <c r="J21" i="1" s="1"/>
  <c r="K22" i="1"/>
  <c r="G22" i="1"/>
  <c r="J22" i="1" s="1"/>
  <c r="K35" i="1"/>
  <c r="G35" i="1"/>
  <c r="J35" i="1" s="1"/>
  <c r="H25" i="1" l="1"/>
  <c r="H24" i="1"/>
  <c r="H46" i="1"/>
  <c r="H45" i="1"/>
  <c r="H44" i="1"/>
  <c r="J43" i="1"/>
  <c r="J42" i="1"/>
  <c r="K27" i="1" l="1"/>
  <c r="G27" i="1"/>
  <c r="J27" i="1" s="1"/>
  <c r="K19" i="1" l="1"/>
  <c r="G19" i="1"/>
  <c r="J19" i="1" s="1"/>
  <c r="K18" i="1"/>
  <c r="G18" i="1"/>
  <c r="J18" i="1" s="1"/>
  <c r="G9" i="1" l="1"/>
  <c r="J9" i="1" s="1"/>
  <c r="K9" i="1"/>
  <c r="G10" i="1"/>
  <c r="J10" i="1" s="1"/>
  <c r="K10" i="1"/>
  <c r="G11" i="1"/>
  <c r="J11" i="1" s="1"/>
  <c r="K11" i="1"/>
  <c r="G12" i="1"/>
  <c r="J12" i="1" s="1"/>
  <c r="K12" i="1"/>
  <c r="G13" i="1"/>
  <c r="J13" i="1" s="1"/>
  <c r="K13" i="1"/>
  <c r="G14" i="1"/>
  <c r="J14" i="1" s="1"/>
  <c r="K14" i="1"/>
  <c r="G15" i="1"/>
  <c r="J15" i="1" s="1"/>
  <c r="K15" i="1"/>
  <c r="G16" i="1"/>
  <c r="J16" i="1" s="1"/>
  <c r="K16" i="1"/>
  <c r="G17" i="1"/>
  <c r="J17" i="1" s="1"/>
  <c r="K17" i="1"/>
  <c r="G32" i="1" l="1"/>
  <c r="G33" i="1"/>
  <c r="G31" i="1"/>
  <c r="K6" i="1" l="1"/>
  <c r="K7" i="1"/>
  <c r="K8" i="1"/>
  <c r="K20" i="1"/>
  <c r="K23" i="1"/>
  <c r="K24" i="1"/>
  <c r="K25" i="1"/>
  <c r="K26" i="1"/>
  <c r="K28" i="1"/>
  <c r="K29" i="1"/>
  <c r="K30" i="1"/>
  <c r="J31" i="1"/>
  <c r="K31" i="1"/>
  <c r="J32" i="1"/>
  <c r="K32" i="1"/>
  <c r="J33" i="1"/>
  <c r="K33" i="1"/>
  <c r="J34" i="1"/>
  <c r="K36" i="1"/>
  <c r="K37" i="1"/>
  <c r="K38" i="1"/>
  <c r="J39" i="1"/>
  <c r="J40" i="1"/>
  <c r="K41" i="1"/>
  <c r="K44" i="1"/>
  <c r="K45" i="1"/>
  <c r="K46" i="1"/>
  <c r="J47" i="1"/>
  <c r="H39" i="1"/>
  <c r="H34" i="1"/>
  <c r="K34" i="1" s="1"/>
  <c r="G38" i="1"/>
  <c r="K39" i="1" l="1"/>
  <c r="F42" i="1"/>
  <c r="H42" i="1" s="1"/>
  <c r="K42" i="1" s="1"/>
  <c r="H40" i="1"/>
  <c r="K40" i="1" s="1"/>
  <c r="J38" i="1"/>
  <c r="J24" i="1"/>
  <c r="G36" i="1" l="1"/>
  <c r="G28" i="1"/>
  <c r="J28" i="1" s="1"/>
  <c r="G29" i="1"/>
  <c r="J29" i="1" s="1"/>
  <c r="G30" i="1"/>
  <c r="J30" i="1" s="1"/>
  <c r="J36" i="1" l="1"/>
  <c r="G5" i="1"/>
  <c r="E50" i="1" s="1"/>
  <c r="G6" i="1"/>
  <c r="J6" i="1" s="1"/>
  <c r="G7" i="1"/>
  <c r="J7" i="1" s="1"/>
  <c r="G8" i="1"/>
  <c r="J8" i="1" s="1"/>
  <c r="G20" i="1"/>
  <c r="J25" i="1"/>
  <c r="G26" i="1"/>
  <c r="J26" i="1" s="1"/>
  <c r="J20" i="1" l="1"/>
  <c r="F43" i="1"/>
  <c r="K5" i="1"/>
  <c r="J5" i="1"/>
  <c r="B5" i="1"/>
  <c r="B6" i="1" s="1"/>
  <c r="B7" i="1" s="1"/>
  <c r="B8" i="1" s="1"/>
  <c r="J45" i="1" l="1"/>
  <c r="G23" i="1"/>
  <c r="G41" i="1"/>
  <c r="J23" i="1" l="1"/>
  <c r="H47" i="1"/>
  <c r="J41" i="1"/>
  <c r="J46" i="1"/>
  <c r="G37" i="1" l="1"/>
  <c r="K47" i="1"/>
  <c r="J37" i="1" l="1"/>
  <c r="J44" i="1"/>
  <c r="E51" i="1" l="1"/>
  <c r="F51" i="1" s="1"/>
  <c r="G51" i="1" s="1"/>
  <c r="H43" i="1"/>
  <c r="K43" i="1" s="1"/>
  <c r="F50" i="1" l="1"/>
  <c r="G50" i="1" s="1"/>
  <c r="E52" i="1"/>
  <c r="F52" i="1" s="1"/>
  <c r="G52" i="1" s="1"/>
  <c r="D51" i="1" l="1"/>
  <c r="D52" i="1" s="1"/>
</calcChain>
</file>

<file path=xl/sharedStrings.xml><?xml version="1.0" encoding="utf-8"?>
<sst xmlns="http://schemas.openxmlformats.org/spreadsheetml/2006/main" count="115" uniqueCount="71">
  <si>
    <t>Počet</t>
  </si>
  <si>
    <t>MJ</t>
  </si>
  <si>
    <t>ks</t>
  </si>
  <si>
    <t>m</t>
  </si>
  <si>
    <t>Plošina</t>
  </si>
  <si>
    <t>hod</t>
  </si>
  <si>
    <t>bez DPH</t>
  </si>
  <si>
    <t>Revize</t>
  </si>
  <si>
    <t>Kč/1MJ</t>
  </si>
  <si>
    <t>DPH 21%</t>
  </si>
  <si>
    <t>Poznámky k rozpočtu:</t>
  </si>
  <si>
    <t>Seřízení a optimalizace řídících prvků</t>
  </si>
  <si>
    <t>Čítač provozních hodin</t>
  </si>
  <si>
    <t>m3</t>
  </si>
  <si>
    <t>Zem práce, výkop+záhozy+hutn - pro výstavbu sloupů</t>
  </si>
  <si>
    <t>Doprava a přesun materiálu</t>
  </si>
  <si>
    <t>1m výložník vč. přísl. a montáž</t>
  </si>
  <si>
    <t>Položka - uznatelné výdaje</t>
  </si>
  <si>
    <t>s DPH</t>
  </si>
  <si>
    <t>Uznatelné</t>
  </si>
  <si>
    <t>Neuznatelné</t>
  </si>
  <si>
    <t>Rekapitulace</t>
  </si>
  <si>
    <t>podíl</t>
  </si>
  <si>
    <t>1,5m výložník vč. přísl. a montáž</t>
  </si>
  <si>
    <t>2m výložník vč. přísl. a montáž</t>
  </si>
  <si>
    <t>Zem práce, výkop+záhozy+hutn vč. chrán.+ozn. - kab. Trasy(35x80)</t>
  </si>
  <si>
    <t>Svítidlo dle konfigurace 1, Tc max. 2700K</t>
  </si>
  <si>
    <t>Svítidlo dle konfigurace 2, Tc max. 2700K</t>
  </si>
  <si>
    <t>Svítidlo dle konfigurace 3, Tc max. 2700K</t>
  </si>
  <si>
    <t>Svítidlo dle konfigurace 4, Tc max. 2700K</t>
  </si>
  <si>
    <t>Svítidlo dle konfigurace 5, Tc max. 2700K</t>
  </si>
  <si>
    <t>Svítidlo dle konfigurace 6, Tc max. 2700K</t>
  </si>
  <si>
    <t>Svítidlo dle konfigurace 7, Tc max. 2700K</t>
  </si>
  <si>
    <t>Svítidlo dle konfigurace 8, Tc max. 2700K</t>
  </si>
  <si>
    <t>Svítidlo dle konfigurace 9, Tc max. 2700K</t>
  </si>
  <si>
    <t>Svítidlo dle konfigurace 10, Tc max. 2700K</t>
  </si>
  <si>
    <t>Svítidlo dle konfigurace 11, Tc max. 2700K</t>
  </si>
  <si>
    <t>U svítidel pro přechody pro chodce je povolena maximální náhradní teplota chromatičnosti Tc 4000K</t>
  </si>
  <si>
    <t>z toho uznatelné náklady</t>
  </si>
  <si>
    <t>z toho neuznatelné náklady</t>
  </si>
  <si>
    <t xml:space="preserve">Dodávka sloupu = sloup, svorkovnice, bet. základ hloubk. impreg., ochr. nástřik paty sloupu, kotvící mat., uzemn.mat., případné vyložení, </t>
  </si>
  <si>
    <t>průchodky či konektory pro vánoční dekorace, billboardy dle přiloženého výkresu sloupu. Kompletní montáž, zapojení, uzemnění, zprovoznění</t>
  </si>
  <si>
    <t>kpl</t>
  </si>
  <si>
    <t>V  ..............................</t>
  </si>
  <si>
    <t>................................</t>
  </si>
  <si>
    <t>Dne  ............................</t>
  </si>
  <si>
    <t>podpis oprávněné osoby za uchazeče</t>
  </si>
  <si>
    <t>Kabel zemní, vč.přísl.(chrán.,spojky, smršť., ..), práce</t>
  </si>
  <si>
    <t>Konstr. prvky vč. Montáže (bandimex apod.)</t>
  </si>
  <si>
    <t>Výměna RVO vč výzbroje a zap.</t>
  </si>
  <si>
    <t>0,75m výložník vč. přísl. a montáž</t>
  </si>
  <si>
    <t>Příslušenství ke sv.(clonky, backL)</t>
  </si>
  <si>
    <t>Celkové náklady realizace akce</t>
  </si>
  <si>
    <t>Výměna svítidel a násl. zapoj.</t>
  </si>
  <si>
    <t xml:space="preserve">Kabel CYKY 3x1,5mm2 vč.montáže </t>
  </si>
  <si>
    <t>Zemnící tyč 1,5m FeZn vč. práce</t>
  </si>
  <si>
    <t>Lanškroun VO - NPO 2024 - Položkový rozpočet</t>
  </si>
  <si>
    <t>Svítidlo dle konfigurace 12, Tc max. 2700K - sadové</t>
  </si>
  <si>
    <t>Svítidlo dle konfigurace 13, Tc max. 2700K - sadové</t>
  </si>
  <si>
    <t>Zařízení staveniště a dopravní značení (max. 4,12% z ceny práce)</t>
  </si>
  <si>
    <t>Provozní vlivy (max. 3,25% z ceny práce)</t>
  </si>
  <si>
    <t>Spojky zemního kabelu</t>
  </si>
  <si>
    <t>Spojky nadzemního kabelu</t>
  </si>
  <si>
    <t>Pojistky nadzemního kabelu</t>
  </si>
  <si>
    <t>Nový dvojvýložník 90°2,5/2,5 M vč. přísl. a montáž</t>
  </si>
  <si>
    <t>Sloup Al 5m - výměna (patka,svor.,kon.),mont.+zap.,komp.práce</t>
  </si>
  <si>
    <t>Odvoz suti, zeminy vč. likvidace a poplatku za uložení…</t>
  </si>
  <si>
    <t>Přidání svítidel do soustavy tj. (práce) montáž a zapoj.</t>
  </si>
  <si>
    <t>Technická dok. skutečného provedení ve standardu dokladů k projektu (tabulka svítidel, ostatní dokumentace projektu)</t>
  </si>
  <si>
    <t>Aktualizace pasportu ve standardu ex. tabulky nových svítidel</t>
  </si>
  <si>
    <t>Sloup Al 6m - výměna (patka,svor.,kon.),mont.+zap.,komp.práce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</si>
</sst>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0" tint="-0.14999847407452621"/>
      <name val="Calibri"/>
      <family val="2"/>
      <charset val="238"/>
    </font>
    <font>
      <sz val="8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rgb="FFFFFFC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2" borderId="0" applyBorder="0" applyProtection="0"/>
    <xf numFmtId="0" fontId="6" fillId="0" borderId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4" fillId="3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4" fillId="4" borderId="2" xfId="0" applyNumberFormat="1" applyFont="1" applyFill="1" applyBorder="1" applyAlignment="1">
      <alignment vertical="center"/>
    </xf>
    <xf numFmtId="4" fontId="4" fillId="4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0" fontId="4" fillId="0" borderId="1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 applyProtection="1">
      <alignment vertical="center"/>
      <protection hidden="1"/>
    </xf>
    <xf numFmtId="0" fontId="5" fillId="5" borderId="1" xfId="0" applyFont="1" applyFill="1" applyBorder="1" applyAlignment="1">
      <alignment horizontal="center" vertical="center" wrapText="1"/>
    </xf>
    <xf numFmtId="4" fontId="0" fillId="6" borderId="1" xfId="0" applyNumberFormat="1" applyFill="1" applyBorder="1" applyAlignment="1" applyProtection="1">
      <alignment vertical="center"/>
      <protection locked="0"/>
    </xf>
  </cellXfs>
  <cellStyles count="4">
    <cellStyle name="Normální" xfId="0" builtinId="0"/>
    <cellStyle name="Normální 2 2" xfId="2" xr:uid="{00000000-0005-0000-0000-000001000000}"/>
    <cellStyle name="Procenta" xfId="3" builtinId="5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79B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M69"/>
  <sheetViews>
    <sheetView tabSelected="1" zoomScaleNormal="100" workbookViewId="0">
      <selection activeCell="C33" sqref="C33"/>
    </sheetView>
  </sheetViews>
  <sheetFormatPr defaultRowHeight="14.5" x14ac:dyDescent="0.35"/>
  <cols>
    <col min="1" max="1" width="2.7265625" style="4" customWidth="1"/>
    <col min="2" max="2" width="4.26953125" style="11" customWidth="1"/>
    <col min="3" max="3" width="59.453125" style="9" customWidth="1"/>
    <col min="4" max="4" width="11.81640625" style="11" bestFit="1" customWidth="1"/>
    <col min="5" max="5" width="12.54296875" style="11" bestFit="1" customWidth="1"/>
    <col min="6" max="7" width="12.54296875" style="9" bestFit="1" customWidth="1"/>
    <col min="8" max="8" width="12.453125" style="9" bestFit="1" customWidth="1"/>
    <col min="9" max="9" width="3.26953125" style="9" bestFit="1" customWidth="1"/>
    <col min="10" max="10" width="12.54296875" style="9" bestFit="1" customWidth="1"/>
    <col min="11" max="11" width="12.453125" style="9" bestFit="1" customWidth="1"/>
    <col min="12" max="12" width="12.54296875" style="9" bestFit="1" customWidth="1"/>
    <col min="13" max="13" width="11.7265625" style="9" bestFit="1" customWidth="1"/>
    <col min="14" max="14" width="12.54296875" style="9" bestFit="1" customWidth="1"/>
    <col min="15" max="15" width="12.453125" style="9" bestFit="1" customWidth="1"/>
    <col min="16" max="16" width="8.7265625" style="9" customWidth="1"/>
    <col min="17" max="17" width="12.54296875" style="9" bestFit="1" customWidth="1"/>
    <col min="18" max="18" width="12.453125" style="9" bestFit="1" customWidth="1"/>
    <col min="19" max="1009" width="8.7265625" style="9" customWidth="1"/>
    <col min="1010" max="16384" width="8.7265625" style="9"/>
  </cols>
  <sheetData>
    <row r="1" spans="2:11" ht="7.5" customHeight="1" x14ac:dyDescent="0.35"/>
    <row r="2" spans="2:11" ht="18.5" x14ac:dyDescent="0.35">
      <c r="C2" s="12" t="s">
        <v>56</v>
      </c>
    </row>
    <row r="3" spans="2:11" x14ac:dyDescent="0.35">
      <c r="G3" s="9" t="s">
        <v>6</v>
      </c>
      <c r="H3" s="9" t="s">
        <v>6</v>
      </c>
      <c r="J3" s="9" t="s">
        <v>18</v>
      </c>
      <c r="K3" s="9" t="s">
        <v>18</v>
      </c>
    </row>
    <row r="4" spans="2:11" ht="15" customHeight="1" x14ac:dyDescent="0.35">
      <c r="B4" s="36">
        <v>0</v>
      </c>
      <c r="C4" s="2" t="s">
        <v>17</v>
      </c>
      <c r="D4" s="10" t="s">
        <v>0</v>
      </c>
      <c r="E4" s="10" t="s">
        <v>1</v>
      </c>
      <c r="F4" s="1" t="s">
        <v>8</v>
      </c>
      <c r="G4" s="1" t="s">
        <v>19</v>
      </c>
      <c r="H4" s="1" t="s">
        <v>20</v>
      </c>
      <c r="J4" s="1" t="s">
        <v>19</v>
      </c>
      <c r="K4" s="1" t="s">
        <v>20</v>
      </c>
    </row>
    <row r="5" spans="2:11" x14ac:dyDescent="0.35">
      <c r="B5" s="5">
        <f>1+B4</f>
        <v>1</v>
      </c>
      <c r="C5" s="6" t="s">
        <v>26</v>
      </c>
      <c r="D5" s="7">
        <v>12</v>
      </c>
      <c r="E5" s="8" t="s">
        <v>2</v>
      </c>
      <c r="F5" s="37">
        <v>0</v>
      </c>
      <c r="G5" s="3">
        <f t="shared" ref="G5:G31" si="0">D5*F5</f>
        <v>0</v>
      </c>
      <c r="H5" s="3"/>
      <c r="J5" s="3">
        <f>IF(G5&lt;&gt;"",G5*1.21,"")</f>
        <v>0</v>
      </c>
      <c r="K5" s="3" t="str">
        <f>IF(H5&lt;&gt;"",H5*1.21,"")</f>
        <v/>
      </c>
    </row>
    <row r="6" spans="2:11" x14ac:dyDescent="0.35">
      <c r="B6" s="5">
        <f t="shared" ref="B6:B47" si="1">1+B5</f>
        <v>2</v>
      </c>
      <c r="C6" s="6" t="s">
        <v>27</v>
      </c>
      <c r="D6" s="7">
        <v>17</v>
      </c>
      <c r="E6" s="8" t="s">
        <v>2</v>
      </c>
      <c r="F6" s="37">
        <v>0</v>
      </c>
      <c r="G6" s="3">
        <f t="shared" si="0"/>
        <v>0</v>
      </c>
      <c r="H6" s="3"/>
      <c r="J6" s="3">
        <f t="shared" ref="J6:K47" si="2">IF(G6&lt;&gt;"",G6*1.21,"")</f>
        <v>0</v>
      </c>
      <c r="K6" s="3" t="str">
        <f t="shared" ref="K6:K47" si="3">IF(H6&lt;&gt;"",H6*1.21,"")</f>
        <v/>
      </c>
    </row>
    <row r="7" spans="2:11" x14ac:dyDescent="0.35">
      <c r="B7" s="5">
        <f t="shared" si="1"/>
        <v>3</v>
      </c>
      <c r="C7" s="6" t="s">
        <v>28</v>
      </c>
      <c r="D7" s="7">
        <v>18</v>
      </c>
      <c r="E7" s="8" t="s">
        <v>2</v>
      </c>
      <c r="F7" s="37">
        <v>0</v>
      </c>
      <c r="G7" s="3">
        <f t="shared" si="0"/>
        <v>0</v>
      </c>
      <c r="H7" s="3"/>
      <c r="J7" s="3">
        <f t="shared" si="2"/>
        <v>0</v>
      </c>
      <c r="K7" s="3" t="str">
        <f t="shared" si="3"/>
        <v/>
      </c>
    </row>
    <row r="8" spans="2:11" x14ac:dyDescent="0.35">
      <c r="B8" s="5">
        <f t="shared" si="1"/>
        <v>4</v>
      </c>
      <c r="C8" s="6" t="s">
        <v>29</v>
      </c>
      <c r="D8" s="7">
        <v>7</v>
      </c>
      <c r="E8" s="8" t="s">
        <v>2</v>
      </c>
      <c r="F8" s="37">
        <v>0</v>
      </c>
      <c r="G8" s="3">
        <f t="shared" si="0"/>
        <v>0</v>
      </c>
      <c r="H8" s="3"/>
      <c r="J8" s="3">
        <f t="shared" si="2"/>
        <v>0</v>
      </c>
      <c r="K8" s="3" t="str">
        <f t="shared" si="3"/>
        <v/>
      </c>
    </row>
    <row r="9" spans="2:11" x14ac:dyDescent="0.35">
      <c r="B9" s="5">
        <f t="shared" si="1"/>
        <v>5</v>
      </c>
      <c r="C9" s="6" t="s">
        <v>30</v>
      </c>
      <c r="D9" s="7">
        <v>8</v>
      </c>
      <c r="E9" s="8" t="s">
        <v>2</v>
      </c>
      <c r="F9" s="37">
        <v>0</v>
      </c>
      <c r="G9" s="3">
        <f t="shared" ref="G9:G17" si="4">D9*F9</f>
        <v>0</v>
      </c>
      <c r="H9" s="3"/>
      <c r="J9" s="3">
        <f t="shared" ref="J9:J19" si="5">IF(G9&lt;&gt;"",G9*1.21,"")</f>
        <v>0</v>
      </c>
      <c r="K9" s="3" t="str">
        <f t="shared" ref="K9:K19" si="6">IF(H9&lt;&gt;"",H9*1.21,"")</f>
        <v/>
      </c>
    </row>
    <row r="10" spans="2:11" x14ac:dyDescent="0.35">
      <c r="B10" s="5">
        <f t="shared" si="1"/>
        <v>6</v>
      </c>
      <c r="C10" s="6" t="s">
        <v>31</v>
      </c>
      <c r="D10" s="7">
        <v>79</v>
      </c>
      <c r="E10" s="8" t="s">
        <v>2</v>
      </c>
      <c r="F10" s="37">
        <v>0</v>
      </c>
      <c r="G10" s="3">
        <f t="shared" si="4"/>
        <v>0</v>
      </c>
      <c r="H10" s="3"/>
      <c r="J10" s="3">
        <f t="shared" si="5"/>
        <v>0</v>
      </c>
      <c r="K10" s="3" t="str">
        <f t="shared" si="6"/>
        <v/>
      </c>
    </row>
    <row r="11" spans="2:11" x14ac:dyDescent="0.35">
      <c r="B11" s="5">
        <f t="shared" si="1"/>
        <v>7</v>
      </c>
      <c r="C11" s="6" t="s">
        <v>32</v>
      </c>
      <c r="D11" s="7">
        <v>15</v>
      </c>
      <c r="E11" s="8" t="s">
        <v>2</v>
      </c>
      <c r="F11" s="37">
        <v>0</v>
      </c>
      <c r="G11" s="3">
        <f t="shared" si="4"/>
        <v>0</v>
      </c>
      <c r="H11" s="3"/>
      <c r="J11" s="3">
        <f t="shared" si="5"/>
        <v>0</v>
      </c>
      <c r="K11" s="3" t="str">
        <f t="shared" si="6"/>
        <v/>
      </c>
    </row>
    <row r="12" spans="2:11" x14ac:dyDescent="0.35">
      <c r="B12" s="5">
        <f t="shared" si="1"/>
        <v>8</v>
      </c>
      <c r="C12" s="6" t="s">
        <v>33</v>
      </c>
      <c r="D12" s="7">
        <v>34</v>
      </c>
      <c r="E12" s="8" t="s">
        <v>2</v>
      </c>
      <c r="F12" s="37">
        <v>0</v>
      </c>
      <c r="G12" s="3">
        <f t="shared" si="4"/>
        <v>0</v>
      </c>
      <c r="H12" s="3"/>
      <c r="J12" s="3">
        <f t="shared" si="5"/>
        <v>0</v>
      </c>
      <c r="K12" s="3" t="str">
        <f t="shared" si="6"/>
        <v/>
      </c>
    </row>
    <row r="13" spans="2:11" x14ac:dyDescent="0.35">
      <c r="B13" s="5">
        <f t="shared" si="1"/>
        <v>9</v>
      </c>
      <c r="C13" s="6" t="s">
        <v>34</v>
      </c>
      <c r="D13" s="7">
        <v>14</v>
      </c>
      <c r="E13" s="8" t="s">
        <v>2</v>
      </c>
      <c r="F13" s="37">
        <v>0</v>
      </c>
      <c r="G13" s="3">
        <f t="shared" si="4"/>
        <v>0</v>
      </c>
      <c r="H13" s="3"/>
      <c r="J13" s="3">
        <f t="shared" si="5"/>
        <v>0</v>
      </c>
      <c r="K13" s="3" t="str">
        <f t="shared" si="6"/>
        <v/>
      </c>
    </row>
    <row r="14" spans="2:11" x14ac:dyDescent="0.35">
      <c r="B14" s="5">
        <f t="shared" si="1"/>
        <v>10</v>
      </c>
      <c r="C14" s="6" t="s">
        <v>35</v>
      </c>
      <c r="D14" s="7">
        <v>11</v>
      </c>
      <c r="E14" s="8" t="s">
        <v>2</v>
      </c>
      <c r="F14" s="37">
        <v>0</v>
      </c>
      <c r="G14" s="3">
        <f t="shared" si="4"/>
        <v>0</v>
      </c>
      <c r="H14" s="3"/>
      <c r="J14" s="3">
        <f t="shared" si="5"/>
        <v>0</v>
      </c>
      <c r="K14" s="3" t="str">
        <f t="shared" si="6"/>
        <v/>
      </c>
    </row>
    <row r="15" spans="2:11" x14ac:dyDescent="0.35">
      <c r="B15" s="5">
        <f t="shared" si="1"/>
        <v>11</v>
      </c>
      <c r="C15" s="6" t="s">
        <v>36</v>
      </c>
      <c r="D15" s="7">
        <v>17</v>
      </c>
      <c r="E15" s="8" t="s">
        <v>2</v>
      </c>
      <c r="F15" s="37">
        <v>0</v>
      </c>
      <c r="G15" s="3">
        <f t="shared" si="4"/>
        <v>0</v>
      </c>
      <c r="H15" s="3"/>
      <c r="J15" s="3">
        <f t="shared" si="5"/>
        <v>0</v>
      </c>
      <c r="K15" s="3" t="str">
        <f t="shared" si="6"/>
        <v/>
      </c>
    </row>
    <row r="16" spans="2:11" x14ac:dyDescent="0.35">
      <c r="B16" s="5">
        <f t="shared" si="1"/>
        <v>12</v>
      </c>
      <c r="C16" s="6" t="s">
        <v>57</v>
      </c>
      <c r="D16" s="7">
        <v>14</v>
      </c>
      <c r="E16" s="8" t="s">
        <v>2</v>
      </c>
      <c r="F16" s="37">
        <v>0</v>
      </c>
      <c r="G16" s="3">
        <f t="shared" si="4"/>
        <v>0</v>
      </c>
      <c r="H16" s="3"/>
      <c r="J16" s="3">
        <f t="shared" si="5"/>
        <v>0</v>
      </c>
      <c r="K16" s="3" t="str">
        <f t="shared" si="6"/>
        <v/>
      </c>
    </row>
    <row r="17" spans="2:13" x14ac:dyDescent="0.35">
      <c r="B17" s="5">
        <f t="shared" si="1"/>
        <v>13</v>
      </c>
      <c r="C17" s="6" t="s">
        <v>58</v>
      </c>
      <c r="D17" s="7">
        <v>10</v>
      </c>
      <c r="E17" s="8" t="s">
        <v>2</v>
      </c>
      <c r="F17" s="37">
        <v>0</v>
      </c>
      <c r="G17" s="3">
        <f t="shared" si="4"/>
        <v>0</v>
      </c>
      <c r="H17" s="3"/>
      <c r="J17" s="3">
        <f t="shared" si="5"/>
        <v>0</v>
      </c>
      <c r="K17" s="3" t="str">
        <f t="shared" si="6"/>
        <v/>
      </c>
    </row>
    <row r="18" spans="2:13" x14ac:dyDescent="0.35">
      <c r="B18" s="5">
        <f t="shared" si="1"/>
        <v>14</v>
      </c>
      <c r="C18" s="6" t="s">
        <v>67</v>
      </c>
      <c r="D18" s="7">
        <v>1</v>
      </c>
      <c r="E18" s="8" t="s">
        <v>2</v>
      </c>
      <c r="F18" s="37">
        <v>0</v>
      </c>
      <c r="G18" s="3">
        <f>D18*F18</f>
        <v>0</v>
      </c>
      <c r="H18" s="3"/>
      <c r="J18" s="3">
        <f t="shared" si="5"/>
        <v>0</v>
      </c>
      <c r="K18" s="3" t="str">
        <f t="shared" si="6"/>
        <v/>
      </c>
    </row>
    <row r="19" spans="2:13" x14ac:dyDescent="0.35">
      <c r="B19" s="5">
        <f t="shared" si="1"/>
        <v>15</v>
      </c>
      <c r="C19" s="6" t="s">
        <v>53</v>
      </c>
      <c r="D19" s="7">
        <v>255</v>
      </c>
      <c r="E19" s="8" t="s">
        <v>2</v>
      </c>
      <c r="F19" s="37">
        <v>0</v>
      </c>
      <c r="G19" s="3">
        <f>D19*F19</f>
        <v>0</v>
      </c>
      <c r="H19" s="3"/>
      <c r="J19" s="3">
        <f t="shared" si="5"/>
        <v>0</v>
      </c>
      <c r="K19" s="3" t="str">
        <f t="shared" si="6"/>
        <v/>
      </c>
    </row>
    <row r="20" spans="2:13" x14ac:dyDescent="0.35">
      <c r="B20" s="5">
        <f t="shared" si="1"/>
        <v>16</v>
      </c>
      <c r="C20" s="6" t="s">
        <v>51</v>
      </c>
      <c r="D20" s="7">
        <v>1</v>
      </c>
      <c r="E20" s="8" t="s">
        <v>42</v>
      </c>
      <c r="F20" s="37">
        <v>0</v>
      </c>
      <c r="G20" s="3">
        <f t="shared" si="0"/>
        <v>0</v>
      </c>
      <c r="H20" s="3"/>
      <c r="J20" s="3">
        <f t="shared" si="2"/>
        <v>0</v>
      </c>
      <c r="K20" s="3" t="str">
        <f t="shared" si="3"/>
        <v/>
      </c>
    </row>
    <row r="21" spans="2:13" x14ac:dyDescent="0.35">
      <c r="B21" s="5">
        <f t="shared" si="1"/>
        <v>17</v>
      </c>
      <c r="C21" s="6" t="s">
        <v>62</v>
      </c>
      <c r="D21" s="7">
        <v>5</v>
      </c>
      <c r="E21" s="8" t="s">
        <v>2</v>
      </c>
      <c r="F21" s="37">
        <v>0</v>
      </c>
      <c r="G21" s="3">
        <f t="shared" ref="G21" si="7">F21*D21</f>
        <v>0</v>
      </c>
      <c r="H21" s="3"/>
      <c r="J21" s="3">
        <f t="shared" ref="J21" si="8">IF(G21&lt;&gt;"",G21*1.21,"")</f>
        <v>0</v>
      </c>
      <c r="K21" s="3" t="str">
        <f t="shared" ref="K21" si="9">IF(H21&lt;&gt;"",H21*1.21,"")</f>
        <v/>
      </c>
    </row>
    <row r="22" spans="2:13" x14ac:dyDescent="0.35">
      <c r="B22" s="5">
        <f t="shared" si="1"/>
        <v>18</v>
      </c>
      <c r="C22" s="6" t="s">
        <v>63</v>
      </c>
      <c r="D22" s="7">
        <v>5</v>
      </c>
      <c r="E22" s="8" t="s">
        <v>2</v>
      </c>
      <c r="F22" s="37">
        <v>0</v>
      </c>
      <c r="G22" s="3">
        <f t="shared" ref="G22" si="10">F22*D22</f>
        <v>0</v>
      </c>
      <c r="H22" s="3"/>
      <c r="J22" s="3">
        <f t="shared" si="2"/>
        <v>0</v>
      </c>
      <c r="K22" s="3" t="str">
        <f t="shared" si="3"/>
        <v/>
      </c>
    </row>
    <row r="23" spans="2:13" x14ac:dyDescent="0.35">
      <c r="B23" s="5">
        <f t="shared" si="1"/>
        <v>19</v>
      </c>
      <c r="C23" s="6" t="s">
        <v>54</v>
      </c>
      <c r="D23" s="7">
        <v>1843</v>
      </c>
      <c r="E23" s="8" t="s">
        <v>3</v>
      </c>
      <c r="F23" s="37">
        <v>0</v>
      </c>
      <c r="G23" s="3">
        <f t="shared" si="0"/>
        <v>0</v>
      </c>
      <c r="H23" s="3"/>
      <c r="J23" s="3">
        <f t="shared" si="2"/>
        <v>0</v>
      </c>
      <c r="K23" s="3" t="str">
        <f t="shared" si="3"/>
        <v/>
      </c>
      <c r="L23" s="13"/>
    </row>
    <row r="24" spans="2:13" x14ac:dyDescent="0.35">
      <c r="B24" s="5">
        <f t="shared" si="1"/>
        <v>20</v>
      </c>
      <c r="C24" s="14" t="s">
        <v>49</v>
      </c>
      <c r="D24" s="7">
        <v>2</v>
      </c>
      <c r="E24" s="8" t="s">
        <v>42</v>
      </c>
      <c r="F24" s="37">
        <v>0</v>
      </c>
      <c r="G24" s="3"/>
      <c r="H24" s="3">
        <f>F24*D24</f>
        <v>0</v>
      </c>
      <c r="J24" s="3" t="str">
        <f t="shared" si="2"/>
        <v/>
      </c>
      <c r="K24" s="3">
        <f t="shared" si="3"/>
        <v>0</v>
      </c>
    </row>
    <row r="25" spans="2:13" x14ac:dyDescent="0.35">
      <c r="B25" s="5">
        <f t="shared" si="1"/>
        <v>21</v>
      </c>
      <c r="C25" s="6" t="s">
        <v>11</v>
      </c>
      <c r="D25" s="7">
        <v>8</v>
      </c>
      <c r="E25" s="8" t="s">
        <v>42</v>
      </c>
      <c r="F25" s="37">
        <v>0</v>
      </c>
      <c r="G25" s="3"/>
      <c r="H25" s="3">
        <f>F25*D25</f>
        <v>0</v>
      </c>
      <c r="J25" s="3" t="str">
        <f t="shared" si="2"/>
        <v/>
      </c>
      <c r="K25" s="3">
        <f t="shared" si="3"/>
        <v>0</v>
      </c>
    </row>
    <row r="26" spans="2:13" x14ac:dyDescent="0.35">
      <c r="B26" s="5">
        <f t="shared" si="1"/>
        <v>22</v>
      </c>
      <c r="C26" s="6" t="s">
        <v>12</v>
      </c>
      <c r="D26" s="7">
        <v>8</v>
      </c>
      <c r="E26" s="8" t="s">
        <v>42</v>
      </c>
      <c r="F26" s="37">
        <v>0</v>
      </c>
      <c r="G26" s="3">
        <f t="shared" si="0"/>
        <v>0</v>
      </c>
      <c r="H26" s="3"/>
      <c r="J26" s="3">
        <f t="shared" si="2"/>
        <v>0</v>
      </c>
      <c r="K26" s="3" t="str">
        <f t="shared" si="3"/>
        <v/>
      </c>
    </row>
    <row r="27" spans="2:13" x14ac:dyDescent="0.35">
      <c r="B27" s="5">
        <f t="shared" si="1"/>
        <v>23</v>
      </c>
      <c r="C27" s="6" t="s">
        <v>50</v>
      </c>
      <c r="D27" s="7">
        <v>1</v>
      </c>
      <c r="E27" s="8" t="s">
        <v>42</v>
      </c>
      <c r="F27" s="37">
        <v>0</v>
      </c>
      <c r="G27" s="3">
        <f t="shared" ref="G27" si="11">D27*F27</f>
        <v>0</v>
      </c>
      <c r="H27" s="3"/>
      <c r="J27" s="3">
        <f t="shared" ref="J27" si="12">IF(G27&lt;&gt;"",G27*1.21,"")</f>
        <v>0</v>
      </c>
      <c r="K27" s="3" t="str">
        <f t="shared" ref="K27" si="13">IF(H27&lt;&gt;"",H27*1.21,"")</f>
        <v/>
      </c>
      <c r="M27" s="15"/>
    </row>
    <row r="28" spans="2:13" x14ac:dyDescent="0.35">
      <c r="B28" s="5">
        <f t="shared" si="1"/>
        <v>24</v>
      </c>
      <c r="C28" s="6" t="s">
        <v>16</v>
      </c>
      <c r="D28" s="7">
        <v>1</v>
      </c>
      <c r="E28" s="8" t="s">
        <v>42</v>
      </c>
      <c r="F28" s="37">
        <v>0</v>
      </c>
      <c r="G28" s="3">
        <f t="shared" si="0"/>
        <v>0</v>
      </c>
      <c r="H28" s="3"/>
      <c r="J28" s="3">
        <f t="shared" si="2"/>
        <v>0</v>
      </c>
      <c r="K28" s="3" t="str">
        <f t="shared" si="3"/>
        <v/>
      </c>
      <c r="M28" s="15"/>
    </row>
    <row r="29" spans="2:13" x14ac:dyDescent="0.35">
      <c r="B29" s="5">
        <f t="shared" si="1"/>
        <v>25</v>
      </c>
      <c r="C29" s="6" t="s">
        <v>23</v>
      </c>
      <c r="D29" s="7">
        <v>13</v>
      </c>
      <c r="E29" s="8" t="s">
        <v>42</v>
      </c>
      <c r="F29" s="37">
        <v>0</v>
      </c>
      <c r="G29" s="3">
        <f t="shared" si="0"/>
        <v>0</v>
      </c>
      <c r="H29" s="3"/>
      <c r="J29" s="3">
        <f t="shared" si="2"/>
        <v>0</v>
      </c>
      <c r="K29" s="3" t="str">
        <f t="shared" si="3"/>
        <v/>
      </c>
      <c r="M29" s="15"/>
    </row>
    <row r="30" spans="2:13" x14ac:dyDescent="0.35">
      <c r="B30" s="5">
        <f t="shared" si="1"/>
        <v>26</v>
      </c>
      <c r="C30" s="6" t="s">
        <v>24</v>
      </c>
      <c r="D30" s="7">
        <v>17</v>
      </c>
      <c r="E30" s="8" t="s">
        <v>42</v>
      </c>
      <c r="F30" s="37">
        <v>0</v>
      </c>
      <c r="G30" s="3">
        <f t="shared" si="0"/>
        <v>0</v>
      </c>
      <c r="H30" s="3"/>
      <c r="J30" s="3">
        <f t="shared" si="2"/>
        <v>0</v>
      </c>
      <c r="K30" s="3" t="str">
        <f t="shared" si="3"/>
        <v/>
      </c>
      <c r="M30" s="15"/>
    </row>
    <row r="31" spans="2:13" x14ac:dyDescent="0.35">
      <c r="B31" s="5">
        <f t="shared" si="1"/>
        <v>27</v>
      </c>
      <c r="C31" s="6" t="s">
        <v>64</v>
      </c>
      <c r="D31" s="7">
        <v>1</v>
      </c>
      <c r="E31" s="8" t="s">
        <v>42</v>
      </c>
      <c r="F31" s="37">
        <v>0</v>
      </c>
      <c r="G31" s="3">
        <f t="shared" si="0"/>
        <v>0</v>
      </c>
      <c r="H31" s="3"/>
      <c r="J31" s="3">
        <f t="shared" si="2"/>
        <v>0</v>
      </c>
      <c r="K31" s="3" t="str">
        <f t="shared" si="3"/>
        <v/>
      </c>
      <c r="M31" s="15"/>
    </row>
    <row r="32" spans="2:13" x14ac:dyDescent="0.35">
      <c r="B32" s="5">
        <f t="shared" si="1"/>
        <v>28</v>
      </c>
      <c r="C32" s="6" t="s">
        <v>65</v>
      </c>
      <c r="D32" s="7">
        <v>10</v>
      </c>
      <c r="E32" s="8" t="s">
        <v>42</v>
      </c>
      <c r="F32" s="37">
        <v>0</v>
      </c>
      <c r="G32" s="3">
        <f t="shared" ref="G32:G41" si="14">F32*D32</f>
        <v>0</v>
      </c>
      <c r="H32" s="3"/>
      <c r="J32" s="3">
        <f t="shared" si="2"/>
        <v>0</v>
      </c>
      <c r="K32" s="3" t="str">
        <f t="shared" si="3"/>
        <v/>
      </c>
    </row>
    <row r="33" spans="2:11" x14ac:dyDescent="0.35">
      <c r="B33" s="5">
        <f t="shared" si="1"/>
        <v>29</v>
      </c>
      <c r="C33" s="6" t="s">
        <v>70</v>
      </c>
      <c r="D33" s="7">
        <v>4</v>
      </c>
      <c r="E33" s="8" t="s">
        <v>42</v>
      </c>
      <c r="F33" s="37">
        <v>0</v>
      </c>
      <c r="G33" s="3">
        <f t="shared" si="14"/>
        <v>0</v>
      </c>
      <c r="H33" s="3"/>
      <c r="J33" s="3">
        <f t="shared" si="2"/>
        <v>0</v>
      </c>
      <c r="K33" s="3" t="str">
        <f t="shared" si="3"/>
        <v/>
      </c>
    </row>
    <row r="34" spans="2:11" x14ac:dyDescent="0.35">
      <c r="B34" s="5">
        <f t="shared" si="1"/>
        <v>30</v>
      </c>
      <c r="C34" s="6" t="s">
        <v>47</v>
      </c>
      <c r="D34" s="7">
        <v>60</v>
      </c>
      <c r="E34" s="8" t="s">
        <v>3</v>
      </c>
      <c r="F34" s="37">
        <v>0</v>
      </c>
      <c r="G34" s="3"/>
      <c r="H34" s="3">
        <f>F34*D34</f>
        <v>0</v>
      </c>
      <c r="J34" s="3" t="str">
        <f t="shared" si="2"/>
        <v/>
      </c>
      <c r="K34" s="3">
        <f t="shared" si="3"/>
        <v>0</v>
      </c>
    </row>
    <row r="35" spans="2:11" x14ac:dyDescent="0.35">
      <c r="B35" s="5">
        <f t="shared" si="1"/>
        <v>31</v>
      </c>
      <c r="C35" s="6" t="s">
        <v>61</v>
      </c>
      <c r="D35" s="7">
        <v>28</v>
      </c>
      <c r="E35" s="8" t="s">
        <v>2</v>
      </c>
      <c r="F35" s="37">
        <v>0</v>
      </c>
      <c r="G35" s="3">
        <f t="shared" ref="G35" si="15">F35*D35</f>
        <v>0</v>
      </c>
      <c r="H35" s="3"/>
      <c r="J35" s="3">
        <f t="shared" ref="J35" si="16">IF(G35&lt;&gt;"",G35*1.21,"")</f>
        <v>0</v>
      </c>
      <c r="K35" s="3" t="str">
        <f t="shared" ref="K35" si="17">IF(H35&lt;&gt;"",H35*1.21,"")</f>
        <v/>
      </c>
    </row>
    <row r="36" spans="2:11" x14ac:dyDescent="0.35">
      <c r="B36" s="5">
        <f t="shared" si="1"/>
        <v>32</v>
      </c>
      <c r="C36" s="6" t="s">
        <v>55</v>
      </c>
      <c r="D36" s="7">
        <v>14</v>
      </c>
      <c r="E36" s="8" t="s">
        <v>2</v>
      </c>
      <c r="F36" s="37">
        <v>0</v>
      </c>
      <c r="G36" s="3">
        <f t="shared" si="14"/>
        <v>0</v>
      </c>
      <c r="H36" s="3"/>
      <c r="J36" s="3">
        <f t="shared" si="2"/>
        <v>0</v>
      </c>
      <c r="K36" s="3" t="str">
        <f t="shared" si="3"/>
        <v/>
      </c>
    </row>
    <row r="37" spans="2:11" x14ac:dyDescent="0.35">
      <c r="B37" s="5">
        <f t="shared" si="1"/>
        <v>33</v>
      </c>
      <c r="C37" s="6" t="s">
        <v>48</v>
      </c>
      <c r="D37" s="7">
        <v>1</v>
      </c>
      <c r="E37" s="8" t="s">
        <v>42</v>
      </c>
      <c r="F37" s="37">
        <v>0</v>
      </c>
      <c r="G37" s="3">
        <f t="shared" si="14"/>
        <v>0</v>
      </c>
      <c r="H37" s="3"/>
      <c r="J37" s="3">
        <f t="shared" si="2"/>
        <v>0</v>
      </c>
      <c r="K37" s="3" t="str">
        <f t="shared" si="3"/>
        <v/>
      </c>
    </row>
    <row r="38" spans="2:11" x14ac:dyDescent="0.35">
      <c r="B38" s="5">
        <f t="shared" si="1"/>
        <v>34</v>
      </c>
      <c r="C38" s="6" t="s">
        <v>14</v>
      </c>
      <c r="D38" s="16">
        <v>4.2699999999999996</v>
      </c>
      <c r="E38" s="8" t="s">
        <v>13</v>
      </c>
      <c r="F38" s="37">
        <v>0</v>
      </c>
      <c r="G38" s="3">
        <f t="shared" si="14"/>
        <v>0</v>
      </c>
      <c r="H38" s="3"/>
      <c r="J38" s="3">
        <f t="shared" si="2"/>
        <v>0</v>
      </c>
      <c r="K38" s="3" t="str">
        <f t="shared" si="3"/>
        <v/>
      </c>
    </row>
    <row r="39" spans="2:11" x14ac:dyDescent="0.35">
      <c r="B39" s="5">
        <f t="shared" si="1"/>
        <v>35</v>
      </c>
      <c r="C39" s="6" t="s">
        <v>25</v>
      </c>
      <c r="D39" s="7">
        <v>33</v>
      </c>
      <c r="E39" s="8" t="s">
        <v>3</v>
      </c>
      <c r="F39" s="37">
        <v>0</v>
      </c>
      <c r="G39" s="3"/>
      <c r="H39" s="3">
        <f>F39*D39</f>
        <v>0</v>
      </c>
      <c r="J39" s="3" t="str">
        <f t="shared" si="2"/>
        <v/>
      </c>
      <c r="K39" s="3">
        <f t="shared" si="3"/>
        <v>0</v>
      </c>
    </row>
    <row r="40" spans="2:11" x14ac:dyDescent="0.35">
      <c r="B40" s="5">
        <f t="shared" si="1"/>
        <v>36</v>
      </c>
      <c r="C40" s="6" t="s">
        <v>66</v>
      </c>
      <c r="D40" s="7">
        <v>1</v>
      </c>
      <c r="E40" s="8" t="s">
        <v>42</v>
      </c>
      <c r="F40" s="37">
        <v>0</v>
      </c>
      <c r="G40" s="3"/>
      <c r="H40" s="3">
        <f>F40*D40</f>
        <v>0</v>
      </c>
      <c r="J40" s="3" t="str">
        <f t="shared" si="2"/>
        <v/>
      </c>
      <c r="K40" s="3">
        <f t="shared" si="3"/>
        <v>0</v>
      </c>
    </row>
    <row r="41" spans="2:11" x14ac:dyDescent="0.35">
      <c r="B41" s="5">
        <f t="shared" si="1"/>
        <v>37</v>
      </c>
      <c r="C41" s="6" t="s">
        <v>4</v>
      </c>
      <c r="D41" s="7">
        <v>174</v>
      </c>
      <c r="E41" s="8" t="s">
        <v>5</v>
      </c>
      <c r="F41" s="37">
        <v>0</v>
      </c>
      <c r="G41" s="3">
        <f t="shared" si="14"/>
        <v>0</v>
      </c>
      <c r="H41" s="3"/>
      <c r="J41" s="3">
        <f t="shared" si="2"/>
        <v>0</v>
      </c>
      <c r="K41" s="3" t="str">
        <f t="shared" si="3"/>
        <v/>
      </c>
    </row>
    <row r="42" spans="2:11" x14ac:dyDescent="0.35">
      <c r="B42" s="5">
        <f t="shared" si="1"/>
        <v>38</v>
      </c>
      <c r="C42" s="6" t="s">
        <v>59</v>
      </c>
      <c r="D42" s="7">
        <v>1</v>
      </c>
      <c r="E42" s="8" t="s">
        <v>42</v>
      </c>
      <c r="F42" s="35">
        <f>IF(39&gt;0,(0.0412*((SUM(G18:H19,G25:H25,G38:H39))*0.13)),0)</f>
        <v>0</v>
      </c>
      <c r="G42" s="3"/>
      <c r="H42" s="3">
        <f>F42*D42</f>
        <v>0</v>
      </c>
      <c r="J42" s="3" t="str">
        <f t="shared" si="2"/>
        <v/>
      </c>
      <c r="K42" s="3">
        <f t="shared" si="2"/>
        <v>0</v>
      </c>
    </row>
    <row r="43" spans="2:11" x14ac:dyDescent="0.35">
      <c r="B43" s="5">
        <f t="shared" si="1"/>
        <v>39</v>
      </c>
      <c r="C43" s="6" t="s">
        <v>60</v>
      </c>
      <c r="D43" s="7">
        <v>1</v>
      </c>
      <c r="E43" s="8" t="s">
        <v>42</v>
      </c>
      <c r="F43" s="35">
        <f>IF(40&gt;0,(0.0325*((SUM(G19:H20,G26:H26,G39:H40))*0.13)),0)</f>
        <v>0</v>
      </c>
      <c r="G43" s="3"/>
      <c r="H43" s="3">
        <f>F43*D43</f>
        <v>0</v>
      </c>
      <c r="J43" s="3" t="str">
        <f t="shared" si="2"/>
        <v/>
      </c>
      <c r="K43" s="3">
        <f t="shared" si="2"/>
        <v>0</v>
      </c>
    </row>
    <row r="44" spans="2:11" ht="29" x14ac:dyDescent="0.35">
      <c r="B44" s="5">
        <f t="shared" si="1"/>
        <v>40</v>
      </c>
      <c r="C44" s="14" t="s">
        <v>68</v>
      </c>
      <c r="D44" s="7">
        <v>1</v>
      </c>
      <c r="E44" s="8" t="s">
        <v>42</v>
      </c>
      <c r="F44" s="37">
        <v>0</v>
      </c>
      <c r="G44" s="3"/>
      <c r="H44" s="3">
        <f t="shared" ref="H44:H46" si="18">F44*D44</f>
        <v>0</v>
      </c>
      <c r="J44" s="3" t="str">
        <f t="shared" si="2"/>
        <v/>
      </c>
      <c r="K44" s="3">
        <f t="shared" si="3"/>
        <v>0</v>
      </c>
    </row>
    <row r="45" spans="2:11" x14ac:dyDescent="0.35">
      <c r="B45" s="5">
        <f t="shared" si="1"/>
        <v>41</v>
      </c>
      <c r="C45" s="6" t="s">
        <v>69</v>
      </c>
      <c r="D45" s="7">
        <v>1</v>
      </c>
      <c r="E45" s="8" t="s">
        <v>42</v>
      </c>
      <c r="F45" s="37">
        <v>0</v>
      </c>
      <c r="G45" s="3"/>
      <c r="H45" s="3">
        <f t="shared" si="18"/>
        <v>0</v>
      </c>
      <c r="J45" s="3" t="str">
        <f t="shared" si="2"/>
        <v/>
      </c>
      <c r="K45" s="3">
        <f t="shared" si="3"/>
        <v>0</v>
      </c>
    </row>
    <row r="46" spans="2:11" x14ac:dyDescent="0.35">
      <c r="B46" s="5">
        <f t="shared" si="1"/>
        <v>42</v>
      </c>
      <c r="C46" s="6" t="s">
        <v>7</v>
      </c>
      <c r="D46" s="7">
        <v>1</v>
      </c>
      <c r="E46" s="8" t="s">
        <v>42</v>
      </c>
      <c r="F46" s="37">
        <v>0</v>
      </c>
      <c r="G46" s="3"/>
      <c r="H46" s="3">
        <f t="shared" si="18"/>
        <v>0</v>
      </c>
      <c r="J46" s="3" t="str">
        <f t="shared" si="2"/>
        <v/>
      </c>
      <c r="K46" s="3">
        <f t="shared" si="3"/>
        <v>0</v>
      </c>
    </row>
    <row r="47" spans="2:11" x14ac:dyDescent="0.35">
      <c r="B47" s="5">
        <f t="shared" si="1"/>
        <v>43</v>
      </c>
      <c r="C47" s="6" t="s">
        <v>15</v>
      </c>
      <c r="D47" s="7">
        <v>1</v>
      </c>
      <c r="E47" s="8" t="s">
        <v>42</v>
      </c>
      <c r="F47" s="37">
        <v>0</v>
      </c>
      <c r="G47" s="6"/>
      <c r="H47" s="3">
        <f>F47*D47</f>
        <v>0</v>
      </c>
      <c r="J47" s="3" t="str">
        <f t="shared" si="2"/>
        <v/>
      </c>
      <c r="K47" s="3">
        <f t="shared" si="3"/>
        <v>0</v>
      </c>
    </row>
    <row r="48" spans="2:11" x14ac:dyDescent="0.35">
      <c r="D48" s="17"/>
      <c r="F48" s="15"/>
    </row>
    <row r="49" spans="1:8" x14ac:dyDescent="0.35">
      <c r="C49" s="18" t="s">
        <v>21</v>
      </c>
      <c r="D49" s="19" t="s">
        <v>22</v>
      </c>
      <c r="E49" s="32" t="s">
        <v>6</v>
      </c>
      <c r="F49" s="18" t="s">
        <v>9</v>
      </c>
      <c r="G49" s="18" t="s">
        <v>18</v>
      </c>
    </row>
    <row r="50" spans="1:8" x14ac:dyDescent="0.35">
      <c r="C50" s="6" t="s">
        <v>52</v>
      </c>
      <c r="D50" s="20"/>
      <c r="E50" s="33">
        <f>(SUM(G5:H47))</f>
        <v>0</v>
      </c>
      <c r="F50" s="21">
        <f>0.21*E50</f>
        <v>0</v>
      </c>
      <c r="G50" s="21">
        <f>E50+F50</f>
        <v>0</v>
      </c>
    </row>
    <row r="51" spans="1:8" x14ac:dyDescent="0.35">
      <c r="C51" s="6" t="s">
        <v>38</v>
      </c>
      <c r="D51" s="22">
        <f>IFERROR(E51/E50,0)</f>
        <v>0</v>
      </c>
      <c r="E51" s="34">
        <f>(SUM(G5:G47))</f>
        <v>0</v>
      </c>
      <c r="F51" s="21">
        <f t="shared" ref="F51:F52" si="19">0.21*E51</f>
        <v>0</v>
      </c>
      <c r="G51" s="21">
        <f t="shared" ref="G51:G52" si="20">E51+F51</f>
        <v>0</v>
      </c>
    </row>
    <row r="52" spans="1:8" x14ac:dyDescent="0.35">
      <c r="C52" s="6" t="s">
        <v>39</v>
      </c>
      <c r="D52" s="22">
        <f>1-D51</f>
        <v>1</v>
      </c>
      <c r="E52" s="34">
        <f>SUM(H5:H47)</f>
        <v>0</v>
      </c>
      <c r="F52" s="21">
        <f t="shared" si="19"/>
        <v>0</v>
      </c>
      <c r="G52" s="21">
        <f t="shared" si="20"/>
        <v>0</v>
      </c>
    </row>
    <row r="53" spans="1:8" x14ac:dyDescent="0.35">
      <c r="C53" s="23"/>
      <c r="D53" s="24"/>
      <c r="G53" s="25"/>
    </row>
    <row r="54" spans="1:8" x14ac:dyDescent="0.35">
      <c r="C54" s="23"/>
      <c r="D54" s="24"/>
      <c r="G54" s="25"/>
    </row>
    <row r="55" spans="1:8" x14ac:dyDescent="0.35">
      <c r="C55" s="23" t="s">
        <v>10</v>
      </c>
      <c r="D55" s="26"/>
      <c r="G55" s="25"/>
    </row>
    <row r="56" spans="1:8" x14ac:dyDescent="0.35">
      <c r="A56" s="9"/>
      <c r="C56" s="9" t="s">
        <v>37</v>
      </c>
      <c r="D56" s="17"/>
      <c r="G56" s="25"/>
    </row>
    <row r="57" spans="1:8" ht="15" customHeight="1" x14ac:dyDescent="0.35">
      <c r="A57" s="9"/>
      <c r="C57" s="9" t="s">
        <v>40</v>
      </c>
      <c r="D57" s="27"/>
      <c r="E57" s="27"/>
      <c r="F57" s="28"/>
      <c r="G57" s="28"/>
    </row>
    <row r="58" spans="1:8" x14ac:dyDescent="0.35">
      <c r="A58" s="9"/>
      <c r="C58" s="9" t="s">
        <v>41</v>
      </c>
    </row>
    <row r="59" spans="1:8" x14ac:dyDescent="0.35">
      <c r="A59" s="9"/>
    </row>
    <row r="60" spans="1:8" x14ac:dyDescent="0.35">
      <c r="A60" s="9"/>
    </row>
    <row r="61" spans="1:8" x14ac:dyDescent="0.35">
      <c r="A61" s="9"/>
      <c r="C61" s="29" t="s">
        <v>43</v>
      </c>
      <c r="D61" s="30"/>
      <c r="E61" s="30"/>
      <c r="F61" s="29"/>
      <c r="G61" s="29"/>
      <c r="H61" s="29"/>
    </row>
    <row r="62" spans="1:8" x14ac:dyDescent="0.35">
      <c r="A62" s="9"/>
      <c r="C62" s="29"/>
      <c r="D62" s="30"/>
      <c r="E62" s="30"/>
      <c r="F62" s="29"/>
      <c r="G62" s="29"/>
      <c r="H62" s="29"/>
    </row>
    <row r="63" spans="1:8" x14ac:dyDescent="0.35">
      <c r="A63" s="9"/>
      <c r="C63" s="29"/>
      <c r="D63" s="30"/>
      <c r="E63" s="30"/>
      <c r="F63" s="29"/>
      <c r="G63" s="29" t="s">
        <v>44</v>
      </c>
      <c r="H63" s="29"/>
    </row>
    <row r="64" spans="1:8" x14ac:dyDescent="0.35">
      <c r="A64" s="9"/>
      <c r="C64" s="29" t="s">
        <v>45</v>
      </c>
      <c r="D64" s="30"/>
      <c r="E64" s="30"/>
      <c r="F64" s="29"/>
      <c r="G64" s="29" t="s">
        <v>46</v>
      </c>
      <c r="H64" s="29"/>
    </row>
    <row r="65" spans="1:7" x14ac:dyDescent="0.35">
      <c r="A65" s="9"/>
    </row>
    <row r="66" spans="1:7" x14ac:dyDescent="0.35">
      <c r="A66" s="9"/>
    </row>
    <row r="67" spans="1:7" x14ac:dyDescent="0.35">
      <c r="A67" s="9"/>
    </row>
    <row r="68" spans="1:7" x14ac:dyDescent="0.35">
      <c r="F68" s="31"/>
      <c r="G68" s="15"/>
    </row>
    <row r="69" spans="1:7" x14ac:dyDescent="0.35">
      <c r="F69" s="31"/>
      <c r="G69" s="15"/>
    </row>
  </sheetData>
  <sheetProtection algorithmName="SHA-512" hashValue="CK05imF+xcpB3lE3Sy2dlOD1ALXm6ZMwXSp25lcrvLcn+tKMxMGzQycMAda2WEBfTOz6VIPezsJFXZSoMaBwXA==" saltValue="qBaYw5hMgqSyLrfWIRvqcQ==" spinCount="100000" sheet="1" objects="1" scenarios="1"/>
  <pageMargins left="0.25" right="0.25" top="0.75" bottom="0.75" header="0.3" footer="0.3"/>
  <pageSetup paperSize="9" scale="3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dcterms:created xsi:type="dcterms:W3CDTF">2024-07-31T10:16:12Z</dcterms:created>
  <dcterms:modified xsi:type="dcterms:W3CDTF">2025-01-08T09:46:17Z</dcterms:modified>
</cp:coreProperties>
</file>