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práce\2024009_chodnik_na_vetru\FINAL\PDPS_ZIVE\SOUPIS_PRACI\"/>
    </mc:Choice>
  </mc:AlternateContent>
  <xr:revisionPtr revIDLastSave="0" documentId="13_ncr:1_{8A679E7E-EB4E-4AC8-BCE5-C615C8FA5C7A}" xr6:coauthVersionLast="47" xr6:coauthVersionMax="47" xr10:uidLastSave="{00000000-0000-0000-0000-000000000000}"/>
  <bookViews>
    <workbookView xWindow="20565" yWindow="3255" windowWidth="18885" windowHeight="15345" xr2:uid="{00000000-000D-0000-FFFF-FFFF00000000}"/>
  </bookViews>
  <sheets>
    <sheet name="Rekapitulace zakázky" sheetId="1" r:id="rId1"/>
    <sheet name="SO-02 - BOURÁNÍ" sheetId="2" r:id="rId2"/>
    <sheet name="SO-10 - CHODNÍK" sheetId="3" r:id="rId3"/>
    <sheet name="SO-90 - VRN" sheetId="4" r:id="rId4"/>
  </sheets>
  <definedNames>
    <definedName name="_xlnm._FilterDatabase" localSheetId="1" hidden="1">'SO-02 - BOURÁNÍ'!$C$121:$K$198</definedName>
    <definedName name="_xlnm._FilterDatabase" localSheetId="2" hidden="1">'SO-10 - CHODNÍK'!$C$124:$K$214</definedName>
    <definedName name="_xlnm._FilterDatabase" localSheetId="3" hidden="1">'SO-90 - VRN'!$C$120:$K$140</definedName>
    <definedName name="_xlnm.Print_Titles" localSheetId="0">'Rekapitulace zakázky'!$92:$92</definedName>
    <definedName name="_xlnm.Print_Titles" localSheetId="1">'SO-02 - BOURÁNÍ'!$121:$121</definedName>
    <definedName name="_xlnm.Print_Titles" localSheetId="2">'SO-10 - CHODNÍK'!$124:$124</definedName>
    <definedName name="_xlnm.Print_Titles" localSheetId="3">'SO-90 - VRN'!$120:$120</definedName>
    <definedName name="_xlnm.Print_Area" localSheetId="0">'Rekapitulace zakázky'!$D$4:$AO$35,'Rekapitulace zakázky'!$C$82:$AQ$98</definedName>
    <definedName name="_xlnm.Print_Area" localSheetId="1">'SO-02 - BOURÁNÍ'!$C$82:$J$103,'SO-02 - BOURÁNÍ'!$C$109:$K$198</definedName>
    <definedName name="_xlnm.Print_Area" localSheetId="2">'SO-10 - CHODNÍK'!$C$82:$J$106,'SO-10 - CHODNÍK'!$C$112:$K$214</definedName>
    <definedName name="_xlnm.Print_Area" localSheetId="3">'SO-90 - VRN'!$C$82:$J$102,'SO-90 - VRN'!$C$108:$K$140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39" i="4"/>
  <c r="BH139" i="4"/>
  <c r="BG139" i="4"/>
  <c r="BF139" i="4"/>
  <c r="T139" i="4"/>
  <c r="T138" i="4"/>
  <c r="R139" i="4"/>
  <c r="R138" i="4"/>
  <c r="P139" i="4"/>
  <c r="P138" i="4"/>
  <c r="BI136" i="4"/>
  <c r="BH136" i="4"/>
  <c r="BG136" i="4"/>
  <c r="BF136" i="4"/>
  <c r="T136" i="4"/>
  <c r="T135" i="4"/>
  <c r="R136" i="4"/>
  <c r="R135" i="4"/>
  <c r="P136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/>
  <c r="J17" i="4"/>
  <c r="J12" i="4"/>
  <c r="J115" i="4"/>
  <c r="E7" i="4"/>
  <c r="E111" i="4"/>
  <c r="J37" i="3"/>
  <c r="J36" i="3"/>
  <c r="AY96" i="1"/>
  <c r="J35" i="3"/>
  <c r="AX96" i="1"/>
  <c r="BI213" i="3"/>
  <c r="BH213" i="3"/>
  <c r="BG213" i="3"/>
  <c r="BF213" i="3"/>
  <c r="T213" i="3"/>
  <c r="T212" i="3"/>
  <c r="R213" i="3"/>
  <c r="R212" i="3"/>
  <c r="P213" i="3"/>
  <c r="P212" i="3"/>
  <c r="BI210" i="3"/>
  <c r="BH210" i="3"/>
  <c r="BG210" i="3"/>
  <c r="BF210" i="3"/>
  <c r="T210" i="3"/>
  <c r="T209" i="3"/>
  <c r="T208" i="3" s="1"/>
  <c r="R210" i="3"/>
  <c r="R209" i="3"/>
  <c r="R208" i="3" s="1"/>
  <c r="P210" i="3"/>
  <c r="P209" i="3" s="1"/>
  <c r="P208" i="3" s="1"/>
  <c r="BI206" i="3"/>
  <c r="BH206" i="3"/>
  <c r="BG206" i="3"/>
  <c r="BF206" i="3"/>
  <c r="T206" i="3"/>
  <c r="T205" i="3" s="1"/>
  <c r="R206" i="3"/>
  <c r="R205" i="3"/>
  <c r="P206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/>
  <c r="J17" i="3"/>
  <c r="J12" i="3"/>
  <c r="J119" i="3"/>
  <c r="E7" i="3"/>
  <c r="E115" i="3"/>
  <c r="J37" i="2"/>
  <c r="J36" i="2"/>
  <c r="AY95" i="1"/>
  <c r="J35" i="2"/>
  <c r="AX95" i="1"/>
  <c r="BI197" i="2"/>
  <c r="BH197" i="2"/>
  <c r="BG197" i="2"/>
  <c r="BF197" i="2"/>
  <c r="T197" i="2"/>
  <c r="T196" i="2"/>
  <c r="T195" i="2" s="1"/>
  <c r="R197" i="2"/>
  <c r="R196" i="2"/>
  <c r="R195" i="2" s="1"/>
  <c r="P197" i="2"/>
  <c r="P196" i="2"/>
  <c r="P195" i="2" s="1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T175" i="2"/>
  <c r="R176" i="2"/>
  <c r="R175" i="2"/>
  <c r="P176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/>
  <c r="J17" i="2"/>
  <c r="J12" i="2"/>
  <c r="J89" i="2"/>
  <c r="E7" i="2"/>
  <c r="E85" i="2"/>
  <c r="L90" i="1"/>
  <c r="AM90" i="1"/>
  <c r="AM89" i="1"/>
  <c r="L89" i="1"/>
  <c r="AM87" i="1"/>
  <c r="L87" i="1"/>
  <c r="L85" i="1"/>
  <c r="L84" i="1"/>
  <c r="BK176" i="2"/>
  <c r="BK173" i="2"/>
  <c r="BK159" i="2"/>
  <c r="J151" i="2"/>
  <c r="J137" i="2"/>
  <c r="J127" i="2"/>
  <c r="J191" i="2"/>
  <c r="BK183" i="2"/>
  <c r="BK169" i="2"/>
  <c r="BK157" i="2"/>
  <c r="BK137" i="2"/>
  <c r="J193" i="2"/>
  <c r="BK179" i="2"/>
  <c r="J171" i="2"/>
  <c r="BK133" i="2"/>
  <c r="BK125" i="2"/>
  <c r="AS94" i="1"/>
  <c r="J190" i="3"/>
  <c r="BK177" i="3"/>
  <c r="BK171" i="3"/>
  <c r="BK164" i="3"/>
  <c r="J154" i="3"/>
  <c r="BK150" i="3"/>
  <c r="BK136" i="3"/>
  <c r="BK206" i="3"/>
  <c r="J199" i="3"/>
  <c r="BK188" i="3"/>
  <c r="BK186" i="3"/>
  <c r="J177" i="3"/>
  <c r="BK160" i="3"/>
  <c r="J150" i="3"/>
  <c r="J144" i="3"/>
  <c r="J138" i="3"/>
  <c r="J213" i="3"/>
  <c r="BK197" i="3"/>
  <c r="J182" i="3"/>
  <c r="J171" i="3"/>
  <c r="J164" i="3"/>
  <c r="BK154" i="3"/>
  <c r="BK144" i="3"/>
  <c r="BK140" i="3"/>
  <c r="BK128" i="3"/>
  <c r="J139" i="4"/>
  <c r="BK124" i="4"/>
  <c r="J129" i="4"/>
  <c r="BK131" i="4"/>
  <c r="BK193" i="2"/>
  <c r="BK171" i="2"/>
  <c r="J157" i="2"/>
  <c r="J143" i="2"/>
  <c r="BK129" i="2"/>
  <c r="J197" i="2"/>
  <c r="BK187" i="2"/>
  <c r="J176" i="2"/>
  <c r="J159" i="2"/>
  <c r="BK147" i="2"/>
  <c r="BK197" i="2"/>
  <c r="J187" i="2"/>
  <c r="J173" i="2"/>
  <c r="BK143" i="2"/>
  <c r="BK127" i="2"/>
  <c r="J210" i="3"/>
  <c r="J201" i="3"/>
  <c r="BK195" i="3"/>
  <c r="BK182" i="3"/>
  <c r="BK173" i="3"/>
  <c r="J169" i="3"/>
  <c r="BK158" i="3"/>
  <c r="BK152" i="3"/>
  <c r="J140" i="3"/>
  <c r="BK210" i="3"/>
  <c r="J203" i="3"/>
  <c r="J197" i="3"/>
  <c r="J179" i="3"/>
  <c r="J175" i="3"/>
  <c r="J162" i="3"/>
  <c r="J156" i="3"/>
  <c r="BK146" i="3"/>
  <c r="J132" i="3"/>
  <c r="BK203" i="3"/>
  <c r="J188" i="3"/>
  <c r="BK179" i="3"/>
  <c r="J166" i="3"/>
  <c r="BK162" i="3"/>
  <c r="J146" i="3"/>
  <c r="BK138" i="3"/>
  <c r="J136" i="3"/>
  <c r="J126" i="4"/>
  <c r="J131" i="4"/>
  <c r="BK126" i="4"/>
  <c r="BK139" i="4"/>
  <c r="BK133" i="4"/>
  <c r="J183" i="2"/>
  <c r="J163" i="2"/>
  <c r="J147" i="2"/>
  <c r="J133" i="2"/>
  <c r="J125" i="2"/>
  <c r="J179" i="2"/>
  <c r="BK163" i="2"/>
  <c r="BK151" i="2"/>
  <c r="BK191" i="2"/>
  <c r="J169" i="2"/>
  <c r="J129" i="2"/>
  <c r="BK213" i="3"/>
  <c r="BK199" i="3"/>
  <c r="J186" i="3"/>
  <c r="BK175" i="3"/>
  <c r="BK166" i="3"/>
  <c r="J160" i="3"/>
  <c r="BK148" i="3"/>
  <c r="J128" i="3"/>
  <c r="BK201" i="3"/>
  <c r="J195" i="3"/>
  <c r="J184" i="3"/>
  <c r="BK169" i="3"/>
  <c r="J158" i="3"/>
  <c r="J148" i="3"/>
  <c r="BK142" i="3"/>
  <c r="J206" i="3"/>
  <c r="BK190" i="3"/>
  <c r="BK184" i="3"/>
  <c r="J173" i="3"/>
  <c r="BK156" i="3"/>
  <c r="J152" i="3"/>
  <c r="J142" i="3"/>
  <c r="BK132" i="3"/>
  <c r="J136" i="4"/>
  <c r="J133" i="4"/>
  <c r="J124" i="4"/>
  <c r="BK136" i="4"/>
  <c r="BK129" i="4"/>
  <c r="T124" i="2" l="1"/>
  <c r="T178" i="2"/>
  <c r="P124" i="2"/>
  <c r="R178" i="2"/>
  <c r="R127" i="3"/>
  <c r="R168" i="3"/>
  <c r="R181" i="3"/>
  <c r="P194" i="3"/>
  <c r="P123" i="4"/>
  <c r="BK124" i="2"/>
  <c r="R124" i="2"/>
  <c r="R123" i="2"/>
  <c r="R122" i="2" s="1"/>
  <c r="BK178" i="2"/>
  <c r="J178" i="2"/>
  <c r="J100" i="2"/>
  <c r="P178" i="2"/>
  <c r="T127" i="3"/>
  <c r="P168" i="3"/>
  <c r="BK181" i="3"/>
  <c r="J181" i="3" s="1"/>
  <c r="J100" i="3" s="1"/>
  <c r="T181" i="3"/>
  <c r="T194" i="3"/>
  <c r="R123" i="4"/>
  <c r="BK127" i="3"/>
  <c r="J127" i="3" s="1"/>
  <c r="J98" i="3" s="1"/>
  <c r="P127" i="3"/>
  <c r="BK168" i="3"/>
  <c r="J168" i="3"/>
  <c r="J99" i="3"/>
  <c r="T168" i="3"/>
  <c r="P181" i="3"/>
  <c r="BK194" i="3"/>
  <c r="J194" i="3" s="1"/>
  <c r="J101" i="3" s="1"/>
  <c r="R194" i="3"/>
  <c r="BK123" i="4"/>
  <c r="J123" i="4"/>
  <c r="J98" i="4" s="1"/>
  <c r="T123" i="4"/>
  <c r="BK128" i="4"/>
  <c r="J128" i="4"/>
  <c r="J99" i="4" s="1"/>
  <c r="P128" i="4"/>
  <c r="R128" i="4"/>
  <c r="T128" i="4"/>
  <c r="BK175" i="2"/>
  <c r="J175" i="2"/>
  <c r="J99" i="2"/>
  <c r="BK205" i="3"/>
  <c r="J205" i="3"/>
  <c r="J102" i="3"/>
  <c r="BK196" i="2"/>
  <c r="J196" i="2"/>
  <c r="J102" i="2"/>
  <c r="BK212" i="3"/>
  <c r="J212" i="3"/>
  <c r="J105" i="3"/>
  <c r="BK209" i="3"/>
  <c r="J209" i="3"/>
  <c r="J104" i="3"/>
  <c r="BK135" i="4"/>
  <c r="J135" i="4"/>
  <c r="J100" i="4"/>
  <c r="BK138" i="4"/>
  <c r="J138" i="4"/>
  <c r="J101" i="4"/>
  <c r="BE133" i="4"/>
  <c r="BE136" i="4"/>
  <c r="E85" i="4"/>
  <c r="J89" i="4"/>
  <c r="F92" i="4"/>
  <c r="BE124" i="4"/>
  <c r="BE131" i="4"/>
  <c r="BE126" i="4"/>
  <c r="BE129" i="4"/>
  <c r="BE139" i="4"/>
  <c r="E85" i="3"/>
  <c r="F92" i="3"/>
  <c r="BE190" i="3"/>
  <c r="BE195" i="3"/>
  <c r="BE199" i="3"/>
  <c r="BE201" i="3"/>
  <c r="BE210" i="3"/>
  <c r="BE136" i="3"/>
  <c r="BE138" i="3"/>
  <c r="BE140" i="3"/>
  <c r="BE142" i="3"/>
  <c r="BE144" i="3"/>
  <c r="BE154" i="3"/>
  <c r="BE160" i="3"/>
  <c r="BE177" i="3"/>
  <c r="BE182" i="3"/>
  <c r="BE184" i="3"/>
  <c r="BE186" i="3"/>
  <c r="BE203" i="3"/>
  <c r="BK195" i="2"/>
  <c r="J195" i="2"/>
  <c r="J101" i="2"/>
  <c r="J89" i="3"/>
  <c r="BE128" i="3"/>
  <c r="BE132" i="3"/>
  <c r="BE146" i="3"/>
  <c r="BE148" i="3"/>
  <c r="BE150" i="3"/>
  <c r="BE152" i="3"/>
  <c r="BE156" i="3"/>
  <c r="BE158" i="3"/>
  <c r="BE162" i="3"/>
  <c r="BE164" i="3"/>
  <c r="BE166" i="3"/>
  <c r="BE169" i="3"/>
  <c r="BE171" i="3"/>
  <c r="BE173" i="3"/>
  <c r="BE175" i="3"/>
  <c r="BE179" i="3"/>
  <c r="BE188" i="3"/>
  <c r="BE197" i="3"/>
  <c r="BE206" i="3"/>
  <c r="BE213" i="3"/>
  <c r="E112" i="2"/>
  <c r="J116" i="2"/>
  <c r="BE151" i="2"/>
  <c r="BE163" i="2"/>
  <c r="BE169" i="2"/>
  <c r="BE171" i="2"/>
  <c r="BE173" i="2"/>
  <c r="BE176" i="2"/>
  <c r="BE187" i="2"/>
  <c r="BE191" i="2"/>
  <c r="F92" i="2"/>
  <c r="BE133" i="2"/>
  <c r="BE137" i="2"/>
  <c r="BE143" i="2"/>
  <c r="BE179" i="2"/>
  <c r="BE183" i="2"/>
  <c r="BE193" i="2"/>
  <c r="BE125" i="2"/>
  <c r="BE127" i="2"/>
  <c r="BE129" i="2"/>
  <c r="BE147" i="2"/>
  <c r="BE157" i="2"/>
  <c r="BE159" i="2"/>
  <c r="BE197" i="2"/>
  <c r="J34" i="2"/>
  <c r="AW95" i="1" s="1"/>
  <c r="F37" i="3"/>
  <c r="BD96" i="1" s="1"/>
  <c r="F35" i="3"/>
  <c r="BB96" i="1" s="1"/>
  <c r="F36" i="4"/>
  <c r="BC97" i="1"/>
  <c r="F34" i="2"/>
  <c r="BA95" i="1" s="1"/>
  <c r="F36" i="2"/>
  <c r="BC95" i="1" s="1"/>
  <c r="F36" i="3"/>
  <c r="BC96" i="1" s="1"/>
  <c r="F34" i="3"/>
  <c r="BA96" i="1" s="1"/>
  <c r="F35" i="4"/>
  <c r="BB97" i="1"/>
  <c r="J34" i="4"/>
  <c r="AW97" i="1" s="1"/>
  <c r="F35" i="2"/>
  <c r="BB95" i="1" s="1"/>
  <c r="F37" i="2"/>
  <c r="BD95" i="1" s="1"/>
  <c r="J34" i="3"/>
  <c r="AW96" i="1" s="1"/>
  <c r="F34" i="4"/>
  <c r="BA97" i="1"/>
  <c r="F37" i="4"/>
  <c r="BD97" i="1"/>
  <c r="BK123" i="2" l="1"/>
  <c r="J123" i="2" s="1"/>
  <c r="J97" i="2" s="1"/>
  <c r="J124" i="2"/>
  <c r="J98" i="2" s="1"/>
  <c r="T122" i="4"/>
  <c r="T121" i="4"/>
  <c r="BK126" i="3"/>
  <c r="J126" i="3"/>
  <c r="J97" i="3"/>
  <c r="P122" i="4"/>
  <c r="P121" i="4"/>
  <c r="AU97" i="1"/>
  <c r="R126" i="3"/>
  <c r="R125" i="3"/>
  <c r="P126" i="3"/>
  <c r="P125" i="3"/>
  <c r="AU96" i="1"/>
  <c r="R122" i="4"/>
  <c r="R121" i="4"/>
  <c r="T126" i="3"/>
  <c r="T125" i="3"/>
  <c r="P123" i="2"/>
  <c r="P122" i="2"/>
  <c r="AU95" i="1"/>
  <c r="T123" i="2"/>
  <c r="T122" i="2"/>
  <c r="BK122" i="4"/>
  <c r="J122" i="4"/>
  <c r="J97" i="4"/>
  <c r="BK208" i="3"/>
  <c r="J208" i="3"/>
  <c r="J103" i="3"/>
  <c r="BK122" i="2"/>
  <c r="J122" i="2"/>
  <c r="J96" i="2"/>
  <c r="J33" i="2"/>
  <c r="AV95" i="1"/>
  <c r="AT95" i="1"/>
  <c r="F33" i="3"/>
  <c r="AZ96" i="1" s="1"/>
  <c r="J33" i="4"/>
  <c r="AV97" i="1" s="1"/>
  <c r="AT97" i="1" s="1"/>
  <c r="F33" i="2"/>
  <c r="AZ95" i="1"/>
  <c r="J33" i="3"/>
  <c r="AV96" i="1"/>
  <c r="AT96" i="1"/>
  <c r="BB94" i="1"/>
  <c r="W31" i="1"/>
  <c r="F33" i="4"/>
  <c r="AZ97" i="1"/>
  <c r="BD94" i="1"/>
  <c r="W33" i="1"/>
  <c r="BA94" i="1"/>
  <c r="W30" i="1"/>
  <c r="BC94" i="1"/>
  <c r="AY94" i="1"/>
  <c r="BK121" i="4" l="1"/>
  <c r="J121" i="4"/>
  <c r="J96" i="4"/>
  <c r="BK125" i="3"/>
  <c r="J125" i="3"/>
  <c r="J96" i="3"/>
  <c r="AU94" i="1"/>
  <c r="AZ94" i="1"/>
  <c r="AV94" i="1"/>
  <c r="AK29" i="1"/>
  <c r="J30" i="2"/>
  <c r="AG95" i="1"/>
  <c r="AW94" i="1"/>
  <c r="AK30" i="1"/>
  <c r="W32" i="1"/>
  <c r="AX94" i="1"/>
  <c r="J39" i="2" l="1"/>
  <c r="AN95" i="1"/>
  <c r="J30" i="4"/>
  <c r="AG97" i="1"/>
  <c r="J30" i="3"/>
  <c r="AG96" i="1"/>
  <c r="AN96" i="1" s="1"/>
  <c r="W29" i="1"/>
  <c r="AT94" i="1"/>
  <c r="J39" i="4" l="1"/>
  <c r="J39" i="3"/>
  <c r="AN97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<sst xmlns="http://schemas.openxmlformats.org/spreadsheetml/2006/main" count="2502" uniqueCount="464">
  <si>
    <t>Export Komplet</t>
  </si>
  <si>
    <t/>
  </si>
  <si>
    <t>2.0</t>
  </si>
  <si>
    <t>ZAMOK</t>
  </si>
  <si>
    <t>False</t>
  </si>
  <si>
    <t>{f3382378-527e-4c6f-a09b-18780ecb520b}</t>
  </si>
  <si>
    <t>0,01</t>
  </si>
  <si>
    <t>21</t>
  </si>
  <si>
    <t>12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</si>
  <si>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</si>
  <si>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</si>
  <si>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</si>
  <si>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</si>
  <si>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</si>
  <si>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2024-018jk-ZAD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</si>
  <si>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</si>
  <si>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</si>
  <si>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LANSK-NA-VETRU</t>
  </si>
  <si>
    <t>KSO:</t>
  </si>
  <si>
    <t>822 29</t>
  </si>
  <si>
    <t>CC-CZ:</t>
  </si>
  <si>
    <t>Místo:</t>
  </si>
  <si>
    <t>Lanškroun, ulice Na větru</t>
  </si>
  <si>
    <t>Datum:</t>
  </si>
  <si>
    <t>24. 9. 2024</t>
  </si>
  <si>
    <t>Zadavatel:</t>
  </si>
  <si>
    <t>IČ:</t>
  </si>
  <si>
    <t>00279102</t>
  </si>
  <si>
    <t>Město Lanškroun</t>
  </si>
  <si>
    <t>DIČ:</t>
  </si>
  <si>
    <t>CZ699003828</t>
  </si>
  <si>
    <t>Uchazeč:</t>
  </si>
  <si>
    <t>Vyplň údaj</t>
  </si>
  <si>
    <t>Projektant:</t>
  </si>
  <si>
    <t>09049312</t>
  </si>
  <si>
    <t>Ing. Radek Kopecký</t>
  </si>
  <si>
    <t>True</t>
  </si>
  <si>
    <t>Zpracovatel:</t>
  </si>
  <si>
    <t>08034222</t>
  </si>
  <si>
    <t>Jaroslav Klíma</t>
  </si>
  <si>
    <t>Poznámka:</t>
  </si>
  <si>
    <t>REVIZE 2024-09-24 ÚPRAVY DLE MÚ LANŠKROUN_x000D_
Projekt "CHODNÍK V ULICI NA VĚTRU V LANŠKROUNĚ - číslo zakázky 2024009", datum 08/2024, projektant Ing. Radek Kopecký IČ: 09049312.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</si>
  <si>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</si>
  <si>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</si>
  <si>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</si>
  <si>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</si>
  <si>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</si>
  <si>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</si>
  <si>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</si>
  <si>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</si>
  <si>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</si>
  <si>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</si>
  <si>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</si>
  <si>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</si>
  <si>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</si>
  <si>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</si>
  <si>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</si>
  <si>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</si>
  <si>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</si>
  <si>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</si>
  <si>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</si>
  <si>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</si>
  <si>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</si>
  <si>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</si>
  <si>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</si>
  <si>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</si>
  <si>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</si>
  <si>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</si>
  <si>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</si>
  <si>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</si>
  <si>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</si>
  <si>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</si>
  <si>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</si>
  <si>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</si>
  <si>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</si>
  <si>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</si>
  <si>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</si>
  <si>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</si>
  <si>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</si>
  <si>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</si>
  <si>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</si>
  <si>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</si>
  <si>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</si>
  <si>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</si>
  <si>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</si>
  <si>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</si>
  <si>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</si>
  <si>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SO-02</t>
  </si>
  <si>
    <t>BOURÁNÍ</t>
  </si>
  <si>
    <t>STA</t>
  </si>
  <si>
    <t>1</t>
  </si>
  <si>
    <t>{1d11f169-6dea-4829-80aa-895a242240f4}</t>
  </si>
  <si>
    <t>2</t>
  </si>
  <si>
    <t>SO-10</t>
  </si>
  <si>
    <t>CHODNÍK</t>
  </si>
  <si>
    <t>{c91c3da1-e15d-401e-a03b-4d970acb8fe1}</t>
  </si>
  <si>
    <t>SO-90</t>
  </si>
  <si>
    <t>VRN</t>
  </si>
  <si>
    <t>{19ab9619-e9a2-433d-9e45-6ea67f4370a6}</t>
  </si>
  <si>
    <t>KRYCÍ LIST SOUPISU PRACÍ</t>
  </si>
  <si>
    <t>Objekt:</t>
  </si>
  <si>
    <t>SO-02 - BOURÁNÍ</t>
  </si>
  <si>
    <t>REVIZE 2024-09-24 ÚPRAVY DLE MÚ LANŠKROUN Projekt "CHODNÍK V ULICI NA VĚTRU V LANŠKROUNĚ - číslo zakázky 2024009", datum 08/2024, projektant Ing. Radek Kopecký IČ: 09049312.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</si>
  <si>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</si>
  <si>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</si>
  <si>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</si>
  <si>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</si>
  <si>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</si>
  <si>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</si>
  <si>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</si>
  <si>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</si>
  <si>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</si>
  <si>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</si>
  <si>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</si>
  <si>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</si>
  <si>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</si>
  <si>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</si>
  <si>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</si>
  <si>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</si>
  <si>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</si>
  <si>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</si>
  <si>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</si>
  <si>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</si>
  <si>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</si>
  <si>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</si>
  <si>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</si>
  <si>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</si>
  <si>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</si>
  <si>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</si>
  <si>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</si>
  <si>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</si>
  <si>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</si>
  <si>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</si>
  <si>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</si>
  <si>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m2</t>
  </si>
  <si>
    <t>CS ÚRS 2024 02</t>
  </si>
  <si>
    <t>4</t>
  </si>
  <si>
    <t>-1036680953</t>
  </si>
  <si>
    <t>VV</t>
  </si>
  <si>
    <t>"na skládku investora - stávající betonová dlažba"  4</t>
  </si>
  <si>
    <t>113107122</t>
  </si>
  <si>
    <t>Odstranění podkladu z kameniva drceného tl přes 100 do 200 mm ručně</t>
  </si>
  <si>
    <t>-2070529087</t>
  </si>
  <si>
    <t>"na skládku investora - podklad pod stávající betonovou dlažbou - 20cm"  4</t>
  </si>
  <si>
    <t>3</t>
  </si>
  <si>
    <t>121151113</t>
  </si>
  <si>
    <t>Sejmutí ornice plochy do 500 m2 tl vrstvy do 200 mm strojně</t>
  </si>
  <si>
    <t>-1219106886</t>
  </si>
  <si>
    <t>"na mezideponii pro zpětné použiti - ornice - 10cm"  144</t>
  </si>
  <si>
    <t>"na trvalou skládku investora - ornice - 10cm"  (180-144)</t>
  </si>
  <si>
    <t>Součet</t>
  </si>
  <si>
    <t>122252203</t>
  </si>
  <si>
    <t>Odkopávky a prokopávky nezapažené pro silnice a dálnice v hornině třídy těžitelnosti I objem do 100 m3 strojně</t>
  </si>
  <si>
    <t>m3</t>
  </si>
  <si>
    <t>-515376189</t>
  </si>
  <si>
    <t>"na mezideponii pro zpětné použiti - výkopek pro chodník"  6</t>
  </si>
  <si>
    <t>"na trvalou skládku investora - výkopek pro chodník + výkop pro patky zábradlí"  (14-6+(0,3*0,3*0,3*60))</t>
  </si>
  <si>
    <t>5</t>
  </si>
  <si>
    <t>161151104</t>
  </si>
  <si>
    <t>Svislé přemístění výkopku z horniny třídy těžitelnosti I skupiny 1 až 3 hl výkopu přes 8 do 12 m</t>
  </si>
  <si>
    <t>1705297432</t>
  </si>
  <si>
    <t>"na mezideponii pro zpětné použiti - ornice - 10cm"  144*0,1</t>
  </si>
  <si>
    <t>"na trvalou skládku investora - ornice - 10cm"  (180-144)*0,1</t>
  </si>
  <si>
    <t>6</t>
  </si>
  <si>
    <t>162351104</t>
  </si>
  <si>
    <t>Vodorovné přemístění přes 500 do 1000 m výkopku/sypaniny z horniny třídy těžitelnosti I skupiny 1 až 3</t>
  </si>
  <si>
    <t>-811642270</t>
  </si>
  <si>
    <t>7</t>
  </si>
  <si>
    <t>162651112</t>
  </si>
  <si>
    <t>Vodorovné přemístění přes 4 000 do 5000 m výkopku/sypaniny z horniny třídy těžitelnosti I skupiny 1 až 3</t>
  </si>
  <si>
    <t>-688592033</t>
  </si>
  <si>
    <t>8</t>
  </si>
  <si>
    <t>166151101</t>
  </si>
  <si>
    <t>Přehození neulehlého výkopku z horniny třídy těžitelnosti I skupiny 1 až 3 strojně</t>
  </si>
  <si>
    <t>804130031</t>
  </si>
  <si>
    <t>"na mezideponii pro zpětné použiti - ornice - 10cm - na stvabě bez dopravního prostředku 3x"  144*0,1*3</t>
  </si>
  <si>
    <t>"na trvalou skládku investora - ornice - 10cm - na stvabě bez dopravního prostředku 3x"  (180-144)*0,1*3</t>
  </si>
  <si>
    <t>"na mezideponii pro zpětné použiti - výkopek pro chodník - na stvabě bez dopravního prostředku 3x"  6*3</t>
  </si>
  <si>
    <t>"na trvalou skládku investora - výkopek pro chodník + výkop pro patky zábradlí - na stvabě bez dopravního prostředku 3x"  (14-6+(0,3*0,3*0,3*60))*3</t>
  </si>
  <si>
    <t>9</t>
  </si>
  <si>
    <t>171151103</t>
  </si>
  <si>
    <t>Uložení sypaniny z hornin soudržných do násypů zhutněných strojně</t>
  </si>
  <si>
    <t>1322460041</t>
  </si>
  <si>
    <t>"z mezideponie pro zpětné použiti - výkopek pro chodník"  6</t>
  </si>
  <si>
    <t>10</t>
  </si>
  <si>
    <t>171201231</t>
  </si>
  <si>
    <t>Poplatek za uložení zeminy a kamení na recyklační skládce (skládkovné) kód odpadu 17 05 04</t>
  </si>
  <si>
    <t>t</t>
  </si>
  <si>
    <t>-2087828033</t>
  </si>
  <si>
    <t>"na trvalou skládku investora - ornice - 10cm"  (180-144)*0,1*2</t>
  </si>
  <si>
    <t>"na trvalou skládku investora - výkopek pro chodník + výkop pro patky zábradlí"  (14-6+(0,3*0,3*0,3*60))*2</t>
  </si>
  <si>
    <t>11</t>
  </si>
  <si>
    <t>171251201</t>
  </si>
  <si>
    <t>Uložení sypaniny na skládky nebo meziskládky</t>
  </si>
  <si>
    <t>1806249495</t>
  </si>
  <si>
    <t>181252305</t>
  </si>
  <si>
    <t>Úprava pláně pro silnice a dálnice na násypech se zhutněním</t>
  </si>
  <si>
    <t>-847465026</t>
  </si>
  <si>
    <t>"pod chodník a palisády + pod ornici"  120+144</t>
  </si>
  <si>
    <t>13</t>
  </si>
  <si>
    <t>182151111</t>
  </si>
  <si>
    <t>Svahování v zářezech v hornině třídy těžitelnosti I skupiny 1 až 3 strojně</t>
  </si>
  <si>
    <t>285535125</t>
  </si>
  <si>
    <t>"odhad"  150</t>
  </si>
  <si>
    <t>14</t>
  </si>
  <si>
    <t>182351123</t>
  </si>
  <si>
    <t>Rozprostření ornice pl přes 100 do 500 m2 ve svahu přes 1:5 tl vrstvy do 200 mm strojně</t>
  </si>
  <si>
    <t>-786802504</t>
  </si>
  <si>
    <t>"z mezideponiie pro zpětné použiti - 10cm"  144</t>
  </si>
  <si>
    <t>Ostatní konstrukce a práce, bourání</t>
  </si>
  <si>
    <t>15</t>
  </si>
  <si>
    <t>966049831R</t>
  </si>
  <si>
    <t>Rozebrání prefabrikovaných plotových desek betonových pro další použití s přesunem na mezideponii stavby vč. betonových sloupků, základové zídky plotu, odvozu vybouraných hmot na skládku, poplatků za skládku apod.</t>
  </si>
  <si>
    <t>kpl</t>
  </si>
  <si>
    <t>R-položka</t>
  </si>
  <si>
    <t>720097661</t>
  </si>
  <si>
    <t>"cca délka 6m, výška 2m"  1</t>
  </si>
  <si>
    <t>997</t>
  </si>
  <si>
    <t>Přesun sutě</t>
  </si>
  <si>
    <t>16</t>
  </si>
  <si>
    <t>997221571</t>
  </si>
  <si>
    <t>Vodorovná doprava vybouraných hmot do 1 km</t>
  </si>
  <si>
    <t>1422242634</t>
  </si>
  <si>
    <t>"na skládku investora - stávající betonová dlažba"  1,1</t>
  </si>
  <si>
    <t>"na skládku investora - podklad pod stávající betonovou dlažbou - 20cm"  1,2</t>
  </si>
  <si>
    <t>17</t>
  </si>
  <si>
    <t>997221579</t>
  </si>
  <si>
    <t>Příplatek ZKD 1 km u vodorovné dopravy vybouraných hmot</t>
  </si>
  <si>
    <t>1069167237</t>
  </si>
  <si>
    <t>"na skládku investora - stávající betonová dlažba - 4km"  1,1*4</t>
  </si>
  <si>
    <t>"na skládku investora - podklad pod stávající betonovou dlažbou - 20cm - 4km"  1,2*4</t>
  </si>
  <si>
    <t>18</t>
  </si>
  <si>
    <t>997221612</t>
  </si>
  <si>
    <t>Nakládání vybouraných hmot na dopravní prostředky pro vodorovnou dopravu</t>
  </si>
  <si>
    <t>-1856593395</t>
  </si>
  <si>
    <t>19</t>
  </si>
  <si>
    <t>997221861</t>
  </si>
  <si>
    <t>Poplatek za uložení na recyklační skládce (skládkovné) stavebního odpadu z prostého betonu pod kódem 17 01 01</t>
  </si>
  <si>
    <t>143829654</t>
  </si>
  <si>
    <t>20</t>
  </si>
  <si>
    <t>997221873</t>
  </si>
  <si>
    <t>Poplatek za uložení na recyklační skládce (skládkovné) stavebního odpadu zeminy a kamení zatříděného do Katalogu odpadů pod kódem 17 05 04</t>
  </si>
  <si>
    <t>1919293371</t>
  </si>
  <si>
    <t>PSV</t>
  </si>
  <si>
    <t>Práce a dodávky PSV</t>
  </si>
  <si>
    <t>767</t>
  </si>
  <si>
    <t>Konstrukce zámečnické</t>
  </si>
  <si>
    <t>767996702R</t>
  </si>
  <si>
    <t>Demontáž atypických zámečnických konstrukcí - stávající ocelové schodiště vč. odvozu došrotu, manipulace na stavbě, nakládky a vykládky apod.</t>
  </si>
  <si>
    <t>-483196827</t>
  </si>
  <si>
    <t>"do šrotu - stávající ocelové schody"  1</t>
  </si>
  <si>
    <t>SO-10 - CHODNÍK</t>
  </si>
  <si>
    <t xml:space="preserve">    3 - Svislé a kompletní konstrukce</t>
  </si>
  <si>
    <t xml:space="preserve">    5 - Komunikace pozemní</t>
  </si>
  <si>
    <t xml:space="preserve">    998 - Přesun hmot</t>
  </si>
  <si>
    <t>M - Práce a dodávky M</t>
  </si>
  <si>
    <t xml:space="preserve">    21-M - Elektromontáže</t>
  </si>
  <si>
    <t xml:space="preserve">    22-M - Montáže technologických zařízení pro dopravní stavby</t>
  </si>
  <si>
    <t>1854180786</t>
  </si>
  <si>
    <t>"z mezideponie pro zpětné použiti - ornice - 10cm"  144*0,1</t>
  </si>
  <si>
    <t>"z mezideponie pro zpětné použiti - výkopek"  6</t>
  </si>
  <si>
    <t>167151101</t>
  </si>
  <si>
    <t>Nakládání výkopku z hornin třídy těžitelnosti I skupiny 1 až 3 do 100 m3</t>
  </si>
  <si>
    <t>-353798989</t>
  </si>
  <si>
    <t>-2135912519</t>
  </si>
  <si>
    <t>181111113</t>
  </si>
  <si>
    <t>Plošná úprava terénu do 500 m2 zemina skupiny 1 až 4 nerovnosti přes 50 do 100 mm ve svahu přes 1:2 do 1:1</t>
  </si>
  <si>
    <t>1345727596</t>
  </si>
  <si>
    <t>"pod ornici"  144</t>
  </si>
  <si>
    <t>686686114</t>
  </si>
  <si>
    <t>"pod chodník a palisády (minimum Edef=30MPa)"  120</t>
  </si>
  <si>
    <t>181305111</t>
  </si>
  <si>
    <t>Převrstvení ornice na skládce</t>
  </si>
  <si>
    <t>983406289</t>
  </si>
  <si>
    <t>181411141</t>
  </si>
  <si>
    <t>Založení parterového trávníku výsevem pl do 1000 m2 v rovině a ve svahu do 1:5</t>
  </si>
  <si>
    <t>782285904</t>
  </si>
  <si>
    <t>"ornice - trávník"  144</t>
  </si>
  <si>
    <t>M</t>
  </si>
  <si>
    <t>00572420</t>
  </si>
  <si>
    <t>osivo směs travní parková okrasná</t>
  </si>
  <si>
    <t>kg</t>
  </si>
  <si>
    <t>528919061</t>
  </si>
  <si>
    <t>"ornice - trávník"  144*0,04</t>
  </si>
  <si>
    <t>-1028662208</t>
  </si>
  <si>
    <t>"pod chodník a palisády (minimum Edef=30MPa)  + pod ornicí"  120+144</t>
  </si>
  <si>
    <t>695891074</t>
  </si>
  <si>
    <t>184813513</t>
  </si>
  <si>
    <t>Chemické odplevelení před založením kultury postřikem na široko ve svahu přes 1:2 do 1:1 ručně</t>
  </si>
  <si>
    <t>-1004489421</t>
  </si>
  <si>
    <t>"ornice - trávník 2x"  144*2</t>
  </si>
  <si>
    <t>184813523</t>
  </si>
  <si>
    <t>Chemické odplevelení po založení kultury postřikem na široko ve svahu přes 1:2 do 1:1 ručně</t>
  </si>
  <si>
    <t>-1730119235</t>
  </si>
  <si>
    <t>"ornice - trávník 3x"  144*3</t>
  </si>
  <si>
    <t>185802133</t>
  </si>
  <si>
    <t>Hnojení půdy umělým hnojivem na široko ve svahu přes 1:2 do 1:1</t>
  </si>
  <si>
    <t>1433453631</t>
  </si>
  <si>
    <t>"ornice - trávník 3x"  144*3*0,00002</t>
  </si>
  <si>
    <t>25191155</t>
  </si>
  <si>
    <t>hnojivo průmyslové</t>
  </si>
  <si>
    <t>1096351805</t>
  </si>
  <si>
    <t>"ornice - trávník 3x"  144*3*0,02</t>
  </si>
  <si>
    <t>185803113</t>
  </si>
  <si>
    <t>Ošetření trávníku shrabáním ve svahu přes 1:2 do 1:1</t>
  </si>
  <si>
    <t>1113217881</t>
  </si>
  <si>
    <t>"ornice - trávník 3x vč. posečení, shrabání, naložení a odvozu shrabku na recyklační skládku a popaltku za skládku"  144*3</t>
  </si>
  <si>
    <t>185804312</t>
  </si>
  <si>
    <t>Zalití rostlin vodou plocha přes 20 m2</t>
  </si>
  <si>
    <t>200259602</t>
  </si>
  <si>
    <t>"ornice - trávník 3x 10 litrů/1 m2"  144*3*0,01</t>
  </si>
  <si>
    <t>185851121</t>
  </si>
  <si>
    <t>Dovoz vody pro zálivku rostlin za vzdálenost do 1000 m</t>
  </si>
  <si>
    <t>1930418421</t>
  </si>
  <si>
    <t>185851129</t>
  </si>
  <si>
    <t>Příplatek k dovozu vody pro zálivku rostlin do 1000 m ZKD 1000 m</t>
  </si>
  <si>
    <t>521841591</t>
  </si>
  <si>
    <t>"ornice - trávník 3x 10 litrů/1 m2 - 5km"  144*3*0,01*5</t>
  </si>
  <si>
    <t>Svislé a kompletní konstrukce</t>
  </si>
  <si>
    <t>339921132</t>
  </si>
  <si>
    <t>Osazování betonových palisád do betonového základu v řadě výšky prvku přes 0,5 do 1 m</t>
  </si>
  <si>
    <t>m</t>
  </si>
  <si>
    <t>378170140</t>
  </si>
  <si>
    <t>"do v=0,6m + do v=0,8m"  54,6+4,5</t>
  </si>
  <si>
    <t>59228412</t>
  </si>
  <si>
    <t>palisáda tyčová kruhová betonová 175x200mm v 600mm přírodní</t>
  </si>
  <si>
    <t>kus</t>
  </si>
  <si>
    <t>747444345</t>
  </si>
  <si>
    <t>"do v=0,6m"  54,6*5,7*1,05+0,219</t>
  </si>
  <si>
    <t>59228413</t>
  </si>
  <si>
    <t>palisáda tyčová kruhová betonová 175x200mm v 800mm přírodní</t>
  </si>
  <si>
    <t>522784915</t>
  </si>
  <si>
    <t>"do v=0,8m"  4,5*5,7*1,05+0,067</t>
  </si>
  <si>
    <t>22</t>
  </si>
  <si>
    <t>339921133</t>
  </si>
  <si>
    <t>Osazování betonových palisád do betonového základu v řadě výšky prvku přes 1 do 1,5 m</t>
  </si>
  <si>
    <t>-5979910</t>
  </si>
  <si>
    <t>"do v=1,2m"  19</t>
  </si>
  <si>
    <t>23</t>
  </si>
  <si>
    <t>59228415</t>
  </si>
  <si>
    <t>palisáda tyčová kruhová betonová 175x200mm v 1200mm přírodní</t>
  </si>
  <si>
    <t>-399649073</t>
  </si>
  <si>
    <t>"do v=1,2m"  19*5,7*1,05+0,285</t>
  </si>
  <si>
    <t>24</t>
  </si>
  <si>
    <t>348121121R</t>
  </si>
  <si>
    <t>Zpětná montáž betonového plotu a sloupků vč. nové betonevé zídky, základů, výkopu případné doplnění chybějících prvků betonového plotu a dopravy z mezideponie stavby</t>
  </si>
  <si>
    <t>1311442542</t>
  </si>
  <si>
    <t>Komunikace pozemní</t>
  </si>
  <si>
    <t>25</t>
  </si>
  <si>
    <t>564851011</t>
  </si>
  <si>
    <t>Podklad ze štěrkodrtě ŠD plochy do 100 m2 tl 150 mm</t>
  </si>
  <si>
    <t>-693585067</t>
  </si>
  <si>
    <t>"chodník + chodník-pro-nevidomé"  100+2</t>
  </si>
  <si>
    <t>26</t>
  </si>
  <si>
    <t>596811121</t>
  </si>
  <si>
    <t>Kladení betonové dlažby komunikací pro pěší do lože z kameniva velikosti do 0,09 m2 pl přes 50 do 100 m2</t>
  </si>
  <si>
    <t>1226867354</t>
  </si>
  <si>
    <t>"chodník + chodník-pro-nevidomé"  106,5+2</t>
  </si>
  <si>
    <t>27</t>
  </si>
  <si>
    <t>59245018</t>
  </si>
  <si>
    <t>dlažba skladebná betonová 200x100mm tl 60mm přírodní</t>
  </si>
  <si>
    <t>166181734</t>
  </si>
  <si>
    <t>"chodník"  106,5*1,1</t>
  </si>
  <si>
    <t>28</t>
  </si>
  <si>
    <t>59245006</t>
  </si>
  <si>
    <t>dlažba pro nevidomé betonová 200x100mm tl 60mm barevná</t>
  </si>
  <si>
    <t>1580074336</t>
  </si>
  <si>
    <t>"chodník-pro-nevidomé"  2*1,1</t>
  </si>
  <si>
    <t>29</t>
  </si>
  <si>
    <t>599632111R</t>
  </si>
  <si>
    <t>Vyplnění spár mezi dlažby, žlabovkou a palisádou v jakémkoliv sklonu plochy a jakékoliv tloušťky cementovou maltou se zatřením</t>
  </si>
  <si>
    <t>1228803389</t>
  </si>
  <si>
    <t>"mezi dlažbou a palisádou"  (30+30+5+3)*0,1</t>
  </si>
  <si>
    <t>"mezi žlabovkou a palisádou"  40*0,1</t>
  </si>
  <si>
    <t>30</t>
  </si>
  <si>
    <t>911121111R</t>
  </si>
  <si>
    <t>Dodávka a montáž zábradlí ocelového přichyceného do patek vč. patek, kotvení, dílenské výroby, nátěrů, architektonických úprav (dle požadavků investora viz. výkresová dokumentace)</t>
  </si>
  <si>
    <t>845600165</t>
  </si>
  <si>
    <t>"kotvené do patek- případně zabetonované vedle palisády"  48,6</t>
  </si>
  <si>
    <t>31</t>
  </si>
  <si>
    <t>916231213</t>
  </si>
  <si>
    <t>Osazení chodníkového obrubníku betonového stojatého s boční opěrou do lože z betonu prostého</t>
  </si>
  <si>
    <t>195327688</t>
  </si>
  <si>
    <t>"obrubník 100/250/1000mm"  48</t>
  </si>
  <si>
    <t>32</t>
  </si>
  <si>
    <t>59217017</t>
  </si>
  <si>
    <t>obrubník betonový chodníkový 1000x100x250mm</t>
  </si>
  <si>
    <t>-974409705</t>
  </si>
  <si>
    <t>"obrubník 100/250/1000mm"  48*1,1</t>
  </si>
  <si>
    <t>33</t>
  </si>
  <si>
    <t>935112211</t>
  </si>
  <si>
    <t>Osazení příkopového žlabu do betonu tl 100 mm z betonových tvárnic š 800 mm</t>
  </si>
  <si>
    <t>2015843615</t>
  </si>
  <si>
    <t>"žlabovka š 0,6m"  40</t>
  </si>
  <si>
    <t>34</t>
  </si>
  <si>
    <t>59227002</t>
  </si>
  <si>
    <t>žlabovka příkopová betonová 250x600x140mm</t>
  </si>
  <si>
    <t>102287068</t>
  </si>
  <si>
    <t>"žlabovka š 0,6m"  40*1,1</t>
  </si>
  <si>
    <t>998</t>
  </si>
  <si>
    <t>Přesun hmot</t>
  </si>
  <si>
    <t>35</t>
  </si>
  <si>
    <t>998223011</t>
  </si>
  <si>
    <t>Přesun hmot pro pozemní komunikace s krytem dlážděným</t>
  </si>
  <si>
    <t>-1127011759</t>
  </si>
  <si>
    <t>93</t>
  </si>
  <si>
    <t>Práce a dodávky M</t>
  </si>
  <si>
    <t>21-M</t>
  </si>
  <si>
    <t>Elektromontáže</t>
  </si>
  <si>
    <t>36</t>
  </si>
  <si>
    <t>210204011R</t>
  </si>
  <si>
    <t>Přemístění sloupu VO - veškeré demontážní práce, výkopy, základy, elektromontážní práce, manipulace apod.</t>
  </si>
  <si>
    <t>64</t>
  </si>
  <si>
    <t>1533977666</t>
  </si>
  <si>
    <t>22-M</t>
  </si>
  <si>
    <t>Montáže technologických zařízení pro dopravní stavby</t>
  </si>
  <si>
    <t>37</t>
  </si>
  <si>
    <t>220523011R</t>
  </si>
  <si>
    <t>Přemístění sloupku SEK - veškeré demontážní práce, výkopy, základy, elektromontážní práce, manipulace apod.</t>
  </si>
  <si>
    <t>-407572570</t>
  </si>
  <si>
    <t>"SEK - sítě elektronických komunikací"  1</t>
  </si>
  <si>
    <t>SO-90 -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</si>
  <si>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</si>
  <si>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</si>
  <si>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</si>
  <si>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</si>
  <si>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</si>
  <si>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</si>
  <si>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</si>
  <si>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</si>
  <si>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012002000</t>
  </si>
  <si>
    <t>Geodetické práce</t>
  </si>
  <si>
    <t>CS ÚRS 2024 01</t>
  </si>
  <si>
    <t>1024</t>
  </si>
  <si>
    <t>-1290990956</t>
  </si>
  <si>
    <t>"geodetické před, při a po výstavbě - vytyčení a vyměření stavby, geometrické plány apod."  1</t>
  </si>
  <si>
    <t>012164000</t>
  </si>
  <si>
    <t>Vytyčení a zaměření inženýrských sítí</t>
  </si>
  <si>
    <t>-1267460578</t>
  </si>
  <si>
    <t>"Vytyčení a zaměření stávajících inženýrských sítí"  1</t>
  </si>
  <si>
    <t>VRN3</t>
  </si>
  <si>
    <t>Zařízení staveniště</t>
  </si>
  <si>
    <t>030001000</t>
  </si>
  <si>
    <t>-2033770916</t>
  </si>
  <si>
    <t>"montáž, demontáž pronájem buněk, chemických WC, přípojky sítí (voda, elektro apod.), platby spotřeb energií"  1</t>
  </si>
  <si>
    <t>034103000</t>
  </si>
  <si>
    <t>Oplocení staveniště</t>
  </si>
  <si>
    <t>1555884856</t>
  </si>
  <si>
    <t>"zajištění oplocení, vymezení staveniště - zábrany apod. - pronájem, údržba, doprava na a z místa stavby"  1</t>
  </si>
  <si>
    <t>034303000</t>
  </si>
  <si>
    <t>Dopravní značení na staveništi</t>
  </si>
  <si>
    <t>-1966118162</t>
  </si>
  <si>
    <t>"DIO, DIR - projednání DIO, pronájmy, údržba značek okolo staveniště, doprava na a z místa stavby"  1</t>
  </si>
  <si>
    <t>VRN4</t>
  </si>
  <si>
    <t>Inženýrská činnost</t>
  </si>
  <si>
    <t>043154000</t>
  </si>
  <si>
    <t>Zkoušky hutnicí</t>
  </si>
  <si>
    <t>824295147</t>
  </si>
  <si>
    <t>"hutnící zkoušky - na plání (po odbourání a odtěžené stávajících kcí a urovnání pláně) Edef 30MPa 1x, na nové vrstvě štěrkodrti Edef 50MPa 1x"  1</t>
  </si>
  <si>
    <t>VRN9</t>
  </si>
  <si>
    <t>Ostatní náklady</t>
  </si>
  <si>
    <t>094104000</t>
  </si>
  <si>
    <t>Náklady na opatření BOZP</t>
  </si>
  <si>
    <t>2056718589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</si>
</sst>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zoomScaleNormal="100" workbookViewId="0">
      <selection activeCell="A2" sqref="A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3" t="s">
        <v>14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8"/>
      <c r="BE5" s="200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04" t="s">
        <v>17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8"/>
      <c r="BE6" s="201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1</v>
      </c>
      <c r="AR7" s="18"/>
      <c r="BE7" s="201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201"/>
      <c r="BS8" s="15" t="s">
        <v>6</v>
      </c>
    </row>
    <row r="9" spans="1:74" ht="14.45" customHeight="1">
      <c r="B9" s="18"/>
      <c r="AR9" s="18"/>
      <c r="BE9" s="201"/>
      <c r="BS9" s="15" t="s">
        <v>6</v>
      </c>
    </row>
    <row r="10" spans="1:74" ht="12" customHeight="1">
      <c r="B10" s="18"/>
      <c r="D10" s="25" t="s">
        <v>25</v>
      </c>
      <c r="AK10" s="25" t="s">
        <v>26</v>
      </c>
      <c r="AN10" s="23" t="s">
        <v>27</v>
      </c>
      <c r="AR10" s="18"/>
      <c r="BE10" s="201"/>
      <c r="BS10" s="15" t="s">
        <v>6</v>
      </c>
    </row>
    <row r="11" spans="1:74" ht="18.399999999999999" customHeight="1">
      <c r="B11" s="18"/>
      <c r="E11" s="23" t="s">
        <v>28</v>
      </c>
      <c r="AK11" s="25" t="s">
        <v>29</v>
      </c>
      <c r="AN11" s="23" t="s">
        <v>30</v>
      </c>
      <c r="AR11" s="18"/>
      <c r="BE11" s="201"/>
      <c r="BS11" s="15" t="s">
        <v>6</v>
      </c>
    </row>
    <row r="12" spans="1:74" ht="6.95" customHeight="1">
      <c r="B12" s="18"/>
      <c r="AR12" s="18"/>
      <c r="BE12" s="201"/>
      <c r="BS12" s="15" t="s">
        <v>6</v>
      </c>
    </row>
    <row r="13" spans="1:74" ht="12" customHeight="1">
      <c r="B13" s="18"/>
      <c r="D13" s="25" t="s">
        <v>31</v>
      </c>
      <c r="AK13" s="25" t="s">
        <v>26</v>
      </c>
      <c r="AN13" s="27" t="s">
        <v>32</v>
      </c>
      <c r="AR13" s="18"/>
      <c r="BE13" s="201"/>
      <c r="BS13" s="15" t="s">
        <v>6</v>
      </c>
    </row>
    <row r="14" spans="1:74" ht="12.75">
      <c r="B14" s="18"/>
      <c r="E14" s="205" t="s">
        <v>32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5" t="s">
        <v>29</v>
      </c>
      <c r="AN14" s="27" t="s">
        <v>32</v>
      </c>
      <c r="AR14" s="18"/>
      <c r="BE14" s="201"/>
      <c r="BS14" s="15" t="s">
        <v>6</v>
      </c>
    </row>
    <row r="15" spans="1:74" ht="6.95" customHeight="1">
      <c r="B15" s="18"/>
      <c r="AR15" s="18"/>
      <c r="BE15" s="201"/>
      <c r="BS15" s="15" t="s">
        <v>4</v>
      </c>
    </row>
    <row r="16" spans="1:74" ht="12" customHeight="1">
      <c r="B16" s="18"/>
      <c r="D16" s="25" t="s">
        <v>33</v>
      </c>
      <c r="AK16" s="25" t="s">
        <v>26</v>
      </c>
      <c r="AN16" s="23" t="s">
        <v>34</v>
      </c>
      <c r="AR16" s="18"/>
      <c r="BE16" s="201"/>
      <c r="BS16" s="15" t="s">
        <v>4</v>
      </c>
    </row>
    <row r="17" spans="2:71" ht="18.399999999999999" customHeight="1">
      <c r="B17" s="18"/>
      <c r="E17" s="23" t="s">
        <v>35</v>
      </c>
      <c r="AK17" s="25" t="s">
        <v>29</v>
      </c>
      <c r="AN17" s="23" t="s">
        <v>1</v>
      </c>
      <c r="AR17" s="18"/>
      <c r="BE17" s="201"/>
      <c r="BS17" s="15" t="s">
        <v>36</v>
      </c>
    </row>
    <row r="18" spans="2:71" ht="6.95" customHeight="1">
      <c r="B18" s="18"/>
      <c r="AR18" s="18"/>
      <c r="BE18" s="201"/>
      <c r="BS18" s="15" t="s">
        <v>6</v>
      </c>
    </row>
    <row r="19" spans="2:71" ht="12" customHeight="1">
      <c r="B19" s="18"/>
      <c r="D19" s="25" t="s">
        <v>37</v>
      </c>
      <c r="AK19" s="25" t="s">
        <v>26</v>
      </c>
      <c r="AN19" s="23" t="s">
        <v>38</v>
      </c>
      <c r="AR19" s="18"/>
      <c r="BE19" s="201"/>
      <c r="BS19" s="15" t="s">
        <v>6</v>
      </c>
    </row>
    <row r="20" spans="2:71" ht="18.399999999999999" customHeight="1">
      <c r="B20" s="18"/>
      <c r="E20" s="23" t="s">
        <v>39</v>
      </c>
      <c r="AK20" s="25" t="s">
        <v>29</v>
      </c>
      <c r="AN20" s="23" t="s">
        <v>1</v>
      </c>
      <c r="AR20" s="18"/>
      <c r="BE20" s="201"/>
      <c r="BS20" s="15" t="s">
        <v>36</v>
      </c>
    </row>
    <row r="21" spans="2:71" ht="6.95" customHeight="1">
      <c r="B21" s="18"/>
      <c r="AR21" s="18"/>
      <c r="BE21" s="201"/>
    </row>
    <row r="22" spans="2:71" ht="12" customHeight="1">
      <c r="B22" s="18"/>
      <c r="D22" s="25" t="s">
        <v>40</v>
      </c>
      <c r="AR22" s="18"/>
      <c r="BE22" s="201"/>
    </row>
    <row r="23" spans="2:71" ht="53.25" customHeight="1">
      <c r="B23" s="18"/>
      <c r="E23" s="207" t="s">
        <v>41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8"/>
      <c r="BE23" s="201"/>
    </row>
    <row r="24" spans="2:71" ht="6.95" customHeight="1">
      <c r="B24" s="18"/>
      <c r="AR24" s="18"/>
      <c r="BE24" s="201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1"/>
    </row>
    <row r="26" spans="2:71" s="1" customFormat="1" ht="25.9" customHeight="1">
      <c r="B26" s="30"/>
      <c r="D26" s="31" t="s">
        <v>42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8">
        <f>ROUND(AG94,2)</f>
        <v>0</v>
      </c>
      <c r="AL26" s="209"/>
      <c r="AM26" s="209"/>
      <c r="AN26" s="209"/>
      <c r="AO26" s="209"/>
      <c r="AR26" s="30"/>
      <c r="BE26" s="201"/>
    </row>
    <row r="27" spans="2:71" s="1" customFormat="1" ht="6.95" customHeight="1">
      <c r="B27" s="30"/>
      <c r="AR27" s="30"/>
      <c r="BE27" s="201"/>
    </row>
    <row r="28" spans="2:71" s="1" customFormat="1" ht="12.75">
      <c r="B28" s="30"/>
      <c r="L28" s="210" t="s">
        <v>43</v>
      </c>
      <c r="M28" s="210"/>
      <c r="N28" s="210"/>
      <c r="O28" s="210"/>
      <c r="P28" s="210"/>
      <c r="W28" s="210" t="s">
        <v>44</v>
      </c>
      <c r="X28" s="210"/>
      <c r="Y28" s="210"/>
      <c r="Z28" s="210"/>
      <c r="AA28" s="210"/>
      <c r="AB28" s="210"/>
      <c r="AC28" s="210"/>
      <c r="AD28" s="210"/>
      <c r="AE28" s="210"/>
      <c r="AK28" s="210" t="s">
        <v>45</v>
      </c>
      <c r="AL28" s="210"/>
      <c r="AM28" s="210"/>
      <c r="AN28" s="210"/>
      <c r="AO28" s="210"/>
      <c r="AR28" s="30"/>
      <c r="BE28" s="201"/>
    </row>
    <row r="29" spans="2:71" s="2" customFormat="1" ht="14.45" customHeight="1">
      <c r="B29" s="34"/>
      <c r="D29" s="25" t="s">
        <v>46</v>
      </c>
      <c r="F29" s="25" t="s">
        <v>47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4"/>
      <c r="BE29" s="202"/>
    </row>
    <row r="30" spans="2:71" s="2" customFormat="1" ht="14.45" customHeight="1">
      <c r="B30" s="34"/>
      <c r="F30" s="25" t="s">
        <v>48</v>
      </c>
      <c r="L30" s="195">
        <v>0.12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4"/>
      <c r="BE30" s="202"/>
    </row>
    <row r="31" spans="2:71" s="2" customFormat="1" ht="14.45" hidden="1" customHeight="1">
      <c r="B31" s="34"/>
      <c r="F31" s="25" t="s">
        <v>49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4"/>
      <c r="BE31" s="202"/>
    </row>
    <row r="32" spans="2:71" s="2" customFormat="1" ht="14.45" hidden="1" customHeight="1">
      <c r="B32" s="34"/>
      <c r="F32" s="25" t="s">
        <v>50</v>
      </c>
      <c r="L32" s="195">
        <v>0.12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4"/>
      <c r="BE32" s="202"/>
    </row>
    <row r="33" spans="2:57" s="2" customFormat="1" ht="14.45" hidden="1" customHeight="1">
      <c r="B33" s="34"/>
      <c r="F33" s="25" t="s">
        <v>51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4"/>
      <c r="BE33" s="202"/>
    </row>
    <row r="34" spans="2:57" s="1" customFormat="1" ht="6.95" customHeight="1">
      <c r="B34" s="30"/>
      <c r="AR34" s="30"/>
      <c r="BE34" s="201"/>
    </row>
    <row r="35" spans="2:57" s="1" customFormat="1" ht="25.9" customHeight="1">
      <c r="B35" s="30"/>
      <c r="C35" s="35"/>
      <c r="D35" s="36" t="s">
        <v>52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53</v>
      </c>
      <c r="U35" s="37"/>
      <c r="V35" s="37"/>
      <c r="W35" s="37"/>
      <c r="X35" s="196" t="s">
        <v>54</v>
      </c>
      <c r="Y35" s="197"/>
      <c r="Z35" s="197"/>
      <c r="AA35" s="197"/>
      <c r="AB35" s="197"/>
      <c r="AC35" s="37"/>
      <c r="AD35" s="37"/>
      <c r="AE35" s="37"/>
      <c r="AF35" s="37"/>
      <c r="AG35" s="37"/>
      <c r="AH35" s="37"/>
      <c r="AI35" s="37"/>
      <c r="AJ35" s="37"/>
      <c r="AK35" s="198">
        <f>SUM(AK26:AK33)</f>
        <v>0</v>
      </c>
      <c r="AL35" s="197"/>
      <c r="AM35" s="197"/>
      <c r="AN35" s="197"/>
      <c r="AO35" s="199"/>
      <c r="AP35" s="35"/>
      <c r="AQ35" s="35"/>
      <c r="AR35" s="30"/>
    </row>
    <row r="36" spans="2:57" s="1" customFormat="1" ht="6.95" hidden="1" customHeight="1">
      <c r="B36" s="30"/>
      <c r="AR36" s="30"/>
    </row>
    <row r="37" spans="2:57" s="1" customFormat="1" ht="14.45" hidden="1" customHeight="1">
      <c r="B37" s="30"/>
      <c r="AR37" s="30"/>
    </row>
    <row r="38" spans="2:57" ht="14.45" hidden="1" customHeight="1">
      <c r="B38" s="18"/>
      <c r="AR38" s="18"/>
    </row>
    <row r="39" spans="2:57" ht="14.45" hidden="1" customHeight="1">
      <c r="B39" s="18"/>
      <c r="AR39" s="18"/>
    </row>
    <row r="40" spans="2:57" ht="14.45" hidden="1" customHeight="1">
      <c r="B40" s="18"/>
      <c r="AR40" s="18"/>
    </row>
    <row r="41" spans="2:57" ht="14.45" hidden="1" customHeight="1">
      <c r="B41" s="18"/>
      <c r="AR41" s="18"/>
    </row>
    <row r="42" spans="2:57" ht="14.45" hidden="1" customHeight="1">
      <c r="B42" s="18"/>
      <c r="AR42" s="18"/>
    </row>
    <row r="43" spans="2:57" ht="14.45" hidden="1" customHeight="1">
      <c r="B43" s="18"/>
      <c r="AR43" s="18"/>
    </row>
    <row r="44" spans="2:57" ht="14.45" hidden="1" customHeight="1">
      <c r="B44" s="18"/>
      <c r="AR44" s="18"/>
    </row>
    <row r="45" spans="2:57" ht="14.45" hidden="1" customHeight="1">
      <c r="B45" s="18"/>
      <c r="AR45" s="18"/>
    </row>
    <row r="46" spans="2:57" ht="14.45" hidden="1" customHeight="1">
      <c r="B46" s="18"/>
      <c r="AR46" s="18"/>
    </row>
    <row r="47" spans="2:57" ht="14.45" hidden="1" customHeight="1">
      <c r="B47" s="18"/>
      <c r="AR47" s="18"/>
    </row>
    <row r="48" spans="2:57" ht="14.45" hidden="1" customHeight="1">
      <c r="B48" s="18"/>
      <c r="AR48" s="18"/>
    </row>
    <row r="49" spans="2:44" s="1" customFormat="1" ht="14.45" hidden="1" customHeight="1">
      <c r="B49" s="30"/>
      <c r="D49" s="39" t="s">
        <v>55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56</v>
      </c>
      <c r="AI49" s="40"/>
      <c r="AJ49" s="40"/>
      <c r="AK49" s="40"/>
      <c r="AL49" s="40"/>
      <c r="AM49" s="40"/>
      <c r="AN49" s="40"/>
      <c r="AO49" s="40"/>
      <c r="AR49" s="30"/>
    </row>
    <row r="50" spans="2:44" hidden="1">
      <c r="B50" s="18"/>
      <c r="AR50" s="18"/>
    </row>
    <row r="51" spans="2:44" hidden="1">
      <c r="B51" s="18"/>
      <c r="AR51" s="18"/>
    </row>
    <row r="52" spans="2:44" hidden="1">
      <c r="B52" s="18"/>
      <c r="AR52" s="18"/>
    </row>
    <row r="53" spans="2:44" hidden="1">
      <c r="B53" s="18"/>
      <c r="AR53" s="18"/>
    </row>
    <row r="54" spans="2:44" hidden="1">
      <c r="B54" s="18"/>
      <c r="AR54" s="18"/>
    </row>
    <row r="55" spans="2:44" hidden="1">
      <c r="B55" s="18"/>
      <c r="AR55" s="18"/>
    </row>
    <row r="56" spans="2:44" hidden="1">
      <c r="B56" s="18"/>
      <c r="AR56" s="18"/>
    </row>
    <row r="57" spans="2:44" hidden="1">
      <c r="B57" s="18"/>
      <c r="AR57" s="18"/>
    </row>
    <row r="58" spans="2:44" hidden="1">
      <c r="B58" s="18"/>
      <c r="AR58" s="18"/>
    </row>
    <row r="59" spans="2:44" hidden="1">
      <c r="B59" s="18"/>
      <c r="AR59" s="18"/>
    </row>
    <row r="60" spans="2:44" s="1" customFormat="1" ht="12.75" hidden="1">
      <c r="B60" s="30"/>
      <c r="D60" s="41" t="s">
        <v>57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57</v>
      </c>
      <c r="AI60" s="32"/>
      <c r="AJ60" s="32"/>
      <c r="AK60" s="32"/>
      <c r="AL60" s="32"/>
      <c r="AM60" s="41" t="s">
        <v>58</v>
      </c>
      <c r="AN60" s="32"/>
      <c r="AO60" s="32"/>
      <c r="AR60" s="30"/>
    </row>
    <row r="61" spans="2:44" hidden="1">
      <c r="B61" s="18"/>
      <c r="AR61" s="18"/>
    </row>
    <row r="62" spans="2:44" hidden="1">
      <c r="B62" s="18"/>
      <c r="AR62" s="18"/>
    </row>
    <row r="63" spans="2:44" hidden="1">
      <c r="B63" s="18"/>
      <c r="AR63" s="18"/>
    </row>
    <row r="64" spans="2:44" s="1" customFormat="1" ht="12.75" hidden="1">
      <c r="B64" s="30"/>
      <c r="D64" s="39" t="s">
        <v>59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60</v>
      </c>
      <c r="AI64" s="40"/>
      <c r="AJ64" s="40"/>
      <c r="AK64" s="40"/>
      <c r="AL64" s="40"/>
      <c r="AM64" s="40"/>
      <c r="AN64" s="40"/>
      <c r="AO64" s="40"/>
      <c r="AR64" s="30"/>
    </row>
    <row r="65" spans="2:44" hidden="1">
      <c r="B65" s="18"/>
      <c r="AR65" s="18"/>
    </row>
    <row r="66" spans="2:44" hidden="1">
      <c r="B66" s="18"/>
      <c r="AR66" s="18"/>
    </row>
    <row r="67" spans="2:44" hidden="1">
      <c r="B67" s="18"/>
      <c r="AR67" s="18"/>
    </row>
    <row r="68" spans="2:44" hidden="1">
      <c r="B68" s="18"/>
      <c r="AR68" s="18"/>
    </row>
    <row r="69" spans="2:44" hidden="1">
      <c r="B69" s="18"/>
      <c r="AR69" s="18"/>
    </row>
    <row r="70" spans="2:44" hidden="1">
      <c r="B70" s="18"/>
      <c r="AR70" s="18"/>
    </row>
    <row r="71" spans="2:44" hidden="1">
      <c r="B71" s="18"/>
      <c r="AR71" s="18"/>
    </row>
    <row r="72" spans="2:44" hidden="1">
      <c r="B72" s="18"/>
      <c r="AR72" s="18"/>
    </row>
    <row r="73" spans="2:44" hidden="1">
      <c r="B73" s="18"/>
      <c r="AR73" s="18"/>
    </row>
    <row r="74" spans="2:44" hidden="1">
      <c r="B74" s="18"/>
      <c r="AR74" s="18"/>
    </row>
    <row r="75" spans="2:44" s="1" customFormat="1" ht="12.75" hidden="1">
      <c r="B75" s="30"/>
      <c r="D75" s="41" t="s">
        <v>57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57</v>
      </c>
      <c r="AI75" s="32"/>
      <c r="AJ75" s="32"/>
      <c r="AK75" s="32"/>
      <c r="AL75" s="32"/>
      <c r="AM75" s="41" t="s">
        <v>58</v>
      </c>
      <c r="AN75" s="32"/>
      <c r="AO75" s="32"/>
      <c r="AR75" s="30"/>
    </row>
    <row r="76" spans="2:44" s="1" customFormat="1" hidden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61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2024-018jk-ZAD</v>
      </c>
      <c r="AR84" s="46"/>
    </row>
    <row r="85" spans="1:91" s="4" customFormat="1" ht="36.950000000000003" customHeight="1">
      <c r="B85" s="47"/>
      <c r="C85" s="48" t="s">
        <v>16</v>
      </c>
      <c r="L85" s="184" t="str">
        <f>K6</f>
        <v>LANSK-NA-VETRU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21</v>
      </c>
      <c r="L87" s="49" t="str">
        <f>IF(K8="","",K8)</f>
        <v>Lanškroun, ulice Na větru</v>
      </c>
      <c r="AI87" s="25" t="s">
        <v>23</v>
      </c>
      <c r="AM87" s="186" t="str">
        <f>IF(AN8= "","",AN8)</f>
        <v>24. 9. 2024</v>
      </c>
      <c r="AN87" s="186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25</v>
      </c>
      <c r="L89" s="3" t="str">
        <f>IF(E11= "","",E11)</f>
        <v>Město Lanškroun</v>
      </c>
      <c r="AI89" s="25" t="s">
        <v>33</v>
      </c>
      <c r="AM89" s="187" t="str">
        <f>IF(E17="","",E17)</f>
        <v>Ing. Radek Kopecký</v>
      </c>
      <c r="AN89" s="188"/>
      <c r="AO89" s="188"/>
      <c r="AP89" s="188"/>
      <c r="AR89" s="30"/>
      <c r="AS89" s="189" t="s">
        <v>62</v>
      </c>
      <c r="AT89" s="190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31</v>
      </c>
      <c r="L90" s="3" t="str">
        <f>IF(E14= "Vyplň údaj","",E14)</f>
        <v/>
      </c>
      <c r="AI90" s="25" t="s">
        <v>37</v>
      </c>
      <c r="AM90" s="187" t="str">
        <f>IF(E20="","",E20)</f>
        <v>Jaroslav Klíma</v>
      </c>
      <c r="AN90" s="188"/>
      <c r="AO90" s="188"/>
      <c r="AP90" s="188"/>
      <c r="AR90" s="30"/>
      <c r="AS90" s="191"/>
      <c r="AT90" s="192"/>
      <c r="BD90" s="54"/>
    </row>
    <row r="91" spans="1:91" s="1" customFormat="1" ht="10.9" customHeight="1">
      <c r="B91" s="30"/>
      <c r="AR91" s="30"/>
      <c r="AS91" s="191"/>
      <c r="AT91" s="192"/>
      <c r="BD91" s="54"/>
    </row>
    <row r="92" spans="1:91" s="1" customFormat="1" ht="29.25" customHeight="1">
      <c r="B92" s="30"/>
      <c r="C92" s="177" t="s">
        <v>63</v>
      </c>
      <c r="D92" s="178"/>
      <c r="E92" s="178"/>
      <c r="F92" s="178"/>
      <c r="G92" s="178"/>
      <c r="H92" s="55"/>
      <c r="I92" s="179" t="s">
        <v>64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80" t="s">
        <v>65</v>
      </c>
      <c r="AH92" s="178"/>
      <c r="AI92" s="178"/>
      <c r="AJ92" s="178"/>
      <c r="AK92" s="178"/>
      <c r="AL92" s="178"/>
      <c r="AM92" s="178"/>
      <c r="AN92" s="179" t="s">
        <v>66</v>
      </c>
      <c r="AO92" s="178"/>
      <c r="AP92" s="181"/>
      <c r="AQ92" s="56" t="s">
        <v>67</v>
      </c>
      <c r="AR92" s="30"/>
      <c r="AS92" s="57" t="s">
        <v>68</v>
      </c>
      <c r="AT92" s="58" t="s">
        <v>69</v>
      </c>
      <c r="AU92" s="58" t="s">
        <v>70</v>
      </c>
      <c r="AV92" s="58" t="s">
        <v>71</v>
      </c>
      <c r="AW92" s="58" t="s">
        <v>72</v>
      </c>
      <c r="AX92" s="58" t="s">
        <v>73</v>
      </c>
      <c r="AY92" s="58" t="s">
        <v>74</v>
      </c>
      <c r="AZ92" s="58" t="s">
        <v>75</v>
      </c>
      <c r="BA92" s="58" t="s">
        <v>76</v>
      </c>
      <c r="BB92" s="58" t="s">
        <v>77</v>
      </c>
      <c r="BC92" s="58" t="s">
        <v>78</v>
      </c>
      <c r="BD92" s="59" t="s">
        <v>79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80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82">
        <f>ROUND(SUM(AG95:AG97),2)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65" t="s">
        <v>1</v>
      </c>
      <c r="AR94" s="61"/>
      <c r="AS94" s="66">
        <f>ROUND(SUM(AS95:AS97),2)</f>
        <v>0</v>
      </c>
      <c r="AT94" s="67">
        <f>ROUND(SUM(AV94:AW94),2)</f>
        <v>0</v>
      </c>
      <c r="AU94" s="68">
        <f>ROUND(SUM(AU95:AU97),5)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ROUND(SUM(AZ95:AZ97),2)</f>
        <v>0</v>
      </c>
      <c r="BA94" s="67">
        <f>ROUND(SUM(BA95:BA97),2)</f>
        <v>0</v>
      </c>
      <c r="BB94" s="67">
        <f>ROUND(SUM(BB95:BB97),2)</f>
        <v>0</v>
      </c>
      <c r="BC94" s="67">
        <f>ROUND(SUM(BC95:BC97),2)</f>
        <v>0</v>
      </c>
      <c r="BD94" s="69">
        <f>ROUND(SUM(BD95:BD97),2)</f>
        <v>0</v>
      </c>
      <c r="BS94" s="70" t="s">
        <v>81</v>
      </c>
      <c r="BT94" s="70" t="s">
        <v>82</v>
      </c>
      <c r="BU94" s="71" t="s">
        <v>83</v>
      </c>
      <c r="BV94" s="70" t="s">
        <v>84</v>
      </c>
      <c r="BW94" s="70" t="s">
        <v>5</v>
      </c>
      <c r="BX94" s="70" t="s">
        <v>85</v>
      </c>
      <c r="CL94" s="70" t="s">
        <v>19</v>
      </c>
    </row>
    <row r="95" spans="1:91" s="6" customFormat="1" ht="16.5" customHeight="1">
      <c r="A95" s="72" t="s">
        <v>86</v>
      </c>
      <c r="B95" s="73"/>
      <c r="C95" s="74"/>
      <c r="D95" s="176" t="s">
        <v>87</v>
      </c>
      <c r="E95" s="176"/>
      <c r="F95" s="176"/>
      <c r="G95" s="176"/>
      <c r="H95" s="176"/>
      <c r="I95" s="75"/>
      <c r="J95" s="176" t="s">
        <v>88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'SO-02 - BOURÁNÍ'!J30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6" t="s">
        <v>89</v>
      </c>
      <c r="AR95" s="73"/>
      <c r="AS95" s="77">
        <v>0</v>
      </c>
      <c r="AT95" s="78">
        <f>ROUND(SUM(AV95:AW95),2)</f>
        <v>0</v>
      </c>
      <c r="AU95" s="79">
        <f>'SO-02 - BOURÁNÍ'!P122</f>
        <v>0</v>
      </c>
      <c r="AV95" s="78">
        <f>'SO-02 - BOURÁNÍ'!J33</f>
        <v>0</v>
      </c>
      <c r="AW95" s="78">
        <f>'SO-02 - BOURÁNÍ'!J34</f>
        <v>0</v>
      </c>
      <c r="AX95" s="78">
        <f>'SO-02 - BOURÁNÍ'!J35</f>
        <v>0</v>
      </c>
      <c r="AY95" s="78">
        <f>'SO-02 - BOURÁNÍ'!J36</f>
        <v>0</v>
      </c>
      <c r="AZ95" s="78">
        <f>'SO-02 - BOURÁNÍ'!F33</f>
        <v>0</v>
      </c>
      <c r="BA95" s="78">
        <f>'SO-02 - BOURÁNÍ'!F34</f>
        <v>0</v>
      </c>
      <c r="BB95" s="78">
        <f>'SO-02 - BOURÁNÍ'!F35</f>
        <v>0</v>
      </c>
      <c r="BC95" s="78">
        <f>'SO-02 - BOURÁNÍ'!F36</f>
        <v>0</v>
      </c>
      <c r="BD95" s="80">
        <f>'SO-02 - BOURÁNÍ'!F37</f>
        <v>0</v>
      </c>
      <c r="BT95" s="81" t="s">
        <v>90</v>
      </c>
      <c r="BV95" s="81" t="s">
        <v>84</v>
      </c>
      <c r="BW95" s="81" t="s">
        <v>91</v>
      </c>
      <c r="BX95" s="81" t="s">
        <v>5</v>
      </c>
      <c r="CL95" s="81" t="s">
        <v>1</v>
      </c>
      <c r="CM95" s="81" t="s">
        <v>92</v>
      </c>
    </row>
    <row r="96" spans="1:91" s="6" customFormat="1" ht="16.5" customHeight="1">
      <c r="A96" s="72" t="s">
        <v>86</v>
      </c>
      <c r="B96" s="73"/>
      <c r="C96" s="74"/>
      <c r="D96" s="176" t="s">
        <v>93</v>
      </c>
      <c r="E96" s="176"/>
      <c r="F96" s="176"/>
      <c r="G96" s="176"/>
      <c r="H96" s="176"/>
      <c r="I96" s="75"/>
      <c r="J96" s="176" t="s">
        <v>94</v>
      </c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4">
        <f>'SO-10 - CHODNÍK'!J30</f>
        <v>0</v>
      </c>
      <c r="AH96" s="175"/>
      <c r="AI96" s="175"/>
      <c r="AJ96" s="175"/>
      <c r="AK96" s="175"/>
      <c r="AL96" s="175"/>
      <c r="AM96" s="175"/>
      <c r="AN96" s="174">
        <f>SUM(AG96,AT96)</f>
        <v>0</v>
      </c>
      <c r="AO96" s="175"/>
      <c r="AP96" s="175"/>
      <c r="AQ96" s="76" t="s">
        <v>89</v>
      </c>
      <c r="AR96" s="73"/>
      <c r="AS96" s="77">
        <v>0</v>
      </c>
      <c r="AT96" s="78">
        <f>ROUND(SUM(AV96:AW96),2)</f>
        <v>0</v>
      </c>
      <c r="AU96" s="79">
        <f>'SO-10 - CHODNÍK'!P125</f>
        <v>0</v>
      </c>
      <c r="AV96" s="78">
        <f>'SO-10 - CHODNÍK'!J33</f>
        <v>0</v>
      </c>
      <c r="AW96" s="78">
        <f>'SO-10 - CHODNÍK'!J34</f>
        <v>0</v>
      </c>
      <c r="AX96" s="78">
        <f>'SO-10 - CHODNÍK'!J35</f>
        <v>0</v>
      </c>
      <c r="AY96" s="78">
        <f>'SO-10 - CHODNÍK'!J36</f>
        <v>0</v>
      </c>
      <c r="AZ96" s="78">
        <f>'SO-10 - CHODNÍK'!F33</f>
        <v>0</v>
      </c>
      <c r="BA96" s="78">
        <f>'SO-10 - CHODNÍK'!F34</f>
        <v>0</v>
      </c>
      <c r="BB96" s="78">
        <f>'SO-10 - CHODNÍK'!F35</f>
        <v>0</v>
      </c>
      <c r="BC96" s="78">
        <f>'SO-10 - CHODNÍK'!F36</f>
        <v>0</v>
      </c>
      <c r="BD96" s="80">
        <f>'SO-10 - CHODNÍK'!F37</f>
        <v>0</v>
      </c>
      <c r="BT96" s="81" t="s">
        <v>90</v>
      </c>
      <c r="BV96" s="81" t="s">
        <v>84</v>
      </c>
      <c r="BW96" s="81" t="s">
        <v>95</v>
      </c>
      <c r="BX96" s="81" t="s">
        <v>5</v>
      </c>
      <c r="CL96" s="81" t="s">
        <v>1</v>
      </c>
      <c r="CM96" s="81" t="s">
        <v>92</v>
      </c>
    </row>
    <row r="97" spans="1:91" s="6" customFormat="1" ht="16.5" customHeight="1">
      <c r="A97" s="72" t="s">
        <v>86</v>
      </c>
      <c r="B97" s="73"/>
      <c r="C97" s="74"/>
      <c r="D97" s="176" t="s">
        <v>96</v>
      </c>
      <c r="E97" s="176"/>
      <c r="F97" s="176"/>
      <c r="G97" s="176"/>
      <c r="H97" s="176"/>
      <c r="I97" s="75"/>
      <c r="J97" s="176" t="s">
        <v>97</v>
      </c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4">
        <f>'SO-90 - VRN'!J30</f>
        <v>0</v>
      </c>
      <c r="AH97" s="175"/>
      <c r="AI97" s="175"/>
      <c r="AJ97" s="175"/>
      <c r="AK97" s="175"/>
      <c r="AL97" s="175"/>
      <c r="AM97" s="175"/>
      <c r="AN97" s="174">
        <f>SUM(AG97,AT97)</f>
        <v>0</v>
      </c>
      <c r="AO97" s="175"/>
      <c r="AP97" s="175"/>
      <c r="AQ97" s="76" t="s">
        <v>89</v>
      </c>
      <c r="AR97" s="73"/>
      <c r="AS97" s="82">
        <v>0</v>
      </c>
      <c r="AT97" s="83">
        <f>ROUND(SUM(AV97:AW97),2)</f>
        <v>0</v>
      </c>
      <c r="AU97" s="84">
        <f>'SO-90 - VRN'!P121</f>
        <v>0</v>
      </c>
      <c r="AV97" s="83">
        <f>'SO-90 - VRN'!J33</f>
        <v>0</v>
      </c>
      <c r="AW97" s="83">
        <f>'SO-90 - VRN'!J34</f>
        <v>0</v>
      </c>
      <c r="AX97" s="83">
        <f>'SO-90 - VRN'!J35</f>
        <v>0</v>
      </c>
      <c r="AY97" s="83">
        <f>'SO-90 - VRN'!J36</f>
        <v>0</v>
      </c>
      <c r="AZ97" s="83">
        <f>'SO-90 - VRN'!F33</f>
        <v>0</v>
      </c>
      <c r="BA97" s="83">
        <f>'SO-90 - VRN'!F34</f>
        <v>0</v>
      </c>
      <c r="BB97" s="83">
        <f>'SO-90 - VRN'!F35</f>
        <v>0</v>
      </c>
      <c r="BC97" s="83">
        <f>'SO-90 - VRN'!F36</f>
        <v>0</v>
      </c>
      <c r="BD97" s="85">
        <f>'SO-90 - VRN'!F37</f>
        <v>0</v>
      </c>
      <c r="BT97" s="81" t="s">
        <v>90</v>
      </c>
      <c r="BV97" s="81" t="s">
        <v>84</v>
      </c>
      <c r="BW97" s="81" t="s">
        <v>98</v>
      </c>
      <c r="BX97" s="81" t="s">
        <v>5</v>
      </c>
      <c r="CL97" s="81" t="s">
        <v>1</v>
      </c>
      <c r="CM97" s="81" t="s">
        <v>92</v>
      </c>
    </row>
    <row r="98" spans="1:91" s="1" customFormat="1" ht="13.5" customHeight="1">
      <c r="B98" s="30"/>
      <c r="AR98" s="30"/>
    </row>
    <row r="99" spans="1:91" s="1" customFormat="1" ht="6.95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30"/>
    </row>
  </sheetData>
  <sheetProtection algorithmName="SHA-512" hashValue="9FMp6NgsFG3UMzurxLObj9AX2DMQVzq4LRs4aWMm/dztjhakKSS6ll2u0bWMw8Sj+MVONTY/H0iJrAdetHKo9g==" saltValue="E8UHhZ9VL0X2Ksqnyv3FuVYLa78Cm1SCfAy88ayGsyfEOl5Atje1eQkvaM6Knrz2Ghc5NPGQNalDRznZiN5Wtg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-02 - BOURÁNÍ'!C2" display="/" xr:uid="{00000000-0004-0000-0000-000000000000}"/>
    <hyperlink ref="A96" location="'SO-10 - CHODNÍK'!C2" display="/" xr:uid="{00000000-0004-0000-0000-000001000000}"/>
    <hyperlink ref="A97" location="'SO-90 - VRN'!C2" display="/" xr:uid="{00000000-0004-0000-0000-000002000000}"/>
  </hyperlinks>
  <pageMargins left="0.39370078740157483" right="0.39370078740157483" top="0.59055118110236227" bottom="0.98425196850393704" header="0.39370078740157483" footer="0.39370078740157483"/>
  <pageSetup paperSize="9" scale="75" fitToHeight="100" orientation="portrait" r:id="rId1"/>
  <headerFooter>
    <oddFooter>&amp;L&amp;F
&amp;A&amp;C24.09.2024
Stránkování ZADÁNÍ 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9"/>
  <sheetViews>
    <sheetView showGridLines="0" tabSelected="1" zoomScaleNormal="10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5" t="s">
        <v>91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92</v>
      </c>
    </row>
    <row r="4" spans="2:46" ht="24.95" hidden="1" customHeight="1">
      <c r="B4" s="18"/>
      <c r="D4" s="19" t="s">
        <v>99</v>
      </c>
      <c r="L4" s="18"/>
      <c r="M4" s="86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2" t="str">
        <f>'Rekapitulace zakázky'!K6</f>
        <v>LANSK-NA-VETRU</v>
      </c>
      <c r="F7" s="213"/>
      <c r="G7" s="213"/>
      <c r="H7" s="213"/>
      <c r="L7" s="18"/>
    </row>
    <row r="8" spans="2:46" s="1" customFormat="1" ht="12" hidden="1" customHeight="1">
      <c r="B8" s="30"/>
      <c r="D8" s="25" t="s">
        <v>100</v>
      </c>
      <c r="L8" s="30"/>
    </row>
    <row r="9" spans="2:46" s="1" customFormat="1" ht="16.5" hidden="1" customHeight="1">
      <c r="B9" s="30"/>
      <c r="E9" s="184" t="s">
        <v>101</v>
      </c>
      <c r="F9" s="211"/>
      <c r="G9" s="211"/>
      <c r="H9" s="211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zakázky'!AN8</f>
        <v>24. 9. 2024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27</v>
      </c>
      <c r="L14" s="30"/>
    </row>
    <row r="15" spans="2:46" s="1" customFormat="1" ht="18" hidden="1" customHeight="1">
      <c r="B15" s="30"/>
      <c r="E15" s="23" t="s">
        <v>28</v>
      </c>
      <c r="I15" s="25" t="s">
        <v>29</v>
      </c>
      <c r="J15" s="23" t="s">
        <v>30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31</v>
      </c>
      <c r="I17" s="25" t="s">
        <v>26</v>
      </c>
      <c r="J17" s="26" t="str">
        <f>'Rekapitulace zakázky'!AN13</f>
        <v>Vyplň údaj</v>
      </c>
      <c r="L17" s="30"/>
    </row>
    <row r="18" spans="2:12" s="1" customFormat="1" ht="18" hidden="1" customHeight="1">
      <c r="B18" s="30"/>
      <c r="E18" s="214" t="str">
        <f>'Rekapitulace zakázky'!E14</f>
        <v>Vyplň údaj</v>
      </c>
      <c r="F18" s="203"/>
      <c r="G18" s="203"/>
      <c r="H18" s="203"/>
      <c r="I18" s="25" t="s">
        <v>29</v>
      </c>
      <c r="J18" s="26" t="str">
        <f>'Rekapitulace zakázky'!AN14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33</v>
      </c>
      <c r="I20" s="25" t="s">
        <v>26</v>
      </c>
      <c r="J20" s="23" t="s">
        <v>34</v>
      </c>
      <c r="L20" s="30"/>
    </row>
    <row r="21" spans="2:12" s="1" customFormat="1" ht="18" hidden="1" customHeight="1">
      <c r="B21" s="30"/>
      <c r="E21" s="23" t="s">
        <v>35</v>
      </c>
      <c r="I21" s="25" t="s">
        <v>29</v>
      </c>
      <c r="J21" s="23" t="s">
        <v>1</v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37</v>
      </c>
      <c r="I23" s="25" t="s">
        <v>26</v>
      </c>
      <c r="J23" s="23" t="s">
        <v>38</v>
      </c>
      <c r="L23" s="30"/>
    </row>
    <row r="24" spans="2:12" s="1" customFormat="1" ht="18" hidden="1" customHeight="1">
      <c r="B24" s="30"/>
      <c r="E24" s="23" t="s">
        <v>39</v>
      </c>
      <c r="I24" s="25" t="s">
        <v>29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40</v>
      </c>
      <c r="L26" s="30"/>
    </row>
    <row r="27" spans="2:12" s="7" customFormat="1" ht="23.25" hidden="1" customHeight="1">
      <c r="B27" s="87"/>
      <c r="E27" s="207" t="s">
        <v>102</v>
      </c>
      <c r="F27" s="207"/>
      <c r="G27" s="207"/>
      <c r="H27" s="207"/>
      <c r="L27" s="87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8" t="s">
        <v>42</v>
      </c>
      <c r="J30" s="64">
        <f>ROUND(J122,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44</v>
      </c>
      <c r="I32" s="33" t="s">
        <v>43</v>
      </c>
      <c r="J32" s="33" t="s">
        <v>45</v>
      </c>
      <c r="L32" s="30"/>
    </row>
    <row r="33" spans="2:12" s="1" customFormat="1" ht="14.45" hidden="1" customHeight="1">
      <c r="B33" s="30"/>
      <c r="D33" s="53" t="s">
        <v>46</v>
      </c>
      <c r="E33" s="25" t="s">
        <v>47</v>
      </c>
      <c r="F33" s="89">
        <f>ROUND((SUM(BE122:BE198)),  2)</f>
        <v>0</v>
      </c>
      <c r="I33" s="90">
        <v>0.21</v>
      </c>
      <c r="J33" s="89">
        <f>ROUND(((SUM(BE122:BE198))*I33),  2)</f>
        <v>0</v>
      </c>
      <c r="L33" s="30"/>
    </row>
    <row r="34" spans="2:12" s="1" customFormat="1" ht="14.45" hidden="1" customHeight="1">
      <c r="B34" s="30"/>
      <c r="E34" s="25" t="s">
        <v>48</v>
      </c>
      <c r="F34" s="89">
        <f>ROUND((SUM(BF122:BF198)),  2)</f>
        <v>0</v>
      </c>
      <c r="I34" s="90">
        <v>0.12</v>
      </c>
      <c r="J34" s="89">
        <f>ROUND(((SUM(BF122:BF198))*I34),  2)</f>
        <v>0</v>
      </c>
      <c r="L34" s="30"/>
    </row>
    <row r="35" spans="2:12" s="1" customFormat="1" ht="14.45" hidden="1" customHeight="1">
      <c r="B35" s="30"/>
      <c r="E35" s="25" t="s">
        <v>49</v>
      </c>
      <c r="F35" s="89">
        <f>ROUND((SUM(BG122:BG198)),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50</v>
      </c>
      <c r="F36" s="89">
        <f>ROUND((SUM(BH122:BH198)),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51</v>
      </c>
      <c r="F37" s="89">
        <f>ROUND((SUM(BI122:BI198)),  2)</f>
        <v>0</v>
      </c>
      <c r="I37" s="90">
        <v>0</v>
      </c>
      <c r="J37" s="89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55</v>
      </c>
      <c r="E50" s="40"/>
      <c r="F50" s="40"/>
      <c r="G50" s="39" t="s">
        <v>56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57</v>
      </c>
      <c r="E61" s="32"/>
      <c r="F61" s="97" t="s">
        <v>58</v>
      </c>
      <c r="G61" s="41" t="s">
        <v>57</v>
      </c>
      <c r="H61" s="32"/>
      <c r="I61" s="32"/>
      <c r="J61" s="98" t="s">
        <v>58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59</v>
      </c>
      <c r="E65" s="40"/>
      <c r="F65" s="40"/>
      <c r="G65" s="39" t="s">
        <v>60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57</v>
      </c>
      <c r="E76" s="32"/>
      <c r="F76" s="97" t="s">
        <v>58</v>
      </c>
      <c r="G76" s="41" t="s">
        <v>57</v>
      </c>
      <c r="H76" s="32"/>
      <c r="I76" s="32"/>
      <c r="J76" s="98" t="s">
        <v>58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103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2" t="str">
        <f>E7</f>
        <v>LANSK-NA-VETRU</v>
      </c>
      <c r="F85" s="213"/>
      <c r="G85" s="213"/>
      <c r="H85" s="213"/>
      <c r="L85" s="30"/>
    </row>
    <row r="86" spans="2:47" s="1" customFormat="1" ht="12" customHeight="1">
      <c r="B86" s="30"/>
      <c r="C86" s="25" t="s">
        <v>100</v>
      </c>
      <c r="L86" s="30"/>
    </row>
    <row r="87" spans="2:47" s="1" customFormat="1" ht="16.5" customHeight="1">
      <c r="B87" s="30"/>
      <c r="E87" s="184" t="str">
        <f>E9</f>
        <v>SO-02 - BOURÁNÍ</v>
      </c>
      <c r="F87" s="211"/>
      <c r="G87" s="211"/>
      <c r="H87" s="211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21</v>
      </c>
      <c r="F89" s="23" t="str">
        <f>F12</f>
        <v>Lanškroun, ulice Na větru</v>
      </c>
      <c r="I89" s="25" t="s">
        <v>23</v>
      </c>
      <c r="J89" s="50" t="str">
        <f>IF(J12="","",J12)</f>
        <v>24. 9. 2024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25</v>
      </c>
      <c r="F91" s="23" t="str">
        <f>E15</f>
        <v>Město Lanškroun</v>
      </c>
      <c r="I91" s="25" t="s">
        <v>33</v>
      </c>
      <c r="J91" s="28" t="str">
        <f>E21</f>
        <v>Ing. Radek Kopecký</v>
      </c>
      <c r="L91" s="30"/>
    </row>
    <row r="92" spans="2:47" s="1" customFormat="1" ht="15.2" customHeight="1">
      <c r="B92" s="30"/>
      <c r="C92" s="25" t="s">
        <v>31</v>
      </c>
      <c r="F92" s="23" t="str">
        <f>IF(E18="","",E18)</f>
        <v>Vyplň údaj</v>
      </c>
      <c r="I92" s="25" t="s">
        <v>37</v>
      </c>
      <c r="J92" s="28" t="str">
        <f>E24</f>
        <v>Jaroslav Klíma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104</v>
      </c>
      <c r="D94" s="91"/>
      <c r="E94" s="91"/>
      <c r="F94" s="91"/>
      <c r="G94" s="91"/>
      <c r="H94" s="91"/>
      <c r="I94" s="91"/>
      <c r="J94" s="100" t="s">
        <v>105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106</v>
      </c>
      <c r="J96" s="64">
        <f>J122</f>
        <v>0</v>
      </c>
      <c r="L96" s="30"/>
      <c r="AU96" s="15" t="s">
        <v>107</v>
      </c>
    </row>
    <row r="97" spans="2:12" s="8" customFormat="1" ht="24.95" customHeight="1">
      <c r="B97" s="102"/>
      <c r="D97" s="103" t="s">
        <v>108</v>
      </c>
      <c r="E97" s="104"/>
      <c r="F97" s="104"/>
      <c r="G97" s="104"/>
      <c r="H97" s="104"/>
      <c r="I97" s="104"/>
      <c r="J97" s="105">
        <f>J123</f>
        <v>0</v>
      </c>
      <c r="L97" s="102"/>
    </row>
    <row r="98" spans="2:12" s="9" customFormat="1" ht="19.899999999999999" customHeight="1">
      <c r="B98" s="106"/>
      <c r="D98" s="107" t="s">
        <v>109</v>
      </c>
      <c r="E98" s="108"/>
      <c r="F98" s="108"/>
      <c r="G98" s="108"/>
      <c r="H98" s="108"/>
      <c r="I98" s="108"/>
      <c r="J98" s="109">
        <f>J124</f>
        <v>0</v>
      </c>
      <c r="L98" s="106"/>
    </row>
    <row r="99" spans="2:12" s="9" customFormat="1" ht="19.899999999999999" customHeight="1">
      <c r="B99" s="106"/>
      <c r="D99" s="107" t="s">
        <v>110</v>
      </c>
      <c r="E99" s="108"/>
      <c r="F99" s="108"/>
      <c r="G99" s="108"/>
      <c r="H99" s="108"/>
      <c r="I99" s="108"/>
      <c r="J99" s="109">
        <f>J175</f>
        <v>0</v>
      </c>
      <c r="L99" s="106"/>
    </row>
    <row r="100" spans="2:12" s="9" customFormat="1" ht="19.899999999999999" customHeight="1">
      <c r="B100" s="106"/>
      <c r="D100" s="107" t="s">
        <v>111</v>
      </c>
      <c r="E100" s="108"/>
      <c r="F100" s="108"/>
      <c r="G100" s="108"/>
      <c r="H100" s="108"/>
      <c r="I100" s="108"/>
      <c r="J100" s="109">
        <f>J178</f>
        <v>0</v>
      </c>
      <c r="L100" s="106"/>
    </row>
    <row r="101" spans="2:12" s="8" customFormat="1" ht="24.95" customHeight="1">
      <c r="B101" s="102"/>
      <c r="D101" s="103" t="s">
        <v>112</v>
      </c>
      <c r="E101" s="104"/>
      <c r="F101" s="104"/>
      <c r="G101" s="104"/>
      <c r="H101" s="104"/>
      <c r="I101" s="104"/>
      <c r="J101" s="105">
        <f>J195</f>
        <v>0</v>
      </c>
      <c r="L101" s="102"/>
    </row>
    <row r="102" spans="2:12" s="9" customFormat="1" ht="19.899999999999999" customHeight="1">
      <c r="B102" s="106"/>
      <c r="D102" s="107" t="s">
        <v>113</v>
      </c>
      <c r="E102" s="108"/>
      <c r="F102" s="108"/>
      <c r="G102" s="108"/>
      <c r="H102" s="108"/>
      <c r="I102" s="108"/>
      <c r="J102" s="109">
        <f>J196</f>
        <v>0</v>
      </c>
      <c r="L102" s="106"/>
    </row>
    <row r="103" spans="2:12" s="1" customFormat="1" ht="21.75" customHeight="1">
      <c r="B103" s="30"/>
      <c r="L103" s="30"/>
    </row>
    <row r="104" spans="2:12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5" customHeight="1">
      <c r="B109" s="30"/>
      <c r="C109" s="19" t="s">
        <v>114</v>
      </c>
      <c r="L109" s="30"/>
    </row>
    <row r="110" spans="2:12" s="1" customFormat="1" ht="6.95" customHeight="1">
      <c r="B110" s="30"/>
      <c r="L110" s="30"/>
    </row>
    <row r="111" spans="2:12" s="1" customFormat="1" ht="12" customHeight="1">
      <c r="B111" s="30"/>
      <c r="C111" s="25" t="s">
        <v>16</v>
      </c>
      <c r="L111" s="30"/>
    </row>
    <row r="112" spans="2:12" s="1" customFormat="1" ht="16.5" customHeight="1">
      <c r="B112" s="30"/>
      <c r="E112" s="212" t="str">
        <f>E7</f>
        <v>LANSK-NA-VETRU</v>
      </c>
      <c r="F112" s="213"/>
      <c r="G112" s="213"/>
      <c r="H112" s="213"/>
      <c r="L112" s="30"/>
    </row>
    <row r="113" spans="2:65" s="1" customFormat="1" ht="12" customHeight="1">
      <c r="B113" s="30"/>
      <c r="C113" s="25" t="s">
        <v>100</v>
      </c>
      <c r="L113" s="30"/>
    </row>
    <row r="114" spans="2:65" s="1" customFormat="1" ht="16.5" customHeight="1">
      <c r="B114" s="30"/>
      <c r="E114" s="184" t="str">
        <f>E9</f>
        <v>SO-02 - BOURÁNÍ</v>
      </c>
      <c r="F114" s="211"/>
      <c r="G114" s="211"/>
      <c r="H114" s="211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21</v>
      </c>
      <c r="F116" s="23" t="str">
        <f>F12</f>
        <v>Lanškroun, ulice Na větru</v>
      </c>
      <c r="I116" s="25" t="s">
        <v>23</v>
      </c>
      <c r="J116" s="50" t="str">
        <f>IF(J12="","",J12)</f>
        <v>24. 9. 2024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25</v>
      </c>
      <c r="F118" s="23" t="str">
        <f>E15</f>
        <v>Město Lanškroun</v>
      </c>
      <c r="I118" s="25" t="s">
        <v>33</v>
      </c>
      <c r="J118" s="28" t="str">
        <f>E21</f>
        <v>Ing. Radek Kopecký</v>
      </c>
      <c r="L118" s="30"/>
    </row>
    <row r="119" spans="2:65" s="1" customFormat="1" ht="15.2" customHeight="1">
      <c r="B119" s="30"/>
      <c r="C119" s="25" t="s">
        <v>31</v>
      </c>
      <c r="F119" s="23" t="str">
        <f>IF(E18="","",E18)</f>
        <v>Vyplň údaj</v>
      </c>
      <c r="I119" s="25" t="s">
        <v>37</v>
      </c>
      <c r="J119" s="28" t="str">
        <f>E24</f>
        <v>Jaroslav Klíma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0"/>
      <c r="C121" s="111" t="s">
        <v>115</v>
      </c>
      <c r="D121" s="112" t="s">
        <v>67</v>
      </c>
      <c r="E121" s="112" t="s">
        <v>63</v>
      </c>
      <c r="F121" s="112" t="s">
        <v>64</v>
      </c>
      <c r="G121" s="112" t="s">
        <v>116</v>
      </c>
      <c r="H121" s="112" t="s">
        <v>117</v>
      </c>
      <c r="I121" s="112" t="s">
        <v>118</v>
      </c>
      <c r="J121" s="112" t="s">
        <v>105</v>
      </c>
      <c r="K121" s="113" t="s">
        <v>119</v>
      </c>
      <c r="L121" s="110"/>
      <c r="M121" s="57" t="s">
        <v>1</v>
      </c>
      <c r="N121" s="58" t="s">
        <v>46</v>
      </c>
      <c r="O121" s="58" t="s">
        <v>120</v>
      </c>
      <c r="P121" s="58" t="s">
        <v>121</v>
      </c>
      <c r="Q121" s="58" t="s">
        <v>122</v>
      </c>
      <c r="R121" s="58" t="s">
        <v>123</v>
      </c>
      <c r="S121" s="58" t="s">
        <v>124</v>
      </c>
      <c r="T121" s="59" t="s">
        <v>125</v>
      </c>
    </row>
    <row r="122" spans="2:65" s="1" customFormat="1" ht="22.9" customHeight="1">
      <c r="B122" s="30"/>
      <c r="C122" s="62" t="s">
        <v>126</v>
      </c>
      <c r="J122" s="114">
        <f>BK122</f>
        <v>0</v>
      </c>
      <c r="L122" s="30"/>
      <c r="M122" s="60"/>
      <c r="N122" s="51"/>
      <c r="O122" s="51"/>
      <c r="P122" s="115">
        <f>P123+P195</f>
        <v>0</v>
      </c>
      <c r="Q122" s="51"/>
      <c r="R122" s="115">
        <f>R123+R195</f>
        <v>0</v>
      </c>
      <c r="S122" s="51"/>
      <c r="T122" s="116">
        <f>T123+T195</f>
        <v>2.2890000000000001</v>
      </c>
      <c r="AT122" s="15" t="s">
        <v>81</v>
      </c>
      <c r="AU122" s="15" t="s">
        <v>107</v>
      </c>
      <c r="BK122" s="117">
        <f>BK123+BK195</f>
        <v>0</v>
      </c>
    </row>
    <row r="123" spans="2:65" s="11" customFormat="1" ht="25.9" customHeight="1">
      <c r="B123" s="118"/>
      <c r="D123" s="119" t="s">
        <v>81</v>
      </c>
      <c r="E123" s="120" t="s">
        <v>127</v>
      </c>
      <c r="F123" s="120" t="s">
        <v>128</v>
      </c>
      <c r="I123" s="121"/>
      <c r="J123" s="122">
        <f>BK123</f>
        <v>0</v>
      </c>
      <c r="L123" s="118"/>
      <c r="M123" s="123"/>
      <c r="P123" s="124">
        <f>P124+P175+P178</f>
        <v>0</v>
      </c>
      <c r="R123" s="124">
        <f>R124+R175+R178</f>
        <v>0</v>
      </c>
      <c r="T123" s="125">
        <f>T124+T175+T178</f>
        <v>2.2880000000000003</v>
      </c>
      <c r="AR123" s="119" t="s">
        <v>90</v>
      </c>
      <c r="AT123" s="126" t="s">
        <v>81</v>
      </c>
      <c r="AU123" s="126" t="s">
        <v>82</v>
      </c>
      <c r="AY123" s="119" t="s">
        <v>129</v>
      </c>
      <c r="BK123" s="127">
        <f>BK124+BK175+BK178</f>
        <v>0</v>
      </c>
    </row>
    <row r="124" spans="2:65" s="11" customFormat="1" ht="22.9" customHeight="1">
      <c r="B124" s="118"/>
      <c r="D124" s="119" t="s">
        <v>81</v>
      </c>
      <c r="E124" s="128" t="s">
        <v>90</v>
      </c>
      <c r="F124" s="128" t="s">
        <v>130</v>
      </c>
      <c r="I124" s="121"/>
      <c r="J124" s="129">
        <f>BK124</f>
        <v>0</v>
      </c>
      <c r="L124" s="118"/>
      <c r="M124" s="123"/>
      <c r="P124" s="124">
        <f>SUM(P125:P174)</f>
        <v>0</v>
      </c>
      <c r="R124" s="124">
        <f>SUM(R125:R174)</f>
        <v>0</v>
      </c>
      <c r="T124" s="125">
        <f>SUM(T125:T174)</f>
        <v>2.2000000000000002</v>
      </c>
      <c r="AR124" s="119" t="s">
        <v>90</v>
      </c>
      <c r="AT124" s="126" t="s">
        <v>81</v>
      </c>
      <c r="AU124" s="126" t="s">
        <v>90</v>
      </c>
      <c r="AY124" s="119" t="s">
        <v>129</v>
      </c>
      <c r="BK124" s="127">
        <f>SUM(BK125:BK174)</f>
        <v>0</v>
      </c>
    </row>
    <row r="125" spans="2:65" s="1" customFormat="1" ht="16.5" customHeight="1">
      <c r="B125" s="30"/>
      <c r="C125" s="130" t="s">
        <v>90</v>
      </c>
      <c r="D125" s="131" t="s">
        <v>131</v>
      </c>
      <c r="E125" s="132" t="s">
        <v>132</v>
      </c>
      <c r="F125" s="133" t="s">
        <v>133</v>
      </c>
      <c r="G125" s="134" t="s">
        <v>134</v>
      </c>
      <c r="H125" s="135">
        <v>4</v>
      </c>
      <c r="I125" s="136"/>
      <c r="J125" s="137">
        <f>ROUND(I125*H125,2)</f>
        <v>0</v>
      </c>
      <c r="K125" s="133" t="s">
        <v>135</v>
      </c>
      <c r="L125" s="30"/>
      <c r="M125" s="138" t="s">
        <v>1</v>
      </c>
      <c r="N125" s="139" t="s">
        <v>47</v>
      </c>
      <c r="P125" s="140">
        <f>O125*H125</f>
        <v>0</v>
      </c>
      <c r="Q125" s="140">
        <v>0</v>
      </c>
      <c r="R125" s="140">
        <f>Q125*H125</f>
        <v>0</v>
      </c>
      <c r="S125" s="140">
        <v>0.26</v>
      </c>
      <c r="T125" s="141">
        <f>S125*H125</f>
        <v>1.04</v>
      </c>
      <c r="AR125" s="142" t="s">
        <v>136</v>
      </c>
      <c r="AT125" s="142" t="s">
        <v>131</v>
      </c>
      <c r="AU125" s="142" t="s">
        <v>92</v>
      </c>
      <c r="AY125" s="15" t="s">
        <v>129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90</v>
      </c>
      <c r="BK125" s="143">
        <f>ROUND(I125*H125,2)</f>
        <v>0</v>
      </c>
      <c r="BL125" s="15" t="s">
        <v>136</v>
      </c>
      <c r="BM125" s="142" t="s">
        <v>137</v>
      </c>
    </row>
    <row r="126" spans="2:65" s="12" customFormat="1">
      <c r="B126" s="144"/>
      <c r="D126" s="145" t="s">
        <v>138</v>
      </c>
      <c r="E126" s="146" t="s">
        <v>1</v>
      </c>
      <c r="F126" s="147" t="s">
        <v>139</v>
      </c>
      <c r="H126" s="148">
        <v>4</v>
      </c>
      <c r="I126" s="149"/>
      <c r="L126" s="144"/>
      <c r="M126" s="150"/>
      <c r="T126" s="151"/>
      <c r="AT126" s="146" t="s">
        <v>138</v>
      </c>
      <c r="AU126" s="146" t="s">
        <v>92</v>
      </c>
      <c r="AV126" s="12" t="s">
        <v>92</v>
      </c>
      <c r="AW126" s="12" t="s">
        <v>36</v>
      </c>
      <c r="AX126" s="12" t="s">
        <v>90</v>
      </c>
      <c r="AY126" s="146" t="s">
        <v>129</v>
      </c>
    </row>
    <row r="127" spans="2:65" s="1" customFormat="1" ht="16.5" customHeight="1">
      <c r="B127" s="30"/>
      <c r="C127" s="130" t="s">
        <v>92</v>
      </c>
      <c r="D127" s="131" t="s">
        <v>131</v>
      </c>
      <c r="E127" s="132" t="s">
        <v>140</v>
      </c>
      <c r="F127" s="133" t="s">
        <v>141</v>
      </c>
      <c r="G127" s="134" t="s">
        <v>134</v>
      </c>
      <c r="H127" s="135">
        <v>4</v>
      </c>
      <c r="I127" s="136"/>
      <c r="J127" s="137">
        <f>ROUND(I127*H127,2)</f>
        <v>0</v>
      </c>
      <c r="K127" s="133" t="s">
        <v>135</v>
      </c>
      <c r="L127" s="30"/>
      <c r="M127" s="138" t="s">
        <v>1</v>
      </c>
      <c r="N127" s="139" t="s">
        <v>47</v>
      </c>
      <c r="P127" s="140">
        <f>O127*H127</f>
        <v>0</v>
      </c>
      <c r="Q127" s="140">
        <v>0</v>
      </c>
      <c r="R127" s="140">
        <f>Q127*H127</f>
        <v>0</v>
      </c>
      <c r="S127" s="140">
        <v>0.28999999999999998</v>
      </c>
      <c r="T127" s="141">
        <f>S127*H127</f>
        <v>1.1599999999999999</v>
      </c>
      <c r="AR127" s="142" t="s">
        <v>136</v>
      </c>
      <c r="AT127" s="142" t="s">
        <v>131</v>
      </c>
      <c r="AU127" s="142" t="s">
        <v>92</v>
      </c>
      <c r="AY127" s="15" t="s">
        <v>129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5" t="s">
        <v>90</v>
      </c>
      <c r="BK127" s="143">
        <f>ROUND(I127*H127,2)</f>
        <v>0</v>
      </c>
      <c r="BL127" s="15" t="s">
        <v>136</v>
      </c>
      <c r="BM127" s="142" t="s">
        <v>142</v>
      </c>
    </row>
    <row r="128" spans="2:65" s="12" customFormat="1">
      <c r="B128" s="144"/>
      <c r="D128" s="145" t="s">
        <v>138</v>
      </c>
      <c r="E128" s="146" t="s">
        <v>1</v>
      </c>
      <c r="F128" s="147" t="s">
        <v>143</v>
      </c>
      <c r="H128" s="148">
        <v>4</v>
      </c>
      <c r="I128" s="149"/>
      <c r="L128" s="144"/>
      <c r="M128" s="150"/>
      <c r="T128" s="151"/>
      <c r="AT128" s="146" t="s">
        <v>138</v>
      </c>
      <c r="AU128" s="146" t="s">
        <v>92</v>
      </c>
      <c r="AV128" s="12" t="s">
        <v>92</v>
      </c>
      <c r="AW128" s="12" t="s">
        <v>36</v>
      </c>
      <c r="AX128" s="12" t="s">
        <v>90</v>
      </c>
      <c r="AY128" s="146" t="s">
        <v>129</v>
      </c>
    </row>
    <row r="129" spans="2:65" s="1" customFormat="1" ht="16.5" customHeight="1">
      <c r="B129" s="30"/>
      <c r="C129" s="130" t="s">
        <v>144</v>
      </c>
      <c r="D129" s="131" t="s">
        <v>131</v>
      </c>
      <c r="E129" s="132" t="s">
        <v>145</v>
      </c>
      <c r="F129" s="133" t="s">
        <v>146</v>
      </c>
      <c r="G129" s="134" t="s">
        <v>134</v>
      </c>
      <c r="H129" s="135">
        <v>180</v>
      </c>
      <c r="I129" s="136"/>
      <c r="J129" s="137">
        <f>ROUND(I129*H129,2)</f>
        <v>0</v>
      </c>
      <c r="K129" s="133" t="s">
        <v>135</v>
      </c>
      <c r="L129" s="30"/>
      <c r="M129" s="138" t="s">
        <v>1</v>
      </c>
      <c r="N129" s="139" t="s">
        <v>47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136</v>
      </c>
      <c r="AT129" s="142" t="s">
        <v>131</v>
      </c>
      <c r="AU129" s="142" t="s">
        <v>92</v>
      </c>
      <c r="AY129" s="15" t="s">
        <v>129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90</v>
      </c>
      <c r="BK129" s="143">
        <f>ROUND(I129*H129,2)</f>
        <v>0</v>
      </c>
      <c r="BL129" s="15" t="s">
        <v>136</v>
      </c>
      <c r="BM129" s="142" t="s">
        <v>147</v>
      </c>
    </row>
    <row r="130" spans="2:65" s="12" customFormat="1">
      <c r="B130" s="144"/>
      <c r="D130" s="145" t="s">
        <v>138</v>
      </c>
      <c r="E130" s="146" t="s">
        <v>1</v>
      </c>
      <c r="F130" s="147" t="s">
        <v>148</v>
      </c>
      <c r="H130" s="148">
        <v>144</v>
      </c>
      <c r="I130" s="149"/>
      <c r="L130" s="144"/>
      <c r="M130" s="150"/>
      <c r="T130" s="151"/>
      <c r="AT130" s="146" t="s">
        <v>138</v>
      </c>
      <c r="AU130" s="146" t="s">
        <v>92</v>
      </c>
      <c r="AV130" s="12" t="s">
        <v>92</v>
      </c>
      <c r="AW130" s="12" t="s">
        <v>36</v>
      </c>
      <c r="AX130" s="12" t="s">
        <v>82</v>
      </c>
      <c r="AY130" s="146" t="s">
        <v>129</v>
      </c>
    </row>
    <row r="131" spans="2:65" s="12" customFormat="1">
      <c r="B131" s="144"/>
      <c r="D131" s="145" t="s">
        <v>138</v>
      </c>
      <c r="E131" s="146" t="s">
        <v>1</v>
      </c>
      <c r="F131" s="147" t="s">
        <v>149</v>
      </c>
      <c r="H131" s="148">
        <v>36</v>
      </c>
      <c r="I131" s="149"/>
      <c r="L131" s="144"/>
      <c r="M131" s="150"/>
      <c r="T131" s="151"/>
      <c r="AT131" s="146" t="s">
        <v>138</v>
      </c>
      <c r="AU131" s="146" t="s">
        <v>92</v>
      </c>
      <c r="AV131" s="12" t="s">
        <v>92</v>
      </c>
      <c r="AW131" s="12" t="s">
        <v>36</v>
      </c>
      <c r="AX131" s="12" t="s">
        <v>82</v>
      </c>
      <c r="AY131" s="146" t="s">
        <v>129</v>
      </c>
    </row>
    <row r="132" spans="2:65" s="13" customFormat="1">
      <c r="B132" s="152"/>
      <c r="D132" s="145" t="s">
        <v>138</v>
      </c>
      <c r="E132" s="153" t="s">
        <v>1</v>
      </c>
      <c r="F132" s="154" t="s">
        <v>150</v>
      </c>
      <c r="H132" s="155">
        <v>180</v>
      </c>
      <c r="I132" s="156"/>
      <c r="L132" s="152"/>
      <c r="M132" s="157"/>
      <c r="T132" s="158"/>
      <c r="AT132" s="153" t="s">
        <v>138</v>
      </c>
      <c r="AU132" s="153" t="s">
        <v>92</v>
      </c>
      <c r="AV132" s="13" t="s">
        <v>136</v>
      </c>
      <c r="AW132" s="13" t="s">
        <v>36</v>
      </c>
      <c r="AX132" s="13" t="s">
        <v>90</v>
      </c>
      <c r="AY132" s="153" t="s">
        <v>129</v>
      </c>
    </row>
    <row r="133" spans="2:65" s="1" customFormat="1" ht="21.75" customHeight="1">
      <c r="B133" s="30"/>
      <c r="C133" s="130" t="s">
        <v>136</v>
      </c>
      <c r="D133" s="131" t="s">
        <v>131</v>
      </c>
      <c r="E133" s="132" t="s">
        <v>151</v>
      </c>
      <c r="F133" s="133" t="s">
        <v>152</v>
      </c>
      <c r="G133" s="134" t="s">
        <v>153</v>
      </c>
      <c r="H133" s="135">
        <v>15.62</v>
      </c>
      <c r="I133" s="136"/>
      <c r="J133" s="137">
        <f>ROUND(I133*H133,2)</f>
        <v>0</v>
      </c>
      <c r="K133" s="133" t="s">
        <v>135</v>
      </c>
      <c r="L133" s="30"/>
      <c r="M133" s="138" t="s">
        <v>1</v>
      </c>
      <c r="N133" s="139" t="s">
        <v>47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136</v>
      </c>
      <c r="AT133" s="142" t="s">
        <v>131</v>
      </c>
      <c r="AU133" s="142" t="s">
        <v>92</v>
      </c>
      <c r="AY133" s="15" t="s">
        <v>129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90</v>
      </c>
      <c r="BK133" s="143">
        <f>ROUND(I133*H133,2)</f>
        <v>0</v>
      </c>
      <c r="BL133" s="15" t="s">
        <v>136</v>
      </c>
      <c r="BM133" s="142" t="s">
        <v>154</v>
      </c>
    </row>
    <row r="134" spans="2:65" s="12" customFormat="1">
      <c r="B134" s="144"/>
      <c r="D134" s="145" t="s">
        <v>138</v>
      </c>
      <c r="E134" s="146" t="s">
        <v>1</v>
      </c>
      <c r="F134" s="147" t="s">
        <v>155</v>
      </c>
      <c r="H134" s="148">
        <v>6</v>
      </c>
      <c r="I134" s="149"/>
      <c r="L134" s="144"/>
      <c r="M134" s="150"/>
      <c r="T134" s="151"/>
      <c r="AT134" s="146" t="s">
        <v>138</v>
      </c>
      <c r="AU134" s="146" t="s">
        <v>92</v>
      </c>
      <c r="AV134" s="12" t="s">
        <v>92</v>
      </c>
      <c r="AW134" s="12" t="s">
        <v>36</v>
      </c>
      <c r="AX134" s="12" t="s">
        <v>82</v>
      </c>
      <c r="AY134" s="146" t="s">
        <v>129</v>
      </c>
    </row>
    <row r="135" spans="2:65" s="12" customFormat="1">
      <c r="B135" s="144"/>
      <c r="D135" s="145" t="s">
        <v>138</v>
      </c>
      <c r="E135" s="146" t="s">
        <v>1</v>
      </c>
      <c r="F135" s="147" t="s">
        <v>156</v>
      </c>
      <c r="H135" s="148">
        <v>9.6199999999999992</v>
      </c>
      <c r="I135" s="149"/>
      <c r="L135" s="144"/>
      <c r="M135" s="150"/>
      <c r="T135" s="151"/>
      <c r="AT135" s="146" t="s">
        <v>138</v>
      </c>
      <c r="AU135" s="146" t="s">
        <v>92</v>
      </c>
      <c r="AV135" s="12" t="s">
        <v>92</v>
      </c>
      <c r="AW135" s="12" t="s">
        <v>36</v>
      </c>
      <c r="AX135" s="12" t="s">
        <v>82</v>
      </c>
      <c r="AY135" s="146" t="s">
        <v>129</v>
      </c>
    </row>
    <row r="136" spans="2:65" s="13" customFormat="1">
      <c r="B136" s="152"/>
      <c r="D136" s="145" t="s">
        <v>138</v>
      </c>
      <c r="E136" s="153" t="s">
        <v>1</v>
      </c>
      <c r="F136" s="154" t="s">
        <v>150</v>
      </c>
      <c r="H136" s="155">
        <v>15.62</v>
      </c>
      <c r="I136" s="156"/>
      <c r="L136" s="152"/>
      <c r="M136" s="157"/>
      <c r="T136" s="158"/>
      <c r="AT136" s="153" t="s">
        <v>138</v>
      </c>
      <c r="AU136" s="153" t="s">
        <v>92</v>
      </c>
      <c r="AV136" s="13" t="s">
        <v>136</v>
      </c>
      <c r="AW136" s="13" t="s">
        <v>36</v>
      </c>
      <c r="AX136" s="13" t="s">
        <v>90</v>
      </c>
      <c r="AY136" s="153" t="s">
        <v>129</v>
      </c>
    </row>
    <row r="137" spans="2:65" s="1" customFormat="1" ht="21.75" customHeight="1">
      <c r="B137" s="30"/>
      <c r="C137" s="130" t="s">
        <v>157</v>
      </c>
      <c r="D137" s="131" t="s">
        <v>131</v>
      </c>
      <c r="E137" s="132" t="s">
        <v>158</v>
      </c>
      <c r="F137" s="133" t="s">
        <v>159</v>
      </c>
      <c r="G137" s="134" t="s">
        <v>153</v>
      </c>
      <c r="H137" s="135">
        <v>33.619999999999997</v>
      </c>
      <c r="I137" s="136"/>
      <c r="J137" s="137">
        <f>ROUND(I137*H137,2)</f>
        <v>0</v>
      </c>
      <c r="K137" s="133" t="s">
        <v>135</v>
      </c>
      <c r="L137" s="30"/>
      <c r="M137" s="138" t="s">
        <v>1</v>
      </c>
      <c r="N137" s="139" t="s">
        <v>47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136</v>
      </c>
      <c r="AT137" s="142" t="s">
        <v>131</v>
      </c>
      <c r="AU137" s="142" t="s">
        <v>92</v>
      </c>
      <c r="AY137" s="15" t="s">
        <v>129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90</v>
      </c>
      <c r="BK137" s="143">
        <f>ROUND(I137*H137,2)</f>
        <v>0</v>
      </c>
      <c r="BL137" s="15" t="s">
        <v>136</v>
      </c>
      <c r="BM137" s="142" t="s">
        <v>160</v>
      </c>
    </row>
    <row r="138" spans="2:65" s="12" customFormat="1">
      <c r="B138" s="144"/>
      <c r="D138" s="145" t="s">
        <v>138</v>
      </c>
      <c r="E138" s="146" t="s">
        <v>1</v>
      </c>
      <c r="F138" s="147" t="s">
        <v>161</v>
      </c>
      <c r="H138" s="148">
        <v>14.4</v>
      </c>
      <c r="I138" s="149"/>
      <c r="L138" s="144"/>
      <c r="M138" s="150"/>
      <c r="T138" s="151"/>
      <c r="AT138" s="146" t="s">
        <v>138</v>
      </c>
      <c r="AU138" s="146" t="s">
        <v>92</v>
      </c>
      <c r="AV138" s="12" t="s">
        <v>92</v>
      </c>
      <c r="AW138" s="12" t="s">
        <v>36</v>
      </c>
      <c r="AX138" s="12" t="s">
        <v>82</v>
      </c>
      <c r="AY138" s="146" t="s">
        <v>129</v>
      </c>
    </row>
    <row r="139" spans="2:65" s="12" customFormat="1">
      <c r="B139" s="144"/>
      <c r="D139" s="145" t="s">
        <v>138</v>
      </c>
      <c r="E139" s="146" t="s">
        <v>1</v>
      </c>
      <c r="F139" s="147" t="s">
        <v>162</v>
      </c>
      <c r="H139" s="148">
        <v>3.6</v>
      </c>
      <c r="I139" s="149"/>
      <c r="L139" s="144"/>
      <c r="M139" s="150"/>
      <c r="T139" s="151"/>
      <c r="AT139" s="146" t="s">
        <v>138</v>
      </c>
      <c r="AU139" s="146" t="s">
        <v>92</v>
      </c>
      <c r="AV139" s="12" t="s">
        <v>92</v>
      </c>
      <c r="AW139" s="12" t="s">
        <v>36</v>
      </c>
      <c r="AX139" s="12" t="s">
        <v>82</v>
      </c>
      <c r="AY139" s="146" t="s">
        <v>129</v>
      </c>
    </row>
    <row r="140" spans="2:65" s="12" customFormat="1">
      <c r="B140" s="144"/>
      <c r="D140" s="145" t="s">
        <v>138</v>
      </c>
      <c r="E140" s="146" t="s">
        <v>1</v>
      </c>
      <c r="F140" s="147" t="s">
        <v>155</v>
      </c>
      <c r="H140" s="148">
        <v>6</v>
      </c>
      <c r="I140" s="149"/>
      <c r="L140" s="144"/>
      <c r="M140" s="150"/>
      <c r="T140" s="151"/>
      <c r="AT140" s="146" t="s">
        <v>138</v>
      </c>
      <c r="AU140" s="146" t="s">
        <v>92</v>
      </c>
      <c r="AV140" s="12" t="s">
        <v>92</v>
      </c>
      <c r="AW140" s="12" t="s">
        <v>36</v>
      </c>
      <c r="AX140" s="12" t="s">
        <v>82</v>
      </c>
      <c r="AY140" s="146" t="s">
        <v>129</v>
      </c>
    </row>
    <row r="141" spans="2:65" s="12" customFormat="1">
      <c r="B141" s="144"/>
      <c r="D141" s="145" t="s">
        <v>138</v>
      </c>
      <c r="E141" s="146" t="s">
        <v>1</v>
      </c>
      <c r="F141" s="147" t="s">
        <v>156</v>
      </c>
      <c r="H141" s="148">
        <v>9.6199999999999992</v>
      </c>
      <c r="I141" s="149"/>
      <c r="L141" s="144"/>
      <c r="M141" s="150"/>
      <c r="T141" s="151"/>
      <c r="AT141" s="146" t="s">
        <v>138</v>
      </c>
      <c r="AU141" s="146" t="s">
        <v>92</v>
      </c>
      <c r="AV141" s="12" t="s">
        <v>92</v>
      </c>
      <c r="AW141" s="12" t="s">
        <v>36</v>
      </c>
      <c r="AX141" s="12" t="s">
        <v>82</v>
      </c>
      <c r="AY141" s="146" t="s">
        <v>129</v>
      </c>
    </row>
    <row r="142" spans="2:65" s="13" customFormat="1">
      <c r="B142" s="152"/>
      <c r="D142" s="145" t="s">
        <v>138</v>
      </c>
      <c r="E142" s="153" t="s">
        <v>1</v>
      </c>
      <c r="F142" s="154" t="s">
        <v>150</v>
      </c>
      <c r="H142" s="155">
        <v>33.619999999999997</v>
      </c>
      <c r="I142" s="156"/>
      <c r="L142" s="152"/>
      <c r="M142" s="157"/>
      <c r="T142" s="158"/>
      <c r="AT142" s="153" t="s">
        <v>138</v>
      </c>
      <c r="AU142" s="153" t="s">
        <v>92</v>
      </c>
      <c r="AV142" s="13" t="s">
        <v>136</v>
      </c>
      <c r="AW142" s="13" t="s">
        <v>36</v>
      </c>
      <c r="AX142" s="13" t="s">
        <v>90</v>
      </c>
      <c r="AY142" s="153" t="s">
        <v>129</v>
      </c>
    </row>
    <row r="143" spans="2:65" s="1" customFormat="1" ht="21.75" customHeight="1">
      <c r="B143" s="30"/>
      <c r="C143" s="130" t="s">
        <v>163</v>
      </c>
      <c r="D143" s="131" t="s">
        <v>131</v>
      </c>
      <c r="E143" s="132" t="s">
        <v>164</v>
      </c>
      <c r="F143" s="133" t="s">
        <v>165</v>
      </c>
      <c r="G143" s="134" t="s">
        <v>153</v>
      </c>
      <c r="H143" s="135">
        <v>20.399999999999999</v>
      </c>
      <c r="I143" s="136"/>
      <c r="J143" s="137">
        <f>ROUND(I143*H143,2)</f>
        <v>0</v>
      </c>
      <c r="K143" s="133" t="s">
        <v>135</v>
      </c>
      <c r="L143" s="30"/>
      <c r="M143" s="138" t="s">
        <v>1</v>
      </c>
      <c r="N143" s="139" t="s">
        <v>47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136</v>
      </c>
      <c r="AT143" s="142" t="s">
        <v>131</v>
      </c>
      <c r="AU143" s="142" t="s">
        <v>92</v>
      </c>
      <c r="AY143" s="15" t="s">
        <v>129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90</v>
      </c>
      <c r="BK143" s="143">
        <f>ROUND(I143*H143,2)</f>
        <v>0</v>
      </c>
      <c r="BL143" s="15" t="s">
        <v>136</v>
      </c>
      <c r="BM143" s="142" t="s">
        <v>166</v>
      </c>
    </row>
    <row r="144" spans="2:65" s="12" customFormat="1">
      <c r="B144" s="144"/>
      <c r="D144" s="145" t="s">
        <v>138</v>
      </c>
      <c r="E144" s="146" t="s">
        <v>1</v>
      </c>
      <c r="F144" s="147" t="s">
        <v>161</v>
      </c>
      <c r="H144" s="148">
        <v>14.4</v>
      </c>
      <c r="I144" s="149"/>
      <c r="L144" s="144"/>
      <c r="M144" s="150"/>
      <c r="T144" s="151"/>
      <c r="AT144" s="146" t="s">
        <v>138</v>
      </c>
      <c r="AU144" s="146" t="s">
        <v>92</v>
      </c>
      <c r="AV144" s="12" t="s">
        <v>92</v>
      </c>
      <c r="AW144" s="12" t="s">
        <v>36</v>
      </c>
      <c r="AX144" s="12" t="s">
        <v>82</v>
      </c>
      <c r="AY144" s="146" t="s">
        <v>129</v>
      </c>
    </row>
    <row r="145" spans="2:65" s="12" customFormat="1">
      <c r="B145" s="144"/>
      <c r="D145" s="145" t="s">
        <v>138</v>
      </c>
      <c r="E145" s="146" t="s">
        <v>1</v>
      </c>
      <c r="F145" s="147" t="s">
        <v>155</v>
      </c>
      <c r="H145" s="148">
        <v>6</v>
      </c>
      <c r="I145" s="149"/>
      <c r="L145" s="144"/>
      <c r="M145" s="150"/>
      <c r="T145" s="151"/>
      <c r="AT145" s="146" t="s">
        <v>138</v>
      </c>
      <c r="AU145" s="146" t="s">
        <v>92</v>
      </c>
      <c r="AV145" s="12" t="s">
        <v>92</v>
      </c>
      <c r="AW145" s="12" t="s">
        <v>36</v>
      </c>
      <c r="AX145" s="12" t="s">
        <v>82</v>
      </c>
      <c r="AY145" s="146" t="s">
        <v>129</v>
      </c>
    </row>
    <row r="146" spans="2:65" s="13" customFormat="1">
      <c r="B146" s="152"/>
      <c r="D146" s="145" t="s">
        <v>138</v>
      </c>
      <c r="E146" s="153" t="s">
        <v>1</v>
      </c>
      <c r="F146" s="154" t="s">
        <v>150</v>
      </c>
      <c r="H146" s="155">
        <v>20.399999999999999</v>
      </c>
      <c r="I146" s="156"/>
      <c r="L146" s="152"/>
      <c r="M146" s="157"/>
      <c r="T146" s="158"/>
      <c r="AT146" s="153" t="s">
        <v>138</v>
      </c>
      <c r="AU146" s="153" t="s">
        <v>92</v>
      </c>
      <c r="AV146" s="13" t="s">
        <v>136</v>
      </c>
      <c r="AW146" s="13" t="s">
        <v>36</v>
      </c>
      <c r="AX146" s="13" t="s">
        <v>90</v>
      </c>
      <c r="AY146" s="153" t="s">
        <v>129</v>
      </c>
    </row>
    <row r="147" spans="2:65" s="1" customFormat="1" ht="21.75" customHeight="1">
      <c r="B147" s="30"/>
      <c r="C147" s="130" t="s">
        <v>167</v>
      </c>
      <c r="D147" s="131" t="s">
        <v>131</v>
      </c>
      <c r="E147" s="132" t="s">
        <v>168</v>
      </c>
      <c r="F147" s="133" t="s">
        <v>169</v>
      </c>
      <c r="G147" s="134" t="s">
        <v>153</v>
      </c>
      <c r="H147" s="135">
        <v>13.22</v>
      </c>
      <c r="I147" s="136"/>
      <c r="J147" s="137">
        <f>ROUND(I147*H147,2)</f>
        <v>0</v>
      </c>
      <c r="K147" s="133" t="s">
        <v>135</v>
      </c>
      <c r="L147" s="30"/>
      <c r="M147" s="138" t="s">
        <v>1</v>
      </c>
      <c r="N147" s="139" t="s">
        <v>47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136</v>
      </c>
      <c r="AT147" s="142" t="s">
        <v>131</v>
      </c>
      <c r="AU147" s="142" t="s">
        <v>92</v>
      </c>
      <c r="AY147" s="15" t="s">
        <v>129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90</v>
      </c>
      <c r="BK147" s="143">
        <f>ROUND(I147*H147,2)</f>
        <v>0</v>
      </c>
      <c r="BL147" s="15" t="s">
        <v>136</v>
      </c>
      <c r="BM147" s="142" t="s">
        <v>170</v>
      </c>
    </row>
    <row r="148" spans="2:65" s="12" customFormat="1">
      <c r="B148" s="144"/>
      <c r="D148" s="145" t="s">
        <v>138</v>
      </c>
      <c r="E148" s="146" t="s">
        <v>1</v>
      </c>
      <c r="F148" s="147" t="s">
        <v>162</v>
      </c>
      <c r="H148" s="148">
        <v>3.6</v>
      </c>
      <c r="I148" s="149"/>
      <c r="L148" s="144"/>
      <c r="M148" s="150"/>
      <c r="T148" s="151"/>
      <c r="AT148" s="146" t="s">
        <v>138</v>
      </c>
      <c r="AU148" s="146" t="s">
        <v>92</v>
      </c>
      <c r="AV148" s="12" t="s">
        <v>92</v>
      </c>
      <c r="AW148" s="12" t="s">
        <v>36</v>
      </c>
      <c r="AX148" s="12" t="s">
        <v>82</v>
      </c>
      <c r="AY148" s="146" t="s">
        <v>129</v>
      </c>
    </row>
    <row r="149" spans="2:65" s="12" customFormat="1">
      <c r="B149" s="144"/>
      <c r="D149" s="145" t="s">
        <v>138</v>
      </c>
      <c r="E149" s="146" t="s">
        <v>1</v>
      </c>
      <c r="F149" s="147" t="s">
        <v>156</v>
      </c>
      <c r="H149" s="148">
        <v>9.6199999999999992</v>
      </c>
      <c r="I149" s="149"/>
      <c r="L149" s="144"/>
      <c r="M149" s="150"/>
      <c r="T149" s="151"/>
      <c r="AT149" s="146" t="s">
        <v>138</v>
      </c>
      <c r="AU149" s="146" t="s">
        <v>92</v>
      </c>
      <c r="AV149" s="12" t="s">
        <v>92</v>
      </c>
      <c r="AW149" s="12" t="s">
        <v>36</v>
      </c>
      <c r="AX149" s="12" t="s">
        <v>82</v>
      </c>
      <c r="AY149" s="146" t="s">
        <v>129</v>
      </c>
    </row>
    <row r="150" spans="2:65" s="13" customFormat="1">
      <c r="B150" s="152"/>
      <c r="D150" s="145" t="s">
        <v>138</v>
      </c>
      <c r="E150" s="153" t="s">
        <v>1</v>
      </c>
      <c r="F150" s="154" t="s">
        <v>150</v>
      </c>
      <c r="H150" s="155">
        <v>13.219999999999999</v>
      </c>
      <c r="I150" s="156"/>
      <c r="L150" s="152"/>
      <c r="M150" s="157"/>
      <c r="T150" s="158"/>
      <c r="AT150" s="153" t="s">
        <v>138</v>
      </c>
      <c r="AU150" s="153" t="s">
        <v>92</v>
      </c>
      <c r="AV150" s="13" t="s">
        <v>136</v>
      </c>
      <c r="AW150" s="13" t="s">
        <v>36</v>
      </c>
      <c r="AX150" s="13" t="s">
        <v>90</v>
      </c>
      <c r="AY150" s="153" t="s">
        <v>129</v>
      </c>
    </row>
    <row r="151" spans="2:65" s="1" customFormat="1" ht="16.5" customHeight="1">
      <c r="B151" s="30"/>
      <c r="C151" s="130" t="s">
        <v>171</v>
      </c>
      <c r="D151" s="131" t="s">
        <v>131</v>
      </c>
      <c r="E151" s="132" t="s">
        <v>172</v>
      </c>
      <c r="F151" s="133" t="s">
        <v>173</v>
      </c>
      <c r="G151" s="134" t="s">
        <v>153</v>
      </c>
      <c r="H151" s="135">
        <v>100.86</v>
      </c>
      <c r="I151" s="136"/>
      <c r="J151" s="137">
        <f>ROUND(I151*H151,2)</f>
        <v>0</v>
      </c>
      <c r="K151" s="133" t="s">
        <v>135</v>
      </c>
      <c r="L151" s="30"/>
      <c r="M151" s="138" t="s">
        <v>1</v>
      </c>
      <c r="N151" s="139" t="s">
        <v>47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136</v>
      </c>
      <c r="AT151" s="142" t="s">
        <v>131</v>
      </c>
      <c r="AU151" s="142" t="s">
        <v>92</v>
      </c>
      <c r="AY151" s="15" t="s">
        <v>129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90</v>
      </c>
      <c r="BK151" s="143">
        <f>ROUND(I151*H151,2)</f>
        <v>0</v>
      </c>
      <c r="BL151" s="15" t="s">
        <v>136</v>
      </c>
      <c r="BM151" s="142" t="s">
        <v>174</v>
      </c>
    </row>
    <row r="152" spans="2:65" s="12" customFormat="1">
      <c r="B152" s="144"/>
      <c r="D152" s="145" t="s">
        <v>138</v>
      </c>
      <c r="E152" s="146" t="s">
        <v>1</v>
      </c>
      <c r="F152" s="147" t="s">
        <v>175</v>
      </c>
      <c r="H152" s="148">
        <v>43.2</v>
      </c>
      <c r="I152" s="149"/>
      <c r="L152" s="144"/>
      <c r="M152" s="150"/>
      <c r="T152" s="151"/>
      <c r="AT152" s="146" t="s">
        <v>138</v>
      </c>
      <c r="AU152" s="146" t="s">
        <v>92</v>
      </c>
      <c r="AV152" s="12" t="s">
        <v>92</v>
      </c>
      <c r="AW152" s="12" t="s">
        <v>36</v>
      </c>
      <c r="AX152" s="12" t="s">
        <v>82</v>
      </c>
      <c r="AY152" s="146" t="s">
        <v>129</v>
      </c>
    </row>
    <row r="153" spans="2:65" s="12" customFormat="1">
      <c r="B153" s="144"/>
      <c r="D153" s="145" t="s">
        <v>138</v>
      </c>
      <c r="E153" s="146" t="s">
        <v>1</v>
      </c>
      <c r="F153" s="147" t="s">
        <v>176</v>
      </c>
      <c r="H153" s="148">
        <v>10.8</v>
      </c>
      <c r="I153" s="149"/>
      <c r="L153" s="144"/>
      <c r="M153" s="150"/>
      <c r="T153" s="151"/>
      <c r="AT153" s="146" t="s">
        <v>138</v>
      </c>
      <c r="AU153" s="146" t="s">
        <v>92</v>
      </c>
      <c r="AV153" s="12" t="s">
        <v>92</v>
      </c>
      <c r="AW153" s="12" t="s">
        <v>36</v>
      </c>
      <c r="AX153" s="12" t="s">
        <v>82</v>
      </c>
      <c r="AY153" s="146" t="s">
        <v>129</v>
      </c>
    </row>
    <row r="154" spans="2:65" s="12" customFormat="1">
      <c r="B154" s="144"/>
      <c r="D154" s="145" t="s">
        <v>138</v>
      </c>
      <c r="E154" s="146" t="s">
        <v>1</v>
      </c>
      <c r="F154" s="147" t="s">
        <v>177</v>
      </c>
      <c r="H154" s="148">
        <v>18</v>
      </c>
      <c r="I154" s="149"/>
      <c r="L154" s="144"/>
      <c r="M154" s="150"/>
      <c r="T154" s="151"/>
      <c r="AT154" s="146" t="s">
        <v>138</v>
      </c>
      <c r="AU154" s="146" t="s">
        <v>92</v>
      </c>
      <c r="AV154" s="12" t="s">
        <v>92</v>
      </c>
      <c r="AW154" s="12" t="s">
        <v>36</v>
      </c>
      <c r="AX154" s="12" t="s">
        <v>82</v>
      </c>
      <c r="AY154" s="146" t="s">
        <v>129</v>
      </c>
    </row>
    <row r="155" spans="2:65" s="12" customFormat="1" ht="22.5">
      <c r="B155" s="144"/>
      <c r="D155" s="145" t="s">
        <v>138</v>
      </c>
      <c r="E155" s="146" t="s">
        <v>1</v>
      </c>
      <c r="F155" s="147" t="s">
        <v>178</v>
      </c>
      <c r="H155" s="148">
        <v>28.86</v>
      </c>
      <c r="I155" s="149"/>
      <c r="L155" s="144"/>
      <c r="M155" s="150"/>
      <c r="T155" s="151"/>
      <c r="AT155" s="146" t="s">
        <v>138</v>
      </c>
      <c r="AU155" s="146" t="s">
        <v>92</v>
      </c>
      <c r="AV155" s="12" t="s">
        <v>92</v>
      </c>
      <c r="AW155" s="12" t="s">
        <v>36</v>
      </c>
      <c r="AX155" s="12" t="s">
        <v>82</v>
      </c>
      <c r="AY155" s="146" t="s">
        <v>129</v>
      </c>
    </row>
    <row r="156" spans="2:65" s="13" customFormat="1">
      <c r="B156" s="152"/>
      <c r="D156" s="145" t="s">
        <v>138</v>
      </c>
      <c r="E156" s="153" t="s">
        <v>1</v>
      </c>
      <c r="F156" s="154" t="s">
        <v>150</v>
      </c>
      <c r="H156" s="155">
        <v>100.86</v>
      </c>
      <c r="I156" s="156"/>
      <c r="L156" s="152"/>
      <c r="M156" s="157"/>
      <c r="T156" s="158"/>
      <c r="AT156" s="153" t="s">
        <v>138</v>
      </c>
      <c r="AU156" s="153" t="s">
        <v>92</v>
      </c>
      <c r="AV156" s="13" t="s">
        <v>136</v>
      </c>
      <c r="AW156" s="13" t="s">
        <v>36</v>
      </c>
      <c r="AX156" s="13" t="s">
        <v>90</v>
      </c>
      <c r="AY156" s="153" t="s">
        <v>129</v>
      </c>
    </row>
    <row r="157" spans="2:65" s="1" customFormat="1" ht="16.5" customHeight="1">
      <c r="B157" s="30"/>
      <c r="C157" s="130" t="s">
        <v>179</v>
      </c>
      <c r="D157" s="131" t="s">
        <v>131</v>
      </c>
      <c r="E157" s="132" t="s">
        <v>180</v>
      </c>
      <c r="F157" s="133" t="s">
        <v>181</v>
      </c>
      <c r="G157" s="134" t="s">
        <v>153</v>
      </c>
      <c r="H157" s="135">
        <v>6</v>
      </c>
      <c r="I157" s="136"/>
      <c r="J157" s="137">
        <f>ROUND(I157*H157,2)</f>
        <v>0</v>
      </c>
      <c r="K157" s="133" t="s">
        <v>135</v>
      </c>
      <c r="L157" s="30"/>
      <c r="M157" s="138" t="s">
        <v>1</v>
      </c>
      <c r="N157" s="139" t="s">
        <v>47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136</v>
      </c>
      <c r="AT157" s="142" t="s">
        <v>131</v>
      </c>
      <c r="AU157" s="142" t="s">
        <v>92</v>
      </c>
      <c r="AY157" s="15" t="s">
        <v>129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90</v>
      </c>
      <c r="BK157" s="143">
        <f>ROUND(I157*H157,2)</f>
        <v>0</v>
      </c>
      <c r="BL157" s="15" t="s">
        <v>136</v>
      </c>
      <c r="BM157" s="142" t="s">
        <v>182</v>
      </c>
    </row>
    <row r="158" spans="2:65" s="12" customFormat="1">
      <c r="B158" s="144"/>
      <c r="D158" s="145" t="s">
        <v>138</v>
      </c>
      <c r="E158" s="146" t="s">
        <v>1</v>
      </c>
      <c r="F158" s="147" t="s">
        <v>183</v>
      </c>
      <c r="H158" s="148">
        <v>6</v>
      </c>
      <c r="I158" s="149"/>
      <c r="L158" s="144"/>
      <c r="M158" s="150"/>
      <c r="T158" s="151"/>
      <c r="AT158" s="146" t="s">
        <v>138</v>
      </c>
      <c r="AU158" s="146" t="s">
        <v>92</v>
      </c>
      <c r="AV158" s="12" t="s">
        <v>92</v>
      </c>
      <c r="AW158" s="12" t="s">
        <v>36</v>
      </c>
      <c r="AX158" s="12" t="s">
        <v>90</v>
      </c>
      <c r="AY158" s="146" t="s">
        <v>129</v>
      </c>
    </row>
    <row r="159" spans="2:65" s="1" customFormat="1" ht="16.5" customHeight="1">
      <c r="B159" s="30"/>
      <c r="C159" s="130" t="s">
        <v>184</v>
      </c>
      <c r="D159" s="131" t="s">
        <v>131</v>
      </c>
      <c r="E159" s="132" t="s">
        <v>185</v>
      </c>
      <c r="F159" s="133" t="s">
        <v>186</v>
      </c>
      <c r="G159" s="134" t="s">
        <v>187</v>
      </c>
      <c r="H159" s="135">
        <v>26.44</v>
      </c>
      <c r="I159" s="136"/>
      <c r="J159" s="137">
        <f>ROUND(I159*H159,2)</f>
        <v>0</v>
      </c>
      <c r="K159" s="133" t="s">
        <v>135</v>
      </c>
      <c r="L159" s="30"/>
      <c r="M159" s="138" t="s">
        <v>1</v>
      </c>
      <c r="N159" s="139" t="s">
        <v>47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136</v>
      </c>
      <c r="AT159" s="142" t="s">
        <v>131</v>
      </c>
      <c r="AU159" s="142" t="s">
        <v>92</v>
      </c>
      <c r="AY159" s="15" t="s">
        <v>129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90</v>
      </c>
      <c r="BK159" s="143">
        <f>ROUND(I159*H159,2)</f>
        <v>0</v>
      </c>
      <c r="BL159" s="15" t="s">
        <v>136</v>
      </c>
      <c r="BM159" s="142" t="s">
        <v>188</v>
      </c>
    </row>
    <row r="160" spans="2:65" s="12" customFormat="1">
      <c r="B160" s="144"/>
      <c r="D160" s="145" t="s">
        <v>138</v>
      </c>
      <c r="E160" s="146" t="s">
        <v>1</v>
      </c>
      <c r="F160" s="147" t="s">
        <v>189</v>
      </c>
      <c r="H160" s="148">
        <v>7.2</v>
      </c>
      <c r="I160" s="149"/>
      <c r="L160" s="144"/>
      <c r="M160" s="150"/>
      <c r="T160" s="151"/>
      <c r="AT160" s="146" t="s">
        <v>138</v>
      </c>
      <c r="AU160" s="146" t="s">
        <v>92</v>
      </c>
      <c r="AV160" s="12" t="s">
        <v>92</v>
      </c>
      <c r="AW160" s="12" t="s">
        <v>36</v>
      </c>
      <c r="AX160" s="12" t="s">
        <v>82</v>
      </c>
      <c r="AY160" s="146" t="s">
        <v>129</v>
      </c>
    </row>
    <row r="161" spans="2:65" s="12" customFormat="1">
      <c r="B161" s="144"/>
      <c r="D161" s="145" t="s">
        <v>138</v>
      </c>
      <c r="E161" s="146" t="s">
        <v>1</v>
      </c>
      <c r="F161" s="147" t="s">
        <v>190</v>
      </c>
      <c r="H161" s="148">
        <v>19.239999999999998</v>
      </c>
      <c r="I161" s="149"/>
      <c r="L161" s="144"/>
      <c r="M161" s="150"/>
      <c r="T161" s="151"/>
      <c r="AT161" s="146" t="s">
        <v>138</v>
      </c>
      <c r="AU161" s="146" t="s">
        <v>92</v>
      </c>
      <c r="AV161" s="12" t="s">
        <v>92</v>
      </c>
      <c r="AW161" s="12" t="s">
        <v>36</v>
      </c>
      <c r="AX161" s="12" t="s">
        <v>82</v>
      </c>
      <c r="AY161" s="146" t="s">
        <v>129</v>
      </c>
    </row>
    <row r="162" spans="2:65" s="13" customFormat="1">
      <c r="B162" s="152"/>
      <c r="D162" s="145" t="s">
        <v>138</v>
      </c>
      <c r="E162" s="153" t="s">
        <v>1</v>
      </c>
      <c r="F162" s="154" t="s">
        <v>150</v>
      </c>
      <c r="H162" s="155">
        <v>26.439999999999998</v>
      </c>
      <c r="I162" s="156"/>
      <c r="L162" s="152"/>
      <c r="M162" s="157"/>
      <c r="T162" s="158"/>
      <c r="AT162" s="153" t="s">
        <v>138</v>
      </c>
      <c r="AU162" s="153" t="s">
        <v>92</v>
      </c>
      <c r="AV162" s="13" t="s">
        <v>136</v>
      </c>
      <c r="AW162" s="13" t="s">
        <v>36</v>
      </c>
      <c r="AX162" s="13" t="s">
        <v>90</v>
      </c>
      <c r="AY162" s="153" t="s">
        <v>129</v>
      </c>
    </row>
    <row r="163" spans="2:65" s="1" customFormat="1" ht="16.5" customHeight="1">
      <c r="B163" s="30"/>
      <c r="C163" s="130" t="s">
        <v>191</v>
      </c>
      <c r="D163" s="131" t="s">
        <v>131</v>
      </c>
      <c r="E163" s="132" t="s">
        <v>192</v>
      </c>
      <c r="F163" s="133" t="s">
        <v>193</v>
      </c>
      <c r="G163" s="134" t="s">
        <v>153</v>
      </c>
      <c r="H163" s="135">
        <v>33.619999999999997</v>
      </c>
      <c r="I163" s="136"/>
      <c r="J163" s="137">
        <f>ROUND(I163*H163,2)</f>
        <v>0</v>
      </c>
      <c r="K163" s="133" t="s">
        <v>135</v>
      </c>
      <c r="L163" s="30"/>
      <c r="M163" s="138" t="s">
        <v>1</v>
      </c>
      <c r="N163" s="139" t="s">
        <v>47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136</v>
      </c>
      <c r="AT163" s="142" t="s">
        <v>131</v>
      </c>
      <c r="AU163" s="142" t="s">
        <v>92</v>
      </c>
      <c r="AY163" s="15" t="s">
        <v>129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90</v>
      </c>
      <c r="BK163" s="143">
        <f>ROUND(I163*H163,2)</f>
        <v>0</v>
      </c>
      <c r="BL163" s="15" t="s">
        <v>136</v>
      </c>
      <c r="BM163" s="142" t="s">
        <v>194</v>
      </c>
    </row>
    <row r="164" spans="2:65" s="12" customFormat="1">
      <c r="B164" s="144"/>
      <c r="D164" s="145" t="s">
        <v>138</v>
      </c>
      <c r="E164" s="146" t="s">
        <v>1</v>
      </c>
      <c r="F164" s="147" t="s">
        <v>161</v>
      </c>
      <c r="H164" s="148">
        <v>14.4</v>
      </c>
      <c r="I164" s="149"/>
      <c r="L164" s="144"/>
      <c r="M164" s="150"/>
      <c r="T164" s="151"/>
      <c r="AT164" s="146" t="s">
        <v>138</v>
      </c>
      <c r="AU164" s="146" t="s">
        <v>92</v>
      </c>
      <c r="AV164" s="12" t="s">
        <v>92</v>
      </c>
      <c r="AW164" s="12" t="s">
        <v>36</v>
      </c>
      <c r="AX164" s="12" t="s">
        <v>82</v>
      </c>
      <c r="AY164" s="146" t="s">
        <v>129</v>
      </c>
    </row>
    <row r="165" spans="2:65" s="12" customFormat="1">
      <c r="B165" s="144"/>
      <c r="D165" s="145" t="s">
        <v>138</v>
      </c>
      <c r="E165" s="146" t="s">
        <v>1</v>
      </c>
      <c r="F165" s="147" t="s">
        <v>162</v>
      </c>
      <c r="H165" s="148">
        <v>3.6</v>
      </c>
      <c r="I165" s="149"/>
      <c r="L165" s="144"/>
      <c r="M165" s="150"/>
      <c r="T165" s="151"/>
      <c r="AT165" s="146" t="s">
        <v>138</v>
      </c>
      <c r="AU165" s="146" t="s">
        <v>92</v>
      </c>
      <c r="AV165" s="12" t="s">
        <v>92</v>
      </c>
      <c r="AW165" s="12" t="s">
        <v>36</v>
      </c>
      <c r="AX165" s="12" t="s">
        <v>82</v>
      </c>
      <c r="AY165" s="146" t="s">
        <v>129</v>
      </c>
    </row>
    <row r="166" spans="2:65" s="12" customFormat="1">
      <c r="B166" s="144"/>
      <c r="D166" s="145" t="s">
        <v>138</v>
      </c>
      <c r="E166" s="146" t="s">
        <v>1</v>
      </c>
      <c r="F166" s="147" t="s">
        <v>155</v>
      </c>
      <c r="H166" s="148">
        <v>6</v>
      </c>
      <c r="I166" s="149"/>
      <c r="L166" s="144"/>
      <c r="M166" s="150"/>
      <c r="T166" s="151"/>
      <c r="AT166" s="146" t="s">
        <v>138</v>
      </c>
      <c r="AU166" s="146" t="s">
        <v>92</v>
      </c>
      <c r="AV166" s="12" t="s">
        <v>92</v>
      </c>
      <c r="AW166" s="12" t="s">
        <v>36</v>
      </c>
      <c r="AX166" s="12" t="s">
        <v>82</v>
      </c>
      <c r="AY166" s="146" t="s">
        <v>129</v>
      </c>
    </row>
    <row r="167" spans="2:65" s="12" customFormat="1">
      <c r="B167" s="144"/>
      <c r="D167" s="145" t="s">
        <v>138</v>
      </c>
      <c r="E167" s="146" t="s">
        <v>1</v>
      </c>
      <c r="F167" s="147" t="s">
        <v>156</v>
      </c>
      <c r="H167" s="148">
        <v>9.6199999999999992</v>
      </c>
      <c r="I167" s="149"/>
      <c r="L167" s="144"/>
      <c r="M167" s="150"/>
      <c r="T167" s="151"/>
      <c r="AT167" s="146" t="s">
        <v>138</v>
      </c>
      <c r="AU167" s="146" t="s">
        <v>92</v>
      </c>
      <c r="AV167" s="12" t="s">
        <v>92</v>
      </c>
      <c r="AW167" s="12" t="s">
        <v>36</v>
      </c>
      <c r="AX167" s="12" t="s">
        <v>82</v>
      </c>
      <c r="AY167" s="146" t="s">
        <v>129</v>
      </c>
    </row>
    <row r="168" spans="2:65" s="13" customFormat="1">
      <c r="B168" s="152"/>
      <c r="D168" s="145" t="s">
        <v>138</v>
      </c>
      <c r="E168" s="153" t="s">
        <v>1</v>
      </c>
      <c r="F168" s="154" t="s">
        <v>150</v>
      </c>
      <c r="H168" s="155">
        <v>33.619999999999997</v>
      </c>
      <c r="I168" s="156"/>
      <c r="L168" s="152"/>
      <c r="M168" s="157"/>
      <c r="T168" s="158"/>
      <c r="AT168" s="153" t="s">
        <v>138</v>
      </c>
      <c r="AU168" s="153" t="s">
        <v>92</v>
      </c>
      <c r="AV168" s="13" t="s">
        <v>136</v>
      </c>
      <c r="AW168" s="13" t="s">
        <v>36</v>
      </c>
      <c r="AX168" s="13" t="s">
        <v>90</v>
      </c>
      <c r="AY168" s="153" t="s">
        <v>129</v>
      </c>
    </row>
    <row r="169" spans="2:65" s="1" customFormat="1" ht="16.5" customHeight="1">
      <c r="B169" s="30"/>
      <c r="C169" s="130" t="s">
        <v>8</v>
      </c>
      <c r="D169" s="131" t="s">
        <v>131</v>
      </c>
      <c r="E169" s="132" t="s">
        <v>195</v>
      </c>
      <c r="F169" s="133" t="s">
        <v>196</v>
      </c>
      <c r="G169" s="134" t="s">
        <v>134</v>
      </c>
      <c r="H169" s="135">
        <v>264</v>
      </c>
      <c r="I169" s="136"/>
      <c r="J169" s="137">
        <f>ROUND(I169*H169,2)</f>
        <v>0</v>
      </c>
      <c r="K169" s="133" t="s">
        <v>135</v>
      </c>
      <c r="L169" s="30"/>
      <c r="M169" s="138" t="s">
        <v>1</v>
      </c>
      <c r="N169" s="139" t="s">
        <v>47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136</v>
      </c>
      <c r="AT169" s="142" t="s">
        <v>131</v>
      </c>
      <c r="AU169" s="142" t="s">
        <v>92</v>
      </c>
      <c r="AY169" s="15" t="s">
        <v>129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90</v>
      </c>
      <c r="BK169" s="143">
        <f>ROUND(I169*H169,2)</f>
        <v>0</v>
      </c>
      <c r="BL169" s="15" t="s">
        <v>136</v>
      </c>
      <c r="BM169" s="142" t="s">
        <v>197</v>
      </c>
    </row>
    <row r="170" spans="2:65" s="12" customFormat="1">
      <c r="B170" s="144"/>
      <c r="D170" s="145" t="s">
        <v>138</v>
      </c>
      <c r="E170" s="146" t="s">
        <v>1</v>
      </c>
      <c r="F170" s="147" t="s">
        <v>198</v>
      </c>
      <c r="H170" s="148">
        <v>264</v>
      </c>
      <c r="I170" s="149"/>
      <c r="L170" s="144"/>
      <c r="M170" s="150"/>
      <c r="T170" s="151"/>
      <c r="AT170" s="146" t="s">
        <v>138</v>
      </c>
      <c r="AU170" s="146" t="s">
        <v>92</v>
      </c>
      <c r="AV170" s="12" t="s">
        <v>92</v>
      </c>
      <c r="AW170" s="12" t="s">
        <v>36</v>
      </c>
      <c r="AX170" s="12" t="s">
        <v>90</v>
      </c>
      <c r="AY170" s="146" t="s">
        <v>129</v>
      </c>
    </row>
    <row r="171" spans="2:65" s="1" customFormat="1" ht="16.5" customHeight="1">
      <c r="B171" s="30"/>
      <c r="C171" s="130" t="s">
        <v>199</v>
      </c>
      <c r="D171" s="131" t="s">
        <v>131</v>
      </c>
      <c r="E171" s="132" t="s">
        <v>200</v>
      </c>
      <c r="F171" s="133" t="s">
        <v>201</v>
      </c>
      <c r="G171" s="134" t="s">
        <v>134</v>
      </c>
      <c r="H171" s="135">
        <v>150</v>
      </c>
      <c r="I171" s="136"/>
      <c r="J171" s="137">
        <f>ROUND(I171*H171,2)</f>
        <v>0</v>
      </c>
      <c r="K171" s="133" t="s">
        <v>135</v>
      </c>
      <c r="L171" s="30"/>
      <c r="M171" s="138" t="s">
        <v>1</v>
      </c>
      <c r="N171" s="139" t="s">
        <v>47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136</v>
      </c>
      <c r="AT171" s="142" t="s">
        <v>131</v>
      </c>
      <c r="AU171" s="142" t="s">
        <v>92</v>
      </c>
      <c r="AY171" s="15" t="s">
        <v>129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90</v>
      </c>
      <c r="BK171" s="143">
        <f>ROUND(I171*H171,2)</f>
        <v>0</v>
      </c>
      <c r="BL171" s="15" t="s">
        <v>136</v>
      </c>
      <c r="BM171" s="142" t="s">
        <v>202</v>
      </c>
    </row>
    <row r="172" spans="2:65" s="12" customFormat="1">
      <c r="B172" s="144"/>
      <c r="D172" s="145" t="s">
        <v>138</v>
      </c>
      <c r="E172" s="146" t="s">
        <v>1</v>
      </c>
      <c r="F172" s="147" t="s">
        <v>203</v>
      </c>
      <c r="H172" s="148">
        <v>150</v>
      </c>
      <c r="I172" s="149"/>
      <c r="L172" s="144"/>
      <c r="M172" s="150"/>
      <c r="T172" s="151"/>
      <c r="AT172" s="146" t="s">
        <v>138</v>
      </c>
      <c r="AU172" s="146" t="s">
        <v>92</v>
      </c>
      <c r="AV172" s="12" t="s">
        <v>92</v>
      </c>
      <c r="AW172" s="12" t="s">
        <v>36</v>
      </c>
      <c r="AX172" s="12" t="s">
        <v>90</v>
      </c>
      <c r="AY172" s="146" t="s">
        <v>129</v>
      </c>
    </row>
    <row r="173" spans="2:65" s="1" customFormat="1" ht="16.5" customHeight="1">
      <c r="B173" s="30"/>
      <c r="C173" s="130" t="s">
        <v>204</v>
      </c>
      <c r="D173" s="131" t="s">
        <v>131</v>
      </c>
      <c r="E173" s="132" t="s">
        <v>205</v>
      </c>
      <c r="F173" s="133" t="s">
        <v>206</v>
      </c>
      <c r="G173" s="134" t="s">
        <v>134</v>
      </c>
      <c r="H173" s="135">
        <v>144</v>
      </c>
      <c r="I173" s="136"/>
      <c r="J173" s="137">
        <f>ROUND(I173*H173,2)</f>
        <v>0</v>
      </c>
      <c r="K173" s="133" t="s">
        <v>135</v>
      </c>
      <c r="L173" s="30"/>
      <c r="M173" s="138" t="s">
        <v>1</v>
      </c>
      <c r="N173" s="139" t="s">
        <v>47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136</v>
      </c>
      <c r="AT173" s="142" t="s">
        <v>131</v>
      </c>
      <c r="AU173" s="142" t="s">
        <v>92</v>
      </c>
      <c r="AY173" s="15" t="s">
        <v>129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5" t="s">
        <v>90</v>
      </c>
      <c r="BK173" s="143">
        <f>ROUND(I173*H173,2)</f>
        <v>0</v>
      </c>
      <c r="BL173" s="15" t="s">
        <v>136</v>
      </c>
      <c r="BM173" s="142" t="s">
        <v>207</v>
      </c>
    </row>
    <row r="174" spans="2:65" s="12" customFormat="1">
      <c r="B174" s="144"/>
      <c r="D174" s="145" t="s">
        <v>138</v>
      </c>
      <c r="E174" s="146" t="s">
        <v>1</v>
      </c>
      <c r="F174" s="147" t="s">
        <v>208</v>
      </c>
      <c r="H174" s="148">
        <v>144</v>
      </c>
      <c r="I174" s="149"/>
      <c r="L174" s="144"/>
      <c r="M174" s="150"/>
      <c r="T174" s="151"/>
      <c r="AT174" s="146" t="s">
        <v>138</v>
      </c>
      <c r="AU174" s="146" t="s">
        <v>92</v>
      </c>
      <c r="AV174" s="12" t="s">
        <v>92</v>
      </c>
      <c r="AW174" s="12" t="s">
        <v>36</v>
      </c>
      <c r="AX174" s="12" t="s">
        <v>90</v>
      </c>
      <c r="AY174" s="146" t="s">
        <v>129</v>
      </c>
    </row>
    <row r="175" spans="2:65" s="11" customFormat="1" ht="22.9" customHeight="1">
      <c r="B175" s="118"/>
      <c r="D175" s="119" t="s">
        <v>81</v>
      </c>
      <c r="E175" s="128" t="s">
        <v>179</v>
      </c>
      <c r="F175" s="128" t="s">
        <v>209</v>
      </c>
      <c r="I175" s="121"/>
      <c r="J175" s="129">
        <f>BK175</f>
        <v>0</v>
      </c>
      <c r="L175" s="118"/>
      <c r="M175" s="123"/>
      <c r="P175" s="124">
        <f>SUM(P176:P177)</f>
        <v>0</v>
      </c>
      <c r="R175" s="124">
        <f>SUM(R176:R177)</f>
        <v>0</v>
      </c>
      <c r="T175" s="125">
        <f>SUM(T176:T177)</f>
        <v>8.7999999999999995E-2</v>
      </c>
      <c r="AR175" s="119" t="s">
        <v>90</v>
      </c>
      <c r="AT175" s="126" t="s">
        <v>81</v>
      </c>
      <c r="AU175" s="126" t="s">
        <v>90</v>
      </c>
      <c r="AY175" s="119" t="s">
        <v>129</v>
      </c>
      <c r="BK175" s="127">
        <f>SUM(BK176:BK177)</f>
        <v>0</v>
      </c>
    </row>
    <row r="176" spans="2:65" s="1" customFormat="1" ht="33" customHeight="1">
      <c r="B176" s="30"/>
      <c r="C176" s="130" t="s">
        <v>210</v>
      </c>
      <c r="D176" s="131" t="s">
        <v>131</v>
      </c>
      <c r="E176" s="132" t="s">
        <v>211</v>
      </c>
      <c r="F176" s="133" t="s">
        <v>212</v>
      </c>
      <c r="G176" s="134" t="s">
        <v>213</v>
      </c>
      <c r="H176" s="135">
        <v>1</v>
      </c>
      <c r="I176" s="136"/>
      <c r="J176" s="137">
        <f>ROUND(I176*H176,2)</f>
        <v>0</v>
      </c>
      <c r="K176" s="133" t="s">
        <v>214</v>
      </c>
      <c r="L176" s="30"/>
      <c r="M176" s="138" t="s">
        <v>1</v>
      </c>
      <c r="N176" s="139" t="s">
        <v>47</v>
      </c>
      <c r="P176" s="140">
        <f>O176*H176</f>
        <v>0</v>
      </c>
      <c r="Q176" s="140">
        <v>0</v>
      </c>
      <c r="R176" s="140">
        <f>Q176*H176</f>
        <v>0</v>
      </c>
      <c r="S176" s="140">
        <v>8.7999999999999995E-2</v>
      </c>
      <c r="T176" s="141">
        <f>S176*H176</f>
        <v>8.7999999999999995E-2</v>
      </c>
      <c r="AR176" s="142" t="s">
        <v>136</v>
      </c>
      <c r="AT176" s="142" t="s">
        <v>131</v>
      </c>
      <c r="AU176" s="142" t="s">
        <v>92</v>
      </c>
      <c r="AY176" s="15" t="s">
        <v>129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5" t="s">
        <v>90</v>
      </c>
      <c r="BK176" s="143">
        <f>ROUND(I176*H176,2)</f>
        <v>0</v>
      </c>
      <c r="BL176" s="15" t="s">
        <v>136</v>
      </c>
      <c r="BM176" s="142" t="s">
        <v>215</v>
      </c>
    </row>
    <row r="177" spans="2:65" s="12" customFormat="1">
      <c r="B177" s="144"/>
      <c r="D177" s="145" t="s">
        <v>138</v>
      </c>
      <c r="E177" s="146" t="s">
        <v>1</v>
      </c>
      <c r="F177" s="147" t="s">
        <v>216</v>
      </c>
      <c r="H177" s="148">
        <v>1</v>
      </c>
      <c r="I177" s="149"/>
      <c r="L177" s="144"/>
      <c r="M177" s="150"/>
      <c r="T177" s="151"/>
      <c r="AT177" s="146" t="s">
        <v>138</v>
      </c>
      <c r="AU177" s="146" t="s">
        <v>92</v>
      </c>
      <c r="AV177" s="12" t="s">
        <v>92</v>
      </c>
      <c r="AW177" s="12" t="s">
        <v>36</v>
      </c>
      <c r="AX177" s="12" t="s">
        <v>90</v>
      </c>
      <c r="AY177" s="146" t="s">
        <v>129</v>
      </c>
    </row>
    <row r="178" spans="2:65" s="11" customFormat="1" ht="22.9" customHeight="1">
      <c r="B178" s="118"/>
      <c r="D178" s="119" t="s">
        <v>81</v>
      </c>
      <c r="E178" s="128" t="s">
        <v>217</v>
      </c>
      <c r="F178" s="128" t="s">
        <v>218</v>
      </c>
      <c r="I178" s="121"/>
      <c r="J178" s="129">
        <f>BK178</f>
        <v>0</v>
      </c>
      <c r="L178" s="118"/>
      <c r="M178" s="123"/>
      <c r="P178" s="124">
        <f>SUM(P179:P194)</f>
        <v>0</v>
      </c>
      <c r="R178" s="124">
        <f>SUM(R179:R194)</f>
        <v>0</v>
      </c>
      <c r="T178" s="125">
        <f>SUM(T179:T194)</f>
        <v>0</v>
      </c>
      <c r="AR178" s="119" t="s">
        <v>90</v>
      </c>
      <c r="AT178" s="126" t="s">
        <v>81</v>
      </c>
      <c r="AU178" s="126" t="s">
        <v>90</v>
      </c>
      <c r="AY178" s="119" t="s">
        <v>129</v>
      </c>
      <c r="BK178" s="127">
        <f>SUM(BK179:BK194)</f>
        <v>0</v>
      </c>
    </row>
    <row r="179" spans="2:65" s="1" customFormat="1" ht="16.5" customHeight="1">
      <c r="B179" s="30"/>
      <c r="C179" s="130" t="s">
        <v>219</v>
      </c>
      <c r="D179" s="131" t="s">
        <v>131</v>
      </c>
      <c r="E179" s="132" t="s">
        <v>220</v>
      </c>
      <c r="F179" s="133" t="s">
        <v>221</v>
      </c>
      <c r="G179" s="134" t="s">
        <v>187</v>
      </c>
      <c r="H179" s="135">
        <v>2.2999999999999998</v>
      </c>
      <c r="I179" s="136"/>
      <c r="J179" s="137">
        <f>ROUND(I179*H179,2)</f>
        <v>0</v>
      </c>
      <c r="K179" s="133" t="s">
        <v>135</v>
      </c>
      <c r="L179" s="30"/>
      <c r="M179" s="138" t="s">
        <v>1</v>
      </c>
      <c r="N179" s="139" t="s">
        <v>47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136</v>
      </c>
      <c r="AT179" s="142" t="s">
        <v>131</v>
      </c>
      <c r="AU179" s="142" t="s">
        <v>92</v>
      </c>
      <c r="AY179" s="15" t="s">
        <v>129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90</v>
      </c>
      <c r="BK179" s="143">
        <f>ROUND(I179*H179,2)</f>
        <v>0</v>
      </c>
      <c r="BL179" s="15" t="s">
        <v>136</v>
      </c>
      <c r="BM179" s="142" t="s">
        <v>222</v>
      </c>
    </row>
    <row r="180" spans="2:65" s="12" customFormat="1">
      <c r="B180" s="144"/>
      <c r="D180" s="145" t="s">
        <v>138</v>
      </c>
      <c r="E180" s="146" t="s">
        <v>1</v>
      </c>
      <c r="F180" s="147" t="s">
        <v>223</v>
      </c>
      <c r="H180" s="148">
        <v>1.1000000000000001</v>
      </c>
      <c r="I180" s="149"/>
      <c r="L180" s="144"/>
      <c r="M180" s="150"/>
      <c r="T180" s="151"/>
      <c r="AT180" s="146" t="s">
        <v>138</v>
      </c>
      <c r="AU180" s="146" t="s">
        <v>92</v>
      </c>
      <c r="AV180" s="12" t="s">
        <v>92</v>
      </c>
      <c r="AW180" s="12" t="s">
        <v>36</v>
      </c>
      <c r="AX180" s="12" t="s">
        <v>82</v>
      </c>
      <c r="AY180" s="146" t="s">
        <v>129</v>
      </c>
    </row>
    <row r="181" spans="2:65" s="12" customFormat="1">
      <c r="B181" s="144"/>
      <c r="D181" s="145" t="s">
        <v>138</v>
      </c>
      <c r="E181" s="146" t="s">
        <v>1</v>
      </c>
      <c r="F181" s="147" t="s">
        <v>224</v>
      </c>
      <c r="H181" s="148">
        <v>1.2</v>
      </c>
      <c r="I181" s="149"/>
      <c r="L181" s="144"/>
      <c r="M181" s="150"/>
      <c r="T181" s="151"/>
      <c r="AT181" s="146" t="s">
        <v>138</v>
      </c>
      <c r="AU181" s="146" t="s">
        <v>92</v>
      </c>
      <c r="AV181" s="12" t="s">
        <v>92</v>
      </c>
      <c r="AW181" s="12" t="s">
        <v>36</v>
      </c>
      <c r="AX181" s="12" t="s">
        <v>82</v>
      </c>
      <c r="AY181" s="146" t="s">
        <v>129</v>
      </c>
    </row>
    <row r="182" spans="2:65" s="13" customFormat="1">
      <c r="B182" s="152"/>
      <c r="D182" s="145" t="s">
        <v>138</v>
      </c>
      <c r="E182" s="153" t="s">
        <v>1</v>
      </c>
      <c r="F182" s="154" t="s">
        <v>150</v>
      </c>
      <c r="H182" s="155">
        <v>2.2999999999999998</v>
      </c>
      <c r="I182" s="156"/>
      <c r="L182" s="152"/>
      <c r="M182" s="157"/>
      <c r="T182" s="158"/>
      <c r="AT182" s="153" t="s">
        <v>138</v>
      </c>
      <c r="AU182" s="153" t="s">
        <v>92</v>
      </c>
      <c r="AV182" s="13" t="s">
        <v>136</v>
      </c>
      <c r="AW182" s="13" t="s">
        <v>36</v>
      </c>
      <c r="AX182" s="13" t="s">
        <v>90</v>
      </c>
      <c r="AY182" s="153" t="s">
        <v>129</v>
      </c>
    </row>
    <row r="183" spans="2:65" s="1" customFormat="1" ht="16.5" customHeight="1">
      <c r="B183" s="30"/>
      <c r="C183" s="130" t="s">
        <v>225</v>
      </c>
      <c r="D183" s="131" t="s">
        <v>131</v>
      </c>
      <c r="E183" s="132" t="s">
        <v>226</v>
      </c>
      <c r="F183" s="133" t="s">
        <v>227</v>
      </c>
      <c r="G183" s="134" t="s">
        <v>187</v>
      </c>
      <c r="H183" s="135">
        <v>9.1999999999999993</v>
      </c>
      <c r="I183" s="136"/>
      <c r="J183" s="137">
        <f>ROUND(I183*H183,2)</f>
        <v>0</v>
      </c>
      <c r="K183" s="133" t="s">
        <v>135</v>
      </c>
      <c r="L183" s="30"/>
      <c r="M183" s="138" t="s">
        <v>1</v>
      </c>
      <c r="N183" s="139" t="s">
        <v>47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136</v>
      </c>
      <c r="AT183" s="142" t="s">
        <v>131</v>
      </c>
      <c r="AU183" s="142" t="s">
        <v>92</v>
      </c>
      <c r="AY183" s="15" t="s">
        <v>129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90</v>
      </c>
      <c r="BK183" s="143">
        <f>ROUND(I183*H183,2)</f>
        <v>0</v>
      </c>
      <c r="BL183" s="15" t="s">
        <v>136</v>
      </c>
      <c r="BM183" s="142" t="s">
        <v>228</v>
      </c>
    </row>
    <row r="184" spans="2:65" s="12" customFormat="1">
      <c r="B184" s="144"/>
      <c r="D184" s="145" t="s">
        <v>138</v>
      </c>
      <c r="E184" s="146" t="s">
        <v>1</v>
      </c>
      <c r="F184" s="147" t="s">
        <v>229</v>
      </c>
      <c r="H184" s="148">
        <v>4.4000000000000004</v>
      </c>
      <c r="I184" s="149"/>
      <c r="L184" s="144"/>
      <c r="M184" s="150"/>
      <c r="T184" s="151"/>
      <c r="AT184" s="146" t="s">
        <v>138</v>
      </c>
      <c r="AU184" s="146" t="s">
        <v>92</v>
      </c>
      <c r="AV184" s="12" t="s">
        <v>92</v>
      </c>
      <c r="AW184" s="12" t="s">
        <v>36</v>
      </c>
      <c r="AX184" s="12" t="s">
        <v>82</v>
      </c>
      <c r="AY184" s="146" t="s">
        <v>129</v>
      </c>
    </row>
    <row r="185" spans="2:65" s="12" customFormat="1">
      <c r="B185" s="144"/>
      <c r="D185" s="145" t="s">
        <v>138</v>
      </c>
      <c r="E185" s="146" t="s">
        <v>1</v>
      </c>
      <c r="F185" s="147" t="s">
        <v>230</v>
      </c>
      <c r="H185" s="148">
        <v>4.8</v>
      </c>
      <c r="I185" s="149"/>
      <c r="L185" s="144"/>
      <c r="M185" s="150"/>
      <c r="T185" s="151"/>
      <c r="AT185" s="146" t="s">
        <v>138</v>
      </c>
      <c r="AU185" s="146" t="s">
        <v>92</v>
      </c>
      <c r="AV185" s="12" t="s">
        <v>92</v>
      </c>
      <c r="AW185" s="12" t="s">
        <v>36</v>
      </c>
      <c r="AX185" s="12" t="s">
        <v>82</v>
      </c>
      <c r="AY185" s="146" t="s">
        <v>129</v>
      </c>
    </row>
    <row r="186" spans="2:65" s="13" customFormat="1">
      <c r="B186" s="152"/>
      <c r="D186" s="145" t="s">
        <v>138</v>
      </c>
      <c r="E186" s="153" t="s">
        <v>1</v>
      </c>
      <c r="F186" s="154" t="s">
        <v>150</v>
      </c>
      <c r="H186" s="155">
        <v>9.1999999999999993</v>
      </c>
      <c r="I186" s="156"/>
      <c r="L186" s="152"/>
      <c r="M186" s="157"/>
      <c r="T186" s="158"/>
      <c r="AT186" s="153" t="s">
        <v>138</v>
      </c>
      <c r="AU186" s="153" t="s">
        <v>92</v>
      </c>
      <c r="AV186" s="13" t="s">
        <v>136</v>
      </c>
      <c r="AW186" s="13" t="s">
        <v>36</v>
      </c>
      <c r="AX186" s="13" t="s">
        <v>90</v>
      </c>
      <c r="AY186" s="153" t="s">
        <v>129</v>
      </c>
    </row>
    <row r="187" spans="2:65" s="1" customFormat="1" ht="16.5" customHeight="1">
      <c r="B187" s="30"/>
      <c r="C187" s="130" t="s">
        <v>231</v>
      </c>
      <c r="D187" s="131" t="s">
        <v>131</v>
      </c>
      <c r="E187" s="132" t="s">
        <v>232</v>
      </c>
      <c r="F187" s="133" t="s">
        <v>233</v>
      </c>
      <c r="G187" s="134" t="s">
        <v>187</v>
      </c>
      <c r="H187" s="135">
        <v>2.2999999999999998</v>
      </c>
      <c r="I187" s="136"/>
      <c r="J187" s="137">
        <f>ROUND(I187*H187,2)</f>
        <v>0</v>
      </c>
      <c r="K187" s="133" t="s">
        <v>135</v>
      </c>
      <c r="L187" s="30"/>
      <c r="M187" s="138" t="s">
        <v>1</v>
      </c>
      <c r="N187" s="139" t="s">
        <v>47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136</v>
      </c>
      <c r="AT187" s="142" t="s">
        <v>131</v>
      </c>
      <c r="AU187" s="142" t="s">
        <v>92</v>
      </c>
      <c r="AY187" s="15" t="s">
        <v>129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5" t="s">
        <v>90</v>
      </c>
      <c r="BK187" s="143">
        <f>ROUND(I187*H187,2)</f>
        <v>0</v>
      </c>
      <c r="BL187" s="15" t="s">
        <v>136</v>
      </c>
      <c r="BM187" s="142" t="s">
        <v>234</v>
      </c>
    </row>
    <row r="188" spans="2:65" s="12" customFormat="1">
      <c r="B188" s="144"/>
      <c r="D188" s="145" t="s">
        <v>138</v>
      </c>
      <c r="E188" s="146" t="s">
        <v>1</v>
      </c>
      <c r="F188" s="147" t="s">
        <v>223</v>
      </c>
      <c r="H188" s="148">
        <v>1.1000000000000001</v>
      </c>
      <c r="I188" s="149"/>
      <c r="L188" s="144"/>
      <c r="M188" s="150"/>
      <c r="T188" s="151"/>
      <c r="AT188" s="146" t="s">
        <v>138</v>
      </c>
      <c r="AU188" s="146" t="s">
        <v>92</v>
      </c>
      <c r="AV188" s="12" t="s">
        <v>92</v>
      </c>
      <c r="AW188" s="12" t="s">
        <v>36</v>
      </c>
      <c r="AX188" s="12" t="s">
        <v>82</v>
      </c>
      <c r="AY188" s="146" t="s">
        <v>129</v>
      </c>
    </row>
    <row r="189" spans="2:65" s="12" customFormat="1">
      <c r="B189" s="144"/>
      <c r="D189" s="145" t="s">
        <v>138</v>
      </c>
      <c r="E189" s="146" t="s">
        <v>1</v>
      </c>
      <c r="F189" s="147" t="s">
        <v>224</v>
      </c>
      <c r="H189" s="148">
        <v>1.2</v>
      </c>
      <c r="I189" s="149"/>
      <c r="L189" s="144"/>
      <c r="M189" s="150"/>
      <c r="T189" s="151"/>
      <c r="AT189" s="146" t="s">
        <v>138</v>
      </c>
      <c r="AU189" s="146" t="s">
        <v>92</v>
      </c>
      <c r="AV189" s="12" t="s">
        <v>92</v>
      </c>
      <c r="AW189" s="12" t="s">
        <v>36</v>
      </c>
      <c r="AX189" s="12" t="s">
        <v>82</v>
      </c>
      <c r="AY189" s="146" t="s">
        <v>129</v>
      </c>
    </row>
    <row r="190" spans="2:65" s="13" customFormat="1">
      <c r="B190" s="152"/>
      <c r="D190" s="145" t="s">
        <v>138</v>
      </c>
      <c r="E190" s="153" t="s">
        <v>1</v>
      </c>
      <c r="F190" s="154" t="s">
        <v>150</v>
      </c>
      <c r="H190" s="155">
        <v>2.2999999999999998</v>
      </c>
      <c r="I190" s="156"/>
      <c r="L190" s="152"/>
      <c r="M190" s="157"/>
      <c r="T190" s="158"/>
      <c r="AT190" s="153" t="s">
        <v>138</v>
      </c>
      <c r="AU190" s="153" t="s">
        <v>92</v>
      </c>
      <c r="AV190" s="13" t="s">
        <v>136</v>
      </c>
      <c r="AW190" s="13" t="s">
        <v>36</v>
      </c>
      <c r="AX190" s="13" t="s">
        <v>90</v>
      </c>
      <c r="AY190" s="153" t="s">
        <v>129</v>
      </c>
    </row>
    <row r="191" spans="2:65" s="1" customFormat="1" ht="24.2" customHeight="1">
      <c r="B191" s="30"/>
      <c r="C191" s="130" t="s">
        <v>235</v>
      </c>
      <c r="D191" s="131" t="s">
        <v>131</v>
      </c>
      <c r="E191" s="132" t="s">
        <v>236</v>
      </c>
      <c r="F191" s="133" t="s">
        <v>237</v>
      </c>
      <c r="G191" s="134" t="s">
        <v>187</v>
      </c>
      <c r="H191" s="135">
        <v>1.1000000000000001</v>
      </c>
      <c r="I191" s="136"/>
      <c r="J191" s="137">
        <f>ROUND(I191*H191,2)</f>
        <v>0</v>
      </c>
      <c r="K191" s="133" t="s">
        <v>135</v>
      </c>
      <c r="L191" s="30"/>
      <c r="M191" s="138" t="s">
        <v>1</v>
      </c>
      <c r="N191" s="139" t="s">
        <v>47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136</v>
      </c>
      <c r="AT191" s="142" t="s">
        <v>131</v>
      </c>
      <c r="AU191" s="142" t="s">
        <v>92</v>
      </c>
      <c r="AY191" s="15" t="s">
        <v>129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90</v>
      </c>
      <c r="BK191" s="143">
        <f>ROUND(I191*H191,2)</f>
        <v>0</v>
      </c>
      <c r="BL191" s="15" t="s">
        <v>136</v>
      </c>
      <c r="BM191" s="142" t="s">
        <v>238</v>
      </c>
    </row>
    <row r="192" spans="2:65" s="12" customFormat="1">
      <c r="B192" s="144"/>
      <c r="D192" s="145" t="s">
        <v>138</v>
      </c>
      <c r="E192" s="146" t="s">
        <v>1</v>
      </c>
      <c r="F192" s="147" t="s">
        <v>223</v>
      </c>
      <c r="H192" s="148">
        <v>1.1000000000000001</v>
      </c>
      <c r="I192" s="149"/>
      <c r="L192" s="144"/>
      <c r="M192" s="150"/>
      <c r="T192" s="151"/>
      <c r="AT192" s="146" t="s">
        <v>138</v>
      </c>
      <c r="AU192" s="146" t="s">
        <v>92</v>
      </c>
      <c r="AV192" s="12" t="s">
        <v>92</v>
      </c>
      <c r="AW192" s="12" t="s">
        <v>36</v>
      </c>
      <c r="AX192" s="12" t="s">
        <v>90</v>
      </c>
      <c r="AY192" s="146" t="s">
        <v>129</v>
      </c>
    </row>
    <row r="193" spans="2:65" s="1" customFormat="1" ht="24.2" customHeight="1">
      <c r="B193" s="30"/>
      <c r="C193" s="130" t="s">
        <v>239</v>
      </c>
      <c r="D193" s="131" t="s">
        <v>131</v>
      </c>
      <c r="E193" s="132" t="s">
        <v>240</v>
      </c>
      <c r="F193" s="133" t="s">
        <v>241</v>
      </c>
      <c r="G193" s="134" t="s">
        <v>187</v>
      </c>
      <c r="H193" s="135">
        <v>1.2</v>
      </c>
      <c r="I193" s="136"/>
      <c r="J193" s="137">
        <f>ROUND(I193*H193,2)</f>
        <v>0</v>
      </c>
      <c r="K193" s="133" t="s">
        <v>135</v>
      </c>
      <c r="L193" s="30"/>
      <c r="M193" s="138" t="s">
        <v>1</v>
      </c>
      <c r="N193" s="139" t="s">
        <v>47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136</v>
      </c>
      <c r="AT193" s="142" t="s">
        <v>131</v>
      </c>
      <c r="AU193" s="142" t="s">
        <v>92</v>
      </c>
      <c r="AY193" s="15" t="s">
        <v>129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5" t="s">
        <v>90</v>
      </c>
      <c r="BK193" s="143">
        <f>ROUND(I193*H193,2)</f>
        <v>0</v>
      </c>
      <c r="BL193" s="15" t="s">
        <v>136</v>
      </c>
      <c r="BM193" s="142" t="s">
        <v>242</v>
      </c>
    </row>
    <row r="194" spans="2:65" s="12" customFormat="1">
      <c r="B194" s="144"/>
      <c r="D194" s="145" t="s">
        <v>138</v>
      </c>
      <c r="E194" s="146" t="s">
        <v>1</v>
      </c>
      <c r="F194" s="147" t="s">
        <v>224</v>
      </c>
      <c r="H194" s="148">
        <v>1.2</v>
      </c>
      <c r="I194" s="149"/>
      <c r="L194" s="144"/>
      <c r="M194" s="150"/>
      <c r="T194" s="151"/>
      <c r="AT194" s="146" t="s">
        <v>138</v>
      </c>
      <c r="AU194" s="146" t="s">
        <v>92</v>
      </c>
      <c r="AV194" s="12" t="s">
        <v>92</v>
      </c>
      <c r="AW194" s="12" t="s">
        <v>36</v>
      </c>
      <c r="AX194" s="12" t="s">
        <v>90</v>
      </c>
      <c r="AY194" s="146" t="s">
        <v>129</v>
      </c>
    </row>
    <row r="195" spans="2:65" s="11" customFormat="1" ht="25.9" customHeight="1">
      <c r="B195" s="118"/>
      <c r="D195" s="119" t="s">
        <v>81</v>
      </c>
      <c r="E195" s="120" t="s">
        <v>243</v>
      </c>
      <c r="F195" s="120" t="s">
        <v>244</v>
      </c>
      <c r="I195" s="121"/>
      <c r="J195" s="122">
        <f>BK195</f>
        <v>0</v>
      </c>
      <c r="L195" s="118"/>
      <c r="M195" s="123"/>
      <c r="P195" s="124">
        <f>P196</f>
        <v>0</v>
      </c>
      <c r="R195" s="124">
        <f>R196</f>
        <v>0</v>
      </c>
      <c r="T195" s="125">
        <f>T196</f>
        <v>1E-3</v>
      </c>
      <c r="AR195" s="119" t="s">
        <v>92</v>
      </c>
      <c r="AT195" s="126" t="s">
        <v>81</v>
      </c>
      <c r="AU195" s="126" t="s">
        <v>82</v>
      </c>
      <c r="AY195" s="119" t="s">
        <v>129</v>
      </c>
      <c r="BK195" s="127">
        <f>BK196</f>
        <v>0</v>
      </c>
    </row>
    <row r="196" spans="2:65" s="11" customFormat="1" ht="22.9" customHeight="1">
      <c r="B196" s="118"/>
      <c r="D196" s="119" t="s">
        <v>81</v>
      </c>
      <c r="E196" s="128" t="s">
        <v>245</v>
      </c>
      <c r="F196" s="128" t="s">
        <v>246</v>
      </c>
      <c r="I196" s="121"/>
      <c r="J196" s="129">
        <f>BK196</f>
        <v>0</v>
      </c>
      <c r="L196" s="118"/>
      <c r="M196" s="123"/>
      <c r="P196" s="124">
        <f>SUM(P197:P198)</f>
        <v>0</v>
      </c>
      <c r="R196" s="124">
        <f>SUM(R197:R198)</f>
        <v>0</v>
      </c>
      <c r="T196" s="125">
        <f>SUM(T197:T198)</f>
        <v>1E-3</v>
      </c>
      <c r="AR196" s="119" t="s">
        <v>92</v>
      </c>
      <c r="AT196" s="126" t="s">
        <v>81</v>
      </c>
      <c r="AU196" s="126" t="s">
        <v>90</v>
      </c>
      <c r="AY196" s="119" t="s">
        <v>129</v>
      </c>
      <c r="BK196" s="127">
        <f>SUM(BK197:BK198)</f>
        <v>0</v>
      </c>
    </row>
    <row r="197" spans="2:65" s="1" customFormat="1" ht="24.2" customHeight="1">
      <c r="B197" s="30"/>
      <c r="C197" s="130" t="s">
        <v>7</v>
      </c>
      <c r="D197" s="131" t="s">
        <v>131</v>
      </c>
      <c r="E197" s="132" t="s">
        <v>247</v>
      </c>
      <c r="F197" s="133" t="s">
        <v>248</v>
      </c>
      <c r="G197" s="134" t="s">
        <v>213</v>
      </c>
      <c r="H197" s="135">
        <v>1</v>
      </c>
      <c r="I197" s="136"/>
      <c r="J197" s="137">
        <f>ROUND(I197*H197,2)</f>
        <v>0</v>
      </c>
      <c r="K197" s="133" t="s">
        <v>214</v>
      </c>
      <c r="L197" s="30"/>
      <c r="M197" s="138" t="s">
        <v>1</v>
      </c>
      <c r="N197" s="139" t="s">
        <v>47</v>
      </c>
      <c r="P197" s="140">
        <f>O197*H197</f>
        <v>0</v>
      </c>
      <c r="Q197" s="140">
        <v>0</v>
      </c>
      <c r="R197" s="140">
        <f>Q197*H197</f>
        <v>0</v>
      </c>
      <c r="S197" s="140">
        <v>1E-3</v>
      </c>
      <c r="T197" s="141">
        <f>S197*H197</f>
        <v>1E-3</v>
      </c>
      <c r="AR197" s="142" t="s">
        <v>219</v>
      </c>
      <c r="AT197" s="142" t="s">
        <v>131</v>
      </c>
      <c r="AU197" s="142" t="s">
        <v>92</v>
      </c>
      <c r="AY197" s="15" t="s">
        <v>129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90</v>
      </c>
      <c r="BK197" s="143">
        <f>ROUND(I197*H197,2)</f>
        <v>0</v>
      </c>
      <c r="BL197" s="15" t="s">
        <v>219</v>
      </c>
      <c r="BM197" s="142" t="s">
        <v>249</v>
      </c>
    </row>
    <row r="198" spans="2:65" s="12" customFormat="1">
      <c r="B198" s="144"/>
      <c r="D198" s="145" t="s">
        <v>138</v>
      </c>
      <c r="E198" s="146" t="s">
        <v>1</v>
      </c>
      <c r="F198" s="147" t="s">
        <v>250</v>
      </c>
      <c r="H198" s="148">
        <v>1</v>
      </c>
      <c r="I198" s="149"/>
      <c r="L198" s="144"/>
      <c r="M198" s="159"/>
      <c r="N198" s="160"/>
      <c r="O198" s="160"/>
      <c r="P198" s="160"/>
      <c r="Q198" s="160"/>
      <c r="R198" s="160"/>
      <c r="S198" s="160"/>
      <c r="T198" s="161"/>
      <c r="AT198" s="146" t="s">
        <v>138</v>
      </c>
      <c r="AU198" s="146" t="s">
        <v>92</v>
      </c>
      <c r="AV198" s="12" t="s">
        <v>92</v>
      </c>
      <c r="AW198" s="12" t="s">
        <v>36</v>
      </c>
      <c r="AX198" s="12" t="s">
        <v>90</v>
      </c>
      <c r="AY198" s="146" t="s">
        <v>129</v>
      </c>
    </row>
    <row r="199" spans="2:65" s="1" customFormat="1" ht="6.95" customHeight="1">
      <c r="B199" s="42"/>
      <c r="C199" s="43"/>
      <c r="D199" s="43"/>
      <c r="E199" s="43"/>
      <c r="F199" s="43"/>
      <c r="G199" s="43"/>
      <c r="H199" s="43"/>
      <c r="I199" s="43"/>
      <c r="J199" s="43"/>
      <c r="K199" s="43"/>
      <c r="L199" s="30"/>
    </row>
  </sheetData>
  <sheetProtection algorithmName="SHA-512" hashValue="uWVAvnHYLuB+bE1GXuHqeP2l2P8kswXImM0nSlqdzcfTf7ltLwm2iqWnMaj6gSiVFazBaLlcRt/NPHxfFkry2A==" saltValue="C0jg0qnjVk5xN7Q0m/ub6VQUEt7Q7O22m+FA0HEqfx4QX5Mrjt+iOZ/AMBD1w2zPhrgZr1XnRvXnSatPhLe1kA==" spinCount="100000" sheet="1" objects="1" scenarios="1" formatColumns="0" formatRows="0" autoFilter="0"/>
  <autoFilter ref="C121:K198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58" fitToHeight="100" orientation="portrait" r:id="rId1"/>
  <headerFooter>
    <oddFooter>&amp;L&amp;F
&amp;A&amp;C24.09.2024
Stránkování ZADÁNÍ  &amp;P/&amp;N</oddFooter>
  </headerFooter>
  <rowBreaks count="2" manualBreakCount="2">
    <brk id="150" min="2" max="10" man="1"/>
    <brk id="190" min="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5"/>
  <sheetViews>
    <sheetView showGridLines="0" tabSelected="1" zoomScaleNormal="10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5" t="s">
        <v>95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92</v>
      </c>
    </row>
    <row r="4" spans="2:46" ht="24.95" hidden="1" customHeight="1">
      <c r="B4" s="18"/>
      <c r="D4" s="19" t="s">
        <v>99</v>
      </c>
      <c r="L4" s="18"/>
      <c r="M4" s="86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2" t="str">
        <f>'Rekapitulace zakázky'!K6</f>
        <v>LANSK-NA-VETRU</v>
      </c>
      <c r="F7" s="213"/>
      <c r="G7" s="213"/>
      <c r="H7" s="213"/>
      <c r="L7" s="18"/>
    </row>
    <row r="8" spans="2:46" s="1" customFormat="1" ht="12" hidden="1" customHeight="1">
      <c r="B8" s="30"/>
      <c r="D8" s="25" t="s">
        <v>100</v>
      </c>
      <c r="L8" s="30"/>
    </row>
    <row r="9" spans="2:46" s="1" customFormat="1" ht="16.5" hidden="1" customHeight="1">
      <c r="B9" s="30"/>
      <c r="E9" s="184" t="s">
        <v>251</v>
      </c>
      <c r="F9" s="211"/>
      <c r="G9" s="211"/>
      <c r="H9" s="211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zakázky'!AN8</f>
        <v>24. 9. 2024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27</v>
      </c>
      <c r="L14" s="30"/>
    </row>
    <row r="15" spans="2:46" s="1" customFormat="1" ht="18" hidden="1" customHeight="1">
      <c r="B15" s="30"/>
      <c r="E15" s="23" t="s">
        <v>28</v>
      </c>
      <c r="I15" s="25" t="s">
        <v>29</v>
      </c>
      <c r="J15" s="23" t="s">
        <v>30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31</v>
      </c>
      <c r="I17" s="25" t="s">
        <v>26</v>
      </c>
      <c r="J17" s="26" t="str">
        <f>'Rekapitulace zakázky'!AN13</f>
        <v>Vyplň údaj</v>
      </c>
      <c r="L17" s="30"/>
    </row>
    <row r="18" spans="2:12" s="1" customFormat="1" ht="18" hidden="1" customHeight="1">
      <c r="B18" s="30"/>
      <c r="E18" s="214" t="str">
        <f>'Rekapitulace zakázky'!E14</f>
        <v>Vyplň údaj</v>
      </c>
      <c r="F18" s="203"/>
      <c r="G18" s="203"/>
      <c r="H18" s="203"/>
      <c r="I18" s="25" t="s">
        <v>29</v>
      </c>
      <c r="J18" s="26" t="str">
        <f>'Rekapitulace zakázky'!AN14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33</v>
      </c>
      <c r="I20" s="25" t="s">
        <v>26</v>
      </c>
      <c r="J20" s="23" t="s">
        <v>34</v>
      </c>
      <c r="L20" s="30"/>
    </row>
    <row r="21" spans="2:12" s="1" customFormat="1" ht="18" hidden="1" customHeight="1">
      <c r="B21" s="30"/>
      <c r="E21" s="23" t="s">
        <v>35</v>
      </c>
      <c r="I21" s="25" t="s">
        <v>29</v>
      </c>
      <c r="J21" s="23" t="s">
        <v>1</v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37</v>
      </c>
      <c r="I23" s="25" t="s">
        <v>26</v>
      </c>
      <c r="J23" s="23" t="s">
        <v>38</v>
      </c>
      <c r="L23" s="30"/>
    </row>
    <row r="24" spans="2:12" s="1" customFormat="1" ht="18" hidden="1" customHeight="1">
      <c r="B24" s="30"/>
      <c r="E24" s="23" t="s">
        <v>39</v>
      </c>
      <c r="I24" s="25" t="s">
        <v>29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40</v>
      </c>
      <c r="L26" s="30"/>
    </row>
    <row r="27" spans="2:12" s="7" customFormat="1" ht="23.25" hidden="1" customHeight="1">
      <c r="B27" s="87"/>
      <c r="E27" s="207" t="s">
        <v>102</v>
      </c>
      <c r="F27" s="207"/>
      <c r="G27" s="207"/>
      <c r="H27" s="207"/>
      <c r="L27" s="87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8" t="s">
        <v>42</v>
      </c>
      <c r="J30" s="64">
        <f>ROUND(J125,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44</v>
      </c>
      <c r="I32" s="33" t="s">
        <v>43</v>
      </c>
      <c r="J32" s="33" t="s">
        <v>45</v>
      </c>
      <c r="L32" s="30"/>
    </row>
    <row r="33" spans="2:12" s="1" customFormat="1" ht="14.45" hidden="1" customHeight="1">
      <c r="B33" s="30"/>
      <c r="D33" s="53" t="s">
        <v>46</v>
      </c>
      <c r="E33" s="25" t="s">
        <v>47</v>
      </c>
      <c r="F33" s="89">
        <f>ROUND((SUM(BE125:BE214)),  2)</f>
        <v>0</v>
      </c>
      <c r="I33" s="90">
        <v>0.21</v>
      </c>
      <c r="J33" s="89">
        <f>ROUND(((SUM(BE125:BE214))*I33),  2)</f>
        <v>0</v>
      </c>
      <c r="L33" s="30"/>
    </row>
    <row r="34" spans="2:12" s="1" customFormat="1" ht="14.45" hidden="1" customHeight="1">
      <c r="B34" s="30"/>
      <c r="E34" s="25" t="s">
        <v>48</v>
      </c>
      <c r="F34" s="89">
        <f>ROUND((SUM(BF125:BF214)),  2)</f>
        <v>0</v>
      </c>
      <c r="I34" s="90">
        <v>0.12</v>
      </c>
      <c r="J34" s="89">
        <f>ROUND(((SUM(BF125:BF214))*I34),  2)</f>
        <v>0</v>
      </c>
      <c r="L34" s="30"/>
    </row>
    <row r="35" spans="2:12" s="1" customFormat="1" ht="14.45" hidden="1" customHeight="1">
      <c r="B35" s="30"/>
      <c r="E35" s="25" t="s">
        <v>49</v>
      </c>
      <c r="F35" s="89">
        <f>ROUND((SUM(BG125:BG214)),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50</v>
      </c>
      <c r="F36" s="89">
        <f>ROUND((SUM(BH125:BH214)),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51</v>
      </c>
      <c r="F37" s="89">
        <f>ROUND((SUM(BI125:BI214)),  2)</f>
        <v>0</v>
      </c>
      <c r="I37" s="90">
        <v>0</v>
      </c>
      <c r="J37" s="89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55</v>
      </c>
      <c r="E50" s="40"/>
      <c r="F50" s="40"/>
      <c r="G50" s="39" t="s">
        <v>56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57</v>
      </c>
      <c r="E61" s="32"/>
      <c r="F61" s="97" t="s">
        <v>58</v>
      </c>
      <c r="G61" s="41" t="s">
        <v>57</v>
      </c>
      <c r="H61" s="32"/>
      <c r="I61" s="32"/>
      <c r="J61" s="98" t="s">
        <v>58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59</v>
      </c>
      <c r="E65" s="40"/>
      <c r="F65" s="40"/>
      <c r="G65" s="39" t="s">
        <v>60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57</v>
      </c>
      <c r="E76" s="32"/>
      <c r="F76" s="97" t="s">
        <v>58</v>
      </c>
      <c r="G76" s="41" t="s">
        <v>57</v>
      </c>
      <c r="H76" s="32"/>
      <c r="I76" s="32"/>
      <c r="J76" s="98" t="s">
        <v>58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103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2" t="str">
        <f>E7</f>
        <v>LANSK-NA-VETRU</v>
      </c>
      <c r="F85" s="213"/>
      <c r="G85" s="213"/>
      <c r="H85" s="213"/>
      <c r="L85" s="30"/>
    </row>
    <row r="86" spans="2:47" s="1" customFormat="1" ht="12" customHeight="1">
      <c r="B86" s="30"/>
      <c r="C86" s="25" t="s">
        <v>100</v>
      </c>
      <c r="L86" s="30"/>
    </row>
    <row r="87" spans="2:47" s="1" customFormat="1" ht="16.5" customHeight="1">
      <c r="B87" s="30"/>
      <c r="E87" s="184" t="str">
        <f>E9</f>
        <v>SO-10 - CHODNÍK</v>
      </c>
      <c r="F87" s="211"/>
      <c r="G87" s="211"/>
      <c r="H87" s="211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21</v>
      </c>
      <c r="F89" s="23" t="str">
        <f>F12</f>
        <v>Lanškroun, ulice Na větru</v>
      </c>
      <c r="I89" s="25" t="s">
        <v>23</v>
      </c>
      <c r="J89" s="50" t="str">
        <f>IF(J12="","",J12)</f>
        <v>24. 9. 2024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25</v>
      </c>
      <c r="F91" s="23" t="str">
        <f>E15</f>
        <v>Město Lanškroun</v>
      </c>
      <c r="I91" s="25" t="s">
        <v>33</v>
      </c>
      <c r="J91" s="28" t="str">
        <f>E21</f>
        <v>Ing. Radek Kopecký</v>
      </c>
      <c r="L91" s="30"/>
    </row>
    <row r="92" spans="2:47" s="1" customFormat="1" ht="15.2" customHeight="1">
      <c r="B92" s="30"/>
      <c r="C92" s="25" t="s">
        <v>31</v>
      </c>
      <c r="F92" s="23" t="str">
        <f>IF(E18="","",E18)</f>
        <v>Vyplň údaj</v>
      </c>
      <c r="I92" s="25" t="s">
        <v>37</v>
      </c>
      <c r="J92" s="28" t="str">
        <f>E24</f>
        <v>Jaroslav Klíma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104</v>
      </c>
      <c r="D94" s="91"/>
      <c r="E94" s="91"/>
      <c r="F94" s="91"/>
      <c r="G94" s="91"/>
      <c r="H94" s="91"/>
      <c r="I94" s="91"/>
      <c r="J94" s="100" t="s">
        <v>105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106</v>
      </c>
      <c r="J96" s="64">
        <f>J125</f>
        <v>0</v>
      </c>
      <c r="L96" s="30"/>
      <c r="AU96" s="15" t="s">
        <v>107</v>
      </c>
    </row>
    <row r="97" spans="2:12" s="8" customFormat="1" ht="24.95" customHeight="1">
      <c r="B97" s="102"/>
      <c r="D97" s="103" t="s">
        <v>108</v>
      </c>
      <c r="E97" s="104"/>
      <c r="F97" s="104"/>
      <c r="G97" s="104"/>
      <c r="H97" s="104"/>
      <c r="I97" s="104"/>
      <c r="J97" s="105">
        <f>J126</f>
        <v>0</v>
      </c>
      <c r="L97" s="102"/>
    </row>
    <row r="98" spans="2:12" s="9" customFormat="1" ht="19.899999999999999" customHeight="1">
      <c r="B98" s="106"/>
      <c r="D98" s="107" t="s">
        <v>109</v>
      </c>
      <c r="E98" s="108"/>
      <c r="F98" s="108"/>
      <c r="G98" s="108"/>
      <c r="H98" s="108"/>
      <c r="I98" s="108"/>
      <c r="J98" s="109">
        <f>J127</f>
        <v>0</v>
      </c>
      <c r="L98" s="106"/>
    </row>
    <row r="99" spans="2:12" s="9" customFormat="1" ht="19.899999999999999" customHeight="1">
      <c r="B99" s="106"/>
      <c r="D99" s="107" t="s">
        <v>252</v>
      </c>
      <c r="E99" s="108"/>
      <c r="F99" s="108"/>
      <c r="G99" s="108"/>
      <c r="H99" s="108"/>
      <c r="I99" s="108"/>
      <c r="J99" s="109">
        <f>J168</f>
        <v>0</v>
      </c>
      <c r="L99" s="106"/>
    </row>
    <row r="100" spans="2:12" s="9" customFormat="1" ht="19.899999999999999" customHeight="1">
      <c r="B100" s="106"/>
      <c r="D100" s="107" t="s">
        <v>253</v>
      </c>
      <c r="E100" s="108"/>
      <c r="F100" s="108"/>
      <c r="G100" s="108"/>
      <c r="H100" s="108"/>
      <c r="I100" s="108"/>
      <c r="J100" s="109">
        <f>J181</f>
        <v>0</v>
      </c>
      <c r="L100" s="106"/>
    </row>
    <row r="101" spans="2:12" s="9" customFormat="1" ht="19.899999999999999" customHeight="1">
      <c r="B101" s="106"/>
      <c r="D101" s="107" t="s">
        <v>110</v>
      </c>
      <c r="E101" s="108"/>
      <c r="F101" s="108"/>
      <c r="G101" s="108"/>
      <c r="H101" s="108"/>
      <c r="I101" s="108"/>
      <c r="J101" s="109">
        <f>J194</f>
        <v>0</v>
      </c>
      <c r="L101" s="106"/>
    </row>
    <row r="102" spans="2:12" s="9" customFormat="1" ht="19.899999999999999" customHeight="1">
      <c r="B102" s="106"/>
      <c r="D102" s="107" t="s">
        <v>254</v>
      </c>
      <c r="E102" s="108"/>
      <c r="F102" s="108"/>
      <c r="G102" s="108"/>
      <c r="H102" s="108"/>
      <c r="I102" s="108"/>
      <c r="J102" s="109">
        <f>J205</f>
        <v>0</v>
      </c>
      <c r="L102" s="106"/>
    </row>
    <row r="103" spans="2:12" s="8" customFormat="1" ht="24.95" customHeight="1">
      <c r="B103" s="102"/>
      <c r="D103" s="103" t="s">
        <v>255</v>
      </c>
      <c r="E103" s="104"/>
      <c r="F103" s="104"/>
      <c r="G103" s="104"/>
      <c r="H103" s="104"/>
      <c r="I103" s="104"/>
      <c r="J103" s="105">
        <f>J208</f>
        <v>0</v>
      </c>
      <c r="L103" s="102"/>
    </row>
    <row r="104" spans="2:12" s="9" customFormat="1" ht="19.899999999999999" customHeight="1">
      <c r="B104" s="106"/>
      <c r="D104" s="107" t="s">
        <v>256</v>
      </c>
      <c r="E104" s="108"/>
      <c r="F104" s="108"/>
      <c r="G104" s="108"/>
      <c r="H104" s="108"/>
      <c r="I104" s="108"/>
      <c r="J104" s="109">
        <f>J209</f>
        <v>0</v>
      </c>
      <c r="L104" s="106"/>
    </row>
    <row r="105" spans="2:12" s="9" customFormat="1" ht="19.899999999999999" customHeight="1">
      <c r="B105" s="106"/>
      <c r="D105" s="107" t="s">
        <v>257</v>
      </c>
      <c r="E105" s="108"/>
      <c r="F105" s="108"/>
      <c r="G105" s="108"/>
      <c r="H105" s="108"/>
      <c r="I105" s="108"/>
      <c r="J105" s="109">
        <f>J212</f>
        <v>0</v>
      </c>
      <c r="L105" s="106"/>
    </row>
    <row r="106" spans="2:12" s="1" customFormat="1" ht="21.75" customHeight="1">
      <c r="B106" s="30"/>
      <c r="L106" s="30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30"/>
    </row>
    <row r="111" spans="2:12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0"/>
    </row>
    <row r="112" spans="2:12" s="1" customFormat="1" ht="24.95" customHeight="1">
      <c r="B112" s="30"/>
      <c r="C112" s="19" t="s">
        <v>114</v>
      </c>
      <c r="L112" s="30"/>
    </row>
    <row r="113" spans="2:65" s="1" customFormat="1" ht="6.95" customHeight="1">
      <c r="B113" s="30"/>
      <c r="L113" s="30"/>
    </row>
    <row r="114" spans="2:65" s="1" customFormat="1" ht="12" customHeight="1">
      <c r="B114" s="30"/>
      <c r="C114" s="25" t="s">
        <v>16</v>
      </c>
      <c r="L114" s="30"/>
    </row>
    <row r="115" spans="2:65" s="1" customFormat="1" ht="16.5" customHeight="1">
      <c r="B115" s="30"/>
      <c r="E115" s="212" t="str">
        <f>E7</f>
        <v>LANSK-NA-VETRU</v>
      </c>
      <c r="F115" s="213"/>
      <c r="G115" s="213"/>
      <c r="H115" s="213"/>
      <c r="L115" s="30"/>
    </row>
    <row r="116" spans="2:65" s="1" customFormat="1" ht="12" customHeight="1">
      <c r="B116" s="30"/>
      <c r="C116" s="25" t="s">
        <v>100</v>
      </c>
      <c r="L116" s="30"/>
    </row>
    <row r="117" spans="2:65" s="1" customFormat="1" ht="16.5" customHeight="1">
      <c r="B117" s="30"/>
      <c r="E117" s="184" t="str">
        <f>E9</f>
        <v>SO-10 - CHODNÍK</v>
      </c>
      <c r="F117" s="211"/>
      <c r="G117" s="211"/>
      <c r="H117" s="211"/>
      <c r="L117" s="30"/>
    </row>
    <row r="118" spans="2:65" s="1" customFormat="1" ht="6.95" customHeight="1">
      <c r="B118" s="30"/>
      <c r="L118" s="30"/>
    </row>
    <row r="119" spans="2:65" s="1" customFormat="1" ht="12" customHeight="1">
      <c r="B119" s="30"/>
      <c r="C119" s="25" t="s">
        <v>21</v>
      </c>
      <c r="F119" s="23" t="str">
        <f>F12</f>
        <v>Lanškroun, ulice Na větru</v>
      </c>
      <c r="I119" s="25" t="s">
        <v>23</v>
      </c>
      <c r="J119" s="50" t="str">
        <f>IF(J12="","",J12)</f>
        <v>24. 9. 2024</v>
      </c>
      <c r="L119" s="30"/>
    </row>
    <row r="120" spans="2:65" s="1" customFormat="1" ht="6.95" customHeight="1">
      <c r="B120" s="30"/>
      <c r="L120" s="30"/>
    </row>
    <row r="121" spans="2:65" s="1" customFormat="1" ht="15.2" customHeight="1">
      <c r="B121" s="30"/>
      <c r="C121" s="25" t="s">
        <v>25</v>
      </c>
      <c r="F121" s="23" t="str">
        <f>E15</f>
        <v>Město Lanškroun</v>
      </c>
      <c r="I121" s="25" t="s">
        <v>33</v>
      </c>
      <c r="J121" s="28" t="str">
        <f>E21</f>
        <v>Ing. Radek Kopecký</v>
      </c>
      <c r="L121" s="30"/>
    </row>
    <row r="122" spans="2:65" s="1" customFormat="1" ht="15.2" customHeight="1">
      <c r="B122" s="30"/>
      <c r="C122" s="25" t="s">
        <v>31</v>
      </c>
      <c r="F122" s="23" t="str">
        <f>IF(E18="","",E18)</f>
        <v>Vyplň údaj</v>
      </c>
      <c r="I122" s="25" t="s">
        <v>37</v>
      </c>
      <c r="J122" s="28" t="str">
        <f>E24</f>
        <v>Jaroslav Klíma</v>
      </c>
      <c r="L122" s="30"/>
    </row>
    <row r="123" spans="2:65" s="1" customFormat="1" ht="10.35" customHeight="1">
      <c r="B123" s="30"/>
      <c r="L123" s="30"/>
    </row>
    <row r="124" spans="2:65" s="10" customFormat="1" ht="29.25" customHeight="1">
      <c r="B124" s="110"/>
      <c r="C124" s="111" t="s">
        <v>115</v>
      </c>
      <c r="D124" s="112" t="s">
        <v>67</v>
      </c>
      <c r="E124" s="112" t="s">
        <v>63</v>
      </c>
      <c r="F124" s="112" t="s">
        <v>64</v>
      </c>
      <c r="G124" s="112" t="s">
        <v>116</v>
      </c>
      <c r="H124" s="112" t="s">
        <v>117</v>
      </c>
      <c r="I124" s="112" t="s">
        <v>118</v>
      </c>
      <c r="J124" s="112" t="s">
        <v>105</v>
      </c>
      <c r="K124" s="113" t="s">
        <v>119</v>
      </c>
      <c r="L124" s="110"/>
      <c r="M124" s="57" t="s">
        <v>1</v>
      </c>
      <c r="N124" s="58" t="s">
        <v>46</v>
      </c>
      <c r="O124" s="58" t="s">
        <v>120</v>
      </c>
      <c r="P124" s="58" t="s">
        <v>121</v>
      </c>
      <c r="Q124" s="58" t="s">
        <v>122</v>
      </c>
      <c r="R124" s="58" t="s">
        <v>123</v>
      </c>
      <c r="S124" s="58" t="s">
        <v>124</v>
      </c>
      <c r="T124" s="59" t="s">
        <v>125</v>
      </c>
    </row>
    <row r="125" spans="2:65" s="1" customFormat="1" ht="22.9" customHeight="1">
      <c r="B125" s="30"/>
      <c r="C125" s="62" t="s">
        <v>126</v>
      </c>
      <c r="J125" s="114">
        <f>BK125</f>
        <v>0</v>
      </c>
      <c r="L125" s="30"/>
      <c r="M125" s="60"/>
      <c r="N125" s="51"/>
      <c r="O125" s="51"/>
      <c r="P125" s="115">
        <f>P126+P208</f>
        <v>0</v>
      </c>
      <c r="Q125" s="51"/>
      <c r="R125" s="115">
        <f>R126+R208</f>
        <v>90.653458999999998</v>
      </c>
      <c r="S125" s="51"/>
      <c r="T125" s="116">
        <f>T126+T208</f>
        <v>0</v>
      </c>
      <c r="AT125" s="15" t="s">
        <v>81</v>
      </c>
      <c r="AU125" s="15" t="s">
        <v>107</v>
      </c>
      <c r="BK125" s="117">
        <f>BK126+BK208</f>
        <v>0</v>
      </c>
    </row>
    <row r="126" spans="2:65" s="11" customFormat="1" ht="25.9" customHeight="1">
      <c r="B126" s="118"/>
      <c r="D126" s="119" t="s">
        <v>81</v>
      </c>
      <c r="E126" s="120" t="s">
        <v>127</v>
      </c>
      <c r="F126" s="120" t="s">
        <v>128</v>
      </c>
      <c r="I126" s="121"/>
      <c r="J126" s="122">
        <f>BK126</f>
        <v>0</v>
      </c>
      <c r="L126" s="118"/>
      <c r="M126" s="123"/>
      <c r="P126" s="124">
        <f>P127+P168+P181+P194+P205</f>
        <v>0</v>
      </c>
      <c r="R126" s="124">
        <f>R127+R168+R181+R194+R205</f>
        <v>90.653458999999998</v>
      </c>
      <c r="T126" s="125">
        <f>T127+T168+T181+T194+T205</f>
        <v>0</v>
      </c>
      <c r="AR126" s="119" t="s">
        <v>90</v>
      </c>
      <c r="AT126" s="126" t="s">
        <v>81</v>
      </c>
      <c r="AU126" s="126" t="s">
        <v>82</v>
      </c>
      <c r="AY126" s="119" t="s">
        <v>129</v>
      </c>
      <c r="BK126" s="127">
        <f>BK127+BK168+BK181+BK194+BK205</f>
        <v>0</v>
      </c>
    </row>
    <row r="127" spans="2:65" s="11" customFormat="1" ht="22.9" customHeight="1">
      <c r="B127" s="118"/>
      <c r="D127" s="119" t="s">
        <v>81</v>
      </c>
      <c r="E127" s="128" t="s">
        <v>90</v>
      </c>
      <c r="F127" s="128" t="s">
        <v>130</v>
      </c>
      <c r="I127" s="121"/>
      <c r="J127" s="129">
        <f>BK127</f>
        <v>0</v>
      </c>
      <c r="L127" s="118"/>
      <c r="M127" s="123"/>
      <c r="P127" s="124">
        <f>SUM(P128:P167)</f>
        <v>0</v>
      </c>
      <c r="R127" s="124">
        <f>SUM(R128:R167)</f>
        <v>1.44E-2</v>
      </c>
      <c r="T127" s="125">
        <f>SUM(T128:T167)</f>
        <v>0</v>
      </c>
      <c r="AR127" s="119" t="s">
        <v>90</v>
      </c>
      <c r="AT127" s="126" t="s">
        <v>81</v>
      </c>
      <c r="AU127" s="126" t="s">
        <v>90</v>
      </c>
      <c r="AY127" s="119" t="s">
        <v>129</v>
      </c>
      <c r="BK127" s="127">
        <f>SUM(BK128:BK167)</f>
        <v>0</v>
      </c>
    </row>
    <row r="128" spans="2:65" s="1" customFormat="1" ht="21.75" customHeight="1">
      <c r="B128" s="30"/>
      <c r="C128" s="130" t="s">
        <v>90</v>
      </c>
      <c r="D128" s="131" t="s">
        <v>131</v>
      </c>
      <c r="E128" s="132" t="s">
        <v>164</v>
      </c>
      <c r="F128" s="133" t="s">
        <v>165</v>
      </c>
      <c r="G128" s="134" t="s">
        <v>153</v>
      </c>
      <c r="H128" s="135">
        <v>20.399999999999999</v>
      </c>
      <c r="I128" s="136"/>
      <c r="J128" s="137">
        <f>ROUND(I128*H128,2)</f>
        <v>0</v>
      </c>
      <c r="K128" s="133" t="s">
        <v>135</v>
      </c>
      <c r="L128" s="30"/>
      <c r="M128" s="138" t="s">
        <v>1</v>
      </c>
      <c r="N128" s="139" t="s">
        <v>47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136</v>
      </c>
      <c r="AT128" s="142" t="s">
        <v>131</v>
      </c>
      <c r="AU128" s="142" t="s">
        <v>92</v>
      </c>
      <c r="AY128" s="15" t="s">
        <v>129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90</v>
      </c>
      <c r="BK128" s="143">
        <f>ROUND(I128*H128,2)</f>
        <v>0</v>
      </c>
      <c r="BL128" s="15" t="s">
        <v>136</v>
      </c>
      <c r="BM128" s="142" t="s">
        <v>258</v>
      </c>
    </row>
    <row r="129" spans="2:65" s="12" customFormat="1">
      <c r="B129" s="144"/>
      <c r="D129" s="145" t="s">
        <v>138</v>
      </c>
      <c r="E129" s="146" t="s">
        <v>1</v>
      </c>
      <c r="F129" s="147" t="s">
        <v>259</v>
      </c>
      <c r="H129" s="148">
        <v>14.4</v>
      </c>
      <c r="I129" s="149"/>
      <c r="L129" s="144"/>
      <c r="M129" s="150"/>
      <c r="T129" s="151"/>
      <c r="AT129" s="146" t="s">
        <v>138</v>
      </c>
      <c r="AU129" s="146" t="s">
        <v>92</v>
      </c>
      <c r="AV129" s="12" t="s">
        <v>92</v>
      </c>
      <c r="AW129" s="12" t="s">
        <v>36</v>
      </c>
      <c r="AX129" s="12" t="s">
        <v>82</v>
      </c>
      <c r="AY129" s="146" t="s">
        <v>129</v>
      </c>
    </row>
    <row r="130" spans="2:65" s="12" customFormat="1">
      <c r="B130" s="144"/>
      <c r="D130" s="145" t="s">
        <v>138</v>
      </c>
      <c r="E130" s="146" t="s">
        <v>1</v>
      </c>
      <c r="F130" s="147" t="s">
        <v>260</v>
      </c>
      <c r="H130" s="148">
        <v>6</v>
      </c>
      <c r="I130" s="149"/>
      <c r="L130" s="144"/>
      <c r="M130" s="150"/>
      <c r="T130" s="151"/>
      <c r="AT130" s="146" t="s">
        <v>138</v>
      </c>
      <c r="AU130" s="146" t="s">
        <v>92</v>
      </c>
      <c r="AV130" s="12" t="s">
        <v>92</v>
      </c>
      <c r="AW130" s="12" t="s">
        <v>36</v>
      </c>
      <c r="AX130" s="12" t="s">
        <v>82</v>
      </c>
      <c r="AY130" s="146" t="s">
        <v>129</v>
      </c>
    </row>
    <row r="131" spans="2:65" s="13" customFormat="1">
      <c r="B131" s="152"/>
      <c r="D131" s="145" t="s">
        <v>138</v>
      </c>
      <c r="E131" s="153" t="s">
        <v>1</v>
      </c>
      <c r="F131" s="154" t="s">
        <v>150</v>
      </c>
      <c r="H131" s="155">
        <v>20.399999999999999</v>
      </c>
      <c r="I131" s="156"/>
      <c r="L131" s="152"/>
      <c r="M131" s="157"/>
      <c r="T131" s="158"/>
      <c r="AT131" s="153" t="s">
        <v>138</v>
      </c>
      <c r="AU131" s="153" t="s">
        <v>92</v>
      </c>
      <c r="AV131" s="13" t="s">
        <v>136</v>
      </c>
      <c r="AW131" s="13" t="s">
        <v>36</v>
      </c>
      <c r="AX131" s="13" t="s">
        <v>90</v>
      </c>
      <c r="AY131" s="153" t="s">
        <v>129</v>
      </c>
    </row>
    <row r="132" spans="2:65" s="1" customFormat="1" ht="16.5" customHeight="1">
      <c r="B132" s="30"/>
      <c r="C132" s="130" t="s">
        <v>92</v>
      </c>
      <c r="D132" s="131" t="s">
        <v>131</v>
      </c>
      <c r="E132" s="132" t="s">
        <v>261</v>
      </c>
      <c r="F132" s="133" t="s">
        <v>262</v>
      </c>
      <c r="G132" s="134" t="s">
        <v>153</v>
      </c>
      <c r="H132" s="135">
        <v>20.399999999999999</v>
      </c>
      <c r="I132" s="136"/>
      <c r="J132" s="137">
        <f>ROUND(I132*H132,2)</f>
        <v>0</v>
      </c>
      <c r="K132" s="133" t="s">
        <v>135</v>
      </c>
      <c r="L132" s="30"/>
      <c r="M132" s="138" t="s">
        <v>1</v>
      </c>
      <c r="N132" s="139" t="s">
        <v>47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136</v>
      </c>
      <c r="AT132" s="142" t="s">
        <v>131</v>
      </c>
      <c r="AU132" s="142" t="s">
        <v>92</v>
      </c>
      <c r="AY132" s="15" t="s">
        <v>129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5" t="s">
        <v>90</v>
      </c>
      <c r="BK132" s="143">
        <f>ROUND(I132*H132,2)</f>
        <v>0</v>
      </c>
      <c r="BL132" s="15" t="s">
        <v>136</v>
      </c>
      <c r="BM132" s="142" t="s">
        <v>263</v>
      </c>
    </row>
    <row r="133" spans="2:65" s="12" customFormat="1">
      <c r="B133" s="144"/>
      <c r="D133" s="145" t="s">
        <v>138</v>
      </c>
      <c r="E133" s="146" t="s">
        <v>1</v>
      </c>
      <c r="F133" s="147" t="s">
        <v>259</v>
      </c>
      <c r="H133" s="148">
        <v>14.4</v>
      </c>
      <c r="I133" s="149"/>
      <c r="L133" s="144"/>
      <c r="M133" s="150"/>
      <c r="T133" s="151"/>
      <c r="AT133" s="146" t="s">
        <v>138</v>
      </c>
      <c r="AU133" s="146" t="s">
        <v>92</v>
      </c>
      <c r="AV133" s="12" t="s">
        <v>92</v>
      </c>
      <c r="AW133" s="12" t="s">
        <v>36</v>
      </c>
      <c r="AX133" s="12" t="s">
        <v>82</v>
      </c>
      <c r="AY133" s="146" t="s">
        <v>129</v>
      </c>
    </row>
    <row r="134" spans="2:65" s="12" customFormat="1">
      <c r="B134" s="144"/>
      <c r="D134" s="145" t="s">
        <v>138</v>
      </c>
      <c r="E134" s="146" t="s">
        <v>1</v>
      </c>
      <c r="F134" s="147" t="s">
        <v>260</v>
      </c>
      <c r="H134" s="148">
        <v>6</v>
      </c>
      <c r="I134" s="149"/>
      <c r="L134" s="144"/>
      <c r="M134" s="150"/>
      <c r="T134" s="151"/>
      <c r="AT134" s="146" t="s">
        <v>138</v>
      </c>
      <c r="AU134" s="146" t="s">
        <v>92</v>
      </c>
      <c r="AV134" s="12" t="s">
        <v>92</v>
      </c>
      <c r="AW134" s="12" t="s">
        <v>36</v>
      </c>
      <c r="AX134" s="12" t="s">
        <v>82</v>
      </c>
      <c r="AY134" s="146" t="s">
        <v>129</v>
      </c>
    </row>
    <row r="135" spans="2:65" s="13" customFormat="1">
      <c r="B135" s="152"/>
      <c r="D135" s="145" t="s">
        <v>138</v>
      </c>
      <c r="E135" s="153" t="s">
        <v>1</v>
      </c>
      <c r="F135" s="154" t="s">
        <v>150</v>
      </c>
      <c r="H135" s="155">
        <v>20.399999999999999</v>
      </c>
      <c r="I135" s="156"/>
      <c r="L135" s="152"/>
      <c r="M135" s="157"/>
      <c r="T135" s="158"/>
      <c r="AT135" s="153" t="s">
        <v>138</v>
      </c>
      <c r="AU135" s="153" t="s">
        <v>92</v>
      </c>
      <c r="AV135" s="13" t="s">
        <v>136</v>
      </c>
      <c r="AW135" s="13" t="s">
        <v>36</v>
      </c>
      <c r="AX135" s="13" t="s">
        <v>90</v>
      </c>
      <c r="AY135" s="153" t="s">
        <v>129</v>
      </c>
    </row>
    <row r="136" spans="2:65" s="1" customFormat="1" ht="16.5" customHeight="1">
      <c r="B136" s="30"/>
      <c r="C136" s="130" t="s">
        <v>144</v>
      </c>
      <c r="D136" s="131" t="s">
        <v>131</v>
      </c>
      <c r="E136" s="132" t="s">
        <v>180</v>
      </c>
      <c r="F136" s="133" t="s">
        <v>181</v>
      </c>
      <c r="G136" s="134" t="s">
        <v>153</v>
      </c>
      <c r="H136" s="135">
        <v>6</v>
      </c>
      <c r="I136" s="136"/>
      <c r="J136" s="137">
        <f>ROUND(I136*H136,2)</f>
        <v>0</v>
      </c>
      <c r="K136" s="133" t="s">
        <v>135</v>
      </c>
      <c r="L136" s="30"/>
      <c r="M136" s="138" t="s">
        <v>1</v>
      </c>
      <c r="N136" s="139" t="s">
        <v>47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136</v>
      </c>
      <c r="AT136" s="142" t="s">
        <v>131</v>
      </c>
      <c r="AU136" s="142" t="s">
        <v>92</v>
      </c>
      <c r="AY136" s="15" t="s">
        <v>129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90</v>
      </c>
      <c r="BK136" s="143">
        <f>ROUND(I136*H136,2)</f>
        <v>0</v>
      </c>
      <c r="BL136" s="15" t="s">
        <v>136</v>
      </c>
      <c r="BM136" s="142" t="s">
        <v>264</v>
      </c>
    </row>
    <row r="137" spans="2:65" s="12" customFormat="1">
      <c r="B137" s="144"/>
      <c r="D137" s="145" t="s">
        <v>138</v>
      </c>
      <c r="E137" s="146" t="s">
        <v>1</v>
      </c>
      <c r="F137" s="147" t="s">
        <v>260</v>
      </c>
      <c r="H137" s="148">
        <v>6</v>
      </c>
      <c r="I137" s="149"/>
      <c r="L137" s="144"/>
      <c r="M137" s="150"/>
      <c r="T137" s="151"/>
      <c r="AT137" s="146" t="s">
        <v>138</v>
      </c>
      <c r="AU137" s="146" t="s">
        <v>92</v>
      </c>
      <c r="AV137" s="12" t="s">
        <v>92</v>
      </c>
      <c r="AW137" s="12" t="s">
        <v>36</v>
      </c>
      <c r="AX137" s="12" t="s">
        <v>90</v>
      </c>
      <c r="AY137" s="146" t="s">
        <v>129</v>
      </c>
    </row>
    <row r="138" spans="2:65" s="1" customFormat="1" ht="24.2" customHeight="1">
      <c r="B138" s="30"/>
      <c r="C138" s="130" t="s">
        <v>136</v>
      </c>
      <c r="D138" s="131" t="s">
        <v>131</v>
      </c>
      <c r="E138" s="132" t="s">
        <v>265</v>
      </c>
      <c r="F138" s="133" t="s">
        <v>266</v>
      </c>
      <c r="G138" s="134" t="s">
        <v>134</v>
      </c>
      <c r="H138" s="135">
        <v>144</v>
      </c>
      <c r="I138" s="136"/>
      <c r="J138" s="137">
        <f>ROUND(I138*H138,2)</f>
        <v>0</v>
      </c>
      <c r="K138" s="133" t="s">
        <v>135</v>
      </c>
      <c r="L138" s="30"/>
      <c r="M138" s="138" t="s">
        <v>1</v>
      </c>
      <c r="N138" s="139" t="s">
        <v>47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136</v>
      </c>
      <c r="AT138" s="142" t="s">
        <v>131</v>
      </c>
      <c r="AU138" s="142" t="s">
        <v>92</v>
      </c>
      <c r="AY138" s="15" t="s">
        <v>129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90</v>
      </c>
      <c r="BK138" s="143">
        <f>ROUND(I138*H138,2)</f>
        <v>0</v>
      </c>
      <c r="BL138" s="15" t="s">
        <v>136</v>
      </c>
      <c r="BM138" s="142" t="s">
        <v>267</v>
      </c>
    </row>
    <row r="139" spans="2:65" s="12" customFormat="1">
      <c r="B139" s="144"/>
      <c r="D139" s="145" t="s">
        <v>138</v>
      </c>
      <c r="E139" s="146" t="s">
        <v>1</v>
      </c>
      <c r="F139" s="147" t="s">
        <v>268</v>
      </c>
      <c r="H139" s="148">
        <v>144</v>
      </c>
      <c r="I139" s="149"/>
      <c r="L139" s="144"/>
      <c r="M139" s="150"/>
      <c r="T139" s="151"/>
      <c r="AT139" s="146" t="s">
        <v>138</v>
      </c>
      <c r="AU139" s="146" t="s">
        <v>92</v>
      </c>
      <c r="AV139" s="12" t="s">
        <v>92</v>
      </c>
      <c r="AW139" s="12" t="s">
        <v>36</v>
      </c>
      <c r="AX139" s="12" t="s">
        <v>90</v>
      </c>
      <c r="AY139" s="146" t="s">
        <v>129</v>
      </c>
    </row>
    <row r="140" spans="2:65" s="1" customFormat="1" ht="16.5" customHeight="1">
      <c r="B140" s="30"/>
      <c r="C140" s="130" t="s">
        <v>157</v>
      </c>
      <c r="D140" s="131" t="s">
        <v>131</v>
      </c>
      <c r="E140" s="132" t="s">
        <v>195</v>
      </c>
      <c r="F140" s="133" t="s">
        <v>196</v>
      </c>
      <c r="G140" s="134" t="s">
        <v>134</v>
      </c>
      <c r="H140" s="135">
        <v>120</v>
      </c>
      <c r="I140" s="136"/>
      <c r="J140" s="137">
        <f>ROUND(I140*H140,2)</f>
        <v>0</v>
      </c>
      <c r="K140" s="133" t="s">
        <v>135</v>
      </c>
      <c r="L140" s="30"/>
      <c r="M140" s="138" t="s">
        <v>1</v>
      </c>
      <c r="N140" s="139" t="s">
        <v>47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136</v>
      </c>
      <c r="AT140" s="142" t="s">
        <v>131</v>
      </c>
      <c r="AU140" s="142" t="s">
        <v>92</v>
      </c>
      <c r="AY140" s="15" t="s">
        <v>129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90</v>
      </c>
      <c r="BK140" s="143">
        <f>ROUND(I140*H140,2)</f>
        <v>0</v>
      </c>
      <c r="BL140" s="15" t="s">
        <v>136</v>
      </c>
      <c r="BM140" s="142" t="s">
        <v>269</v>
      </c>
    </row>
    <row r="141" spans="2:65" s="12" customFormat="1">
      <c r="B141" s="144"/>
      <c r="D141" s="145" t="s">
        <v>138</v>
      </c>
      <c r="E141" s="146" t="s">
        <v>1</v>
      </c>
      <c r="F141" s="147" t="s">
        <v>270</v>
      </c>
      <c r="H141" s="148">
        <v>120</v>
      </c>
      <c r="I141" s="149"/>
      <c r="L141" s="144"/>
      <c r="M141" s="150"/>
      <c r="T141" s="151"/>
      <c r="AT141" s="146" t="s">
        <v>138</v>
      </c>
      <c r="AU141" s="146" t="s">
        <v>92</v>
      </c>
      <c r="AV141" s="12" t="s">
        <v>92</v>
      </c>
      <c r="AW141" s="12" t="s">
        <v>36</v>
      </c>
      <c r="AX141" s="12" t="s">
        <v>90</v>
      </c>
      <c r="AY141" s="146" t="s">
        <v>129</v>
      </c>
    </row>
    <row r="142" spans="2:65" s="1" customFormat="1" ht="16.5" customHeight="1">
      <c r="B142" s="30"/>
      <c r="C142" s="130" t="s">
        <v>163</v>
      </c>
      <c r="D142" s="131" t="s">
        <v>131</v>
      </c>
      <c r="E142" s="132" t="s">
        <v>271</v>
      </c>
      <c r="F142" s="133" t="s">
        <v>272</v>
      </c>
      <c r="G142" s="134" t="s">
        <v>153</v>
      </c>
      <c r="H142" s="135">
        <v>14.4</v>
      </c>
      <c r="I142" s="136"/>
      <c r="J142" s="137">
        <f>ROUND(I142*H142,2)</f>
        <v>0</v>
      </c>
      <c r="K142" s="133" t="s">
        <v>135</v>
      </c>
      <c r="L142" s="30"/>
      <c r="M142" s="138" t="s">
        <v>1</v>
      </c>
      <c r="N142" s="139" t="s">
        <v>47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136</v>
      </c>
      <c r="AT142" s="142" t="s">
        <v>131</v>
      </c>
      <c r="AU142" s="142" t="s">
        <v>92</v>
      </c>
      <c r="AY142" s="15" t="s">
        <v>129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5" t="s">
        <v>90</v>
      </c>
      <c r="BK142" s="143">
        <f>ROUND(I142*H142,2)</f>
        <v>0</v>
      </c>
      <c r="BL142" s="15" t="s">
        <v>136</v>
      </c>
      <c r="BM142" s="142" t="s">
        <v>273</v>
      </c>
    </row>
    <row r="143" spans="2:65" s="12" customFormat="1">
      <c r="B143" s="144"/>
      <c r="D143" s="145" t="s">
        <v>138</v>
      </c>
      <c r="E143" s="146" t="s">
        <v>1</v>
      </c>
      <c r="F143" s="147" t="s">
        <v>161</v>
      </c>
      <c r="H143" s="148">
        <v>14.4</v>
      </c>
      <c r="I143" s="149"/>
      <c r="L143" s="144"/>
      <c r="M143" s="150"/>
      <c r="T143" s="151"/>
      <c r="AT143" s="146" t="s">
        <v>138</v>
      </c>
      <c r="AU143" s="146" t="s">
        <v>92</v>
      </c>
      <c r="AV143" s="12" t="s">
        <v>92</v>
      </c>
      <c r="AW143" s="12" t="s">
        <v>36</v>
      </c>
      <c r="AX143" s="12" t="s">
        <v>90</v>
      </c>
      <c r="AY143" s="146" t="s">
        <v>129</v>
      </c>
    </row>
    <row r="144" spans="2:65" s="1" customFormat="1" ht="16.5" customHeight="1">
      <c r="B144" s="30"/>
      <c r="C144" s="130" t="s">
        <v>167</v>
      </c>
      <c r="D144" s="131" t="s">
        <v>131</v>
      </c>
      <c r="E144" s="132" t="s">
        <v>274</v>
      </c>
      <c r="F144" s="133" t="s">
        <v>275</v>
      </c>
      <c r="G144" s="134" t="s">
        <v>134</v>
      </c>
      <c r="H144" s="135">
        <v>144</v>
      </c>
      <c r="I144" s="136"/>
      <c r="J144" s="137">
        <f>ROUND(I144*H144,2)</f>
        <v>0</v>
      </c>
      <c r="K144" s="133" t="s">
        <v>135</v>
      </c>
      <c r="L144" s="30"/>
      <c r="M144" s="138" t="s">
        <v>1</v>
      </c>
      <c r="N144" s="139" t="s">
        <v>47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136</v>
      </c>
      <c r="AT144" s="142" t="s">
        <v>131</v>
      </c>
      <c r="AU144" s="142" t="s">
        <v>92</v>
      </c>
      <c r="AY144" s="15" t="s">
        <v>129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5" t="s">
        <v>90</v>
      </c>
      <c r="BK144" s="143">
        <f>ROUND(I144*H144,2)</f>
        <v>0</v>
      </c>
      <c r="BL144" s="15" t="s">
        <v>136</v>
      </c>
      <c r="BM144" s="142" t="s">
        <v>276</v>
      </c>
    </row>
    <row r="145" spans="2:65" s="12" customFormat="1">
      <c r="B145" s="144"/>
      <c r="D145" s="145" t="s">
        <v>138</v>
      </c>
      <c r="E145" s="146" t="s">
        <v>1</v>
      </c>
      <c r="F145" s="147" t="s">
        <v>277</v>
      </c>
      <c r="H145" s="148">
        <v>144</v>
      </c>
      <c r="I145" s="149"/>
      <c r="L145" s="144"/>
      <c r="M145" s="150"/>
      <c r="T145" s="151"/>
      <c r="AT145" s="146" t="s">
        <v>138</v>
      </c>
      <c r="AU145" s="146" t="s">
        <v>92</v>
      </c>
      <c r="AV145" s="12" t="s">
        <v>92</v>
      </c>
      <c r="AW145" s="12" t="s">
        <v>36</v>
      </c>
      <c r="AX145" s="12" t="s">
        <v>90</v>
      </c>
      <c r="AY145" s="146" t="s">
        <v>129</v>
      </c>
    </row>
    <row r="146" spans="2:65" s="1" customFormat="1" ht="16.5" customHeight="1">
      <c r="B146" s="30"/>
      <c r="C146" s="162" t="s">
        <v>171</v>
      </c>
      <c r="D146" s="163" t="s">
        <v>278</v>
      </c>
      <c r="E146" s="164" t="s">
        <v>279</v>
      </c>
      <c r="F146" s="165" t="s">
        <v>280</v>
      </c>
      <c r="G146" s="166" t="s">
        <v>281</v>
      </c>
      <c r="H146" s="167">
        <v>5.76</v>
      </c>
      <c r="I146" s="168"/>
      <c r="J146" s="169">
        <f>ROUND(I146*H146,2)</f>
        <v>0</v>
      </c>
      <c r="K146" s="165" t="s">
        <v>135</v>
      </c>
      <c r="L146" s="170"/>
      <c r="M146" s="171" t="s">
        <v>1</v>
      </c>
      <c r="N146" s="172" t="s">
        <v>47</v>
      </c>
      <c r="P146" s="140">
        <f>O146*H146</f>
        <v>0</v>
      </c>
      <c r="Q146" s="140">
        <v>1E-3</v>
      </c>
      <c r="R146" s="140">
        <f>Q146*H146</f>
        <v>5.7599999999999995E-3</v>
      </c>
      <c r="S146" s="140">
        <v>0</v>
      </c>
      <c r="T146" s="141">
        <f>S146*H146</f>
        <v>0</v>
      </c>
      <c r="AR146" s="142" t="s">
        <v>171</v>
      </c>
      <c r="AT146" s="142" t="s">
        <v>278</v>
      </c>
      <c r="AU146" s="142" t="s">
        <v>92</v>
      </c>
      <c r="AY146" s="15" t="s">
        <v>129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5" t="s">
        <v>90</v>
      </c>
      <c r="BK146" s="143">
        <f>ROUND(I146*H146,2)</f>
        <v>0</v>
      </c>
      <c r="BL146" s="15" t="s">
        <v>136</v>
      </c>
      <c r="BM146" s="142" t="s">
        <v>282</v>
      </c>
    </row>
    <row r="147" spans="2:65" s="12" customFormat="1">
      <c r="B147" s="144"/>
      <c r="D147" s="145" t="s">
        <v>138</v>
      </c>
      <c r="E147" s="146" t="s">
        <v>1</v>
      </c>
      <c r="F147" s="147" t="s">
        <v>283</v>
      </c>
      <c r="H147" s="148">
        <v>5.76</v>
      </c>
      <c r="I147" s="149"/>
      <c r="L147" s="144"/>
      <c r="M147" s="150"/>
      <c r="T147" s="151"/>
      <c r="AT147" s="146" t="s">
        <v>138</v>
      </c>
      <c r="AU147" s="146" t="s">
        <v>92</v>
      </c>
      <c r="AV147" s="12" t="s">
        <v>92</v>
      </c>
      <c r="AW147" s="12" t="s">
        <v>36</v>
      </c>
      <c r="AX147" s="12" t="s">
        <v>90</v>
      </c>
      <c r="AY147" s="146" t="s">
        <v>129</v>
      </c>
    </row>
    <row r="148" spans="2:65" s="1" customFormat="1" ht="16.5" customHeight="1">
      <c r="B148" s="30"/>
      <c r="C148" s="130" t="s">
        <v>179</v>
      </c>
      <c r="D148" s="131" t="s">
        <v>131</v>
      </c>
      <c r="E148" s="132" t="s">
        <v>200</v>
      </c>
      <c r="F148" s="133" t="s">
        <v>201</v>
      </c>
      <c r="G148" s="134" t="s">
        <v>134</v>
      </c>
      <c r="H148" s="135">
        <v>264</v>
      </c>
      <c r="I148" s="136"/>
      <c r="J148" s="137">
        <f>ROUND(I148*H148,2)</f>
        <v>0</v>
      </c>
      <c r="K148" s="133" t="s">
        <v>135</v>
      </c>
      <c r="L148" s="30"/>
      <c r="M148" s="138" t="s">
        <v>1</v>
      </c>
      <c r="N148" s="139" t="s">
        <v>47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136</v>
      </c>
      <c r="AT148" s="142" t="s">
        <v>131</v>
      </c>
      <c r="AU148" s="142" t="s">
        <v>92</v>
      </c>
      <c r="AY148" s="15" t="s">
        <v>129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5" t="s">
        <v>90</v>
      </c>
      <c r="BK148" s="143">
        <f>ROUND(I148*H148,2)</f>
        <v>0</v>
      </c>
      <c r="BL148" s="15" t="s">
        <v>136</v>
      </c>
      <c r="BM148" s="142" t="s">
        <v>284</v>
      </c>
    </row>
    <row r="149" spans="2:65" s="12" customFormat="1">
      <c r="B149" s="144"/>
      <c r="D149" s="145" t="s">
        <v>138</v>
      </c>
      <c r="E149" s="146" t="s">
        <v>1</v>
      </c>
      <c r="F149" s="147" t="s">
        <v>285</v>
      </c>
      <c r="H149" s="148">
        <v>264</v>
      </c>
      <c r="I149" s="149"/>
      <c r="L149" s="144"/>
      <c r="M149" s="150"/>
      <c r="T149" s="151"/>
      <c r="AT149" s="146" t="s">
        <v>138</v>
      </c>
      <c r="AU149" s="146" t="s">
        <v>92</v>
      </c>
      <c r="AV149" s="12" t="s">
        <v>92</v>
      </c>
      <c r="AW149" s="12" t="s">
        <v>36</v>
      </c>
      <c r="AX149" s="12" t="s">
        <v>90</v>
      </c>
      <c r="AY149" s="146" t="s">
        <v>129</v>
      </c>
    </row>
    <row r="150" spans="2:65" s="1" customFormat="1" ht="16.5" customHeight="1">
      <c r="B150" s="30"/>
      <c r="C150" s="130" t="s">
        <v>184</v>
      </c>
      <c r="D150" s="131" t="s">
        <v>131</v>
      </c>
      <c r="E150" s="132" t="s">
        <v>205</v>
      </c>
      <c r="F150" s="133" t="s">
        <v>206</v>
      </c>
      <c r="G150" s="134" t="s">
        <v>134</v>
      </c>
      <c r="H150" s="135">
        <v>144</v>
      </c>
      <c r="I150" s="136"/>
      <c r="J150" s="137">
        <f>ROUND(I150*H150,2)</f>
        <v>0</v>
      </c>
      <c r="K150" s="133" t="s">
        <v>135</v>
      </c>
      <c r="L150" s="30"/>
      <c r="M150" s="138" t="s">
        <v>1</v>
      </c>
      <c r="N150" s="139" t="s">
        <v>47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136</v>
      </c>
      <c r="AT150" s="142" t="s">
        <v>131</v>
      </c>
      <c r="AU150" s="142" t="s">
        <v>92</v>
      </c>
      <c r="AY150" s="15" t="s">
        <v>129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5" t="s">
        <v>90</v>
      </c>
      <c r="BK150" s="143">
        <f>ROUND(I150*H150,2)</f>
        <v>0</v>
      </c>
      <c r="BL150" s="15" t="s">
        <v>136</v>
      </c>
      <c r="BM150" s="142" t="s">
        <v>286</v>
      </c>
    </row>
    <row r="151" spans="2:65" s="12" customFormat="1">
      <c r="B151" s="144"/>
      <c r="D151" s="145" t="s">
        <v>138</v>
      </c>
      <c r="E151" s="146" t="s">
        <v>1</v>
      </c>
      <c r="F151" s="147" t="s">
        <v>208</v>
      </c>
      <c r="H151" s="148">
        <v>144</v>
      </c>
      <c r="I151" s="149"/>
      <c r="L151" s="144"/>
      <c r="M151" s="150"/>
      <c r="T151" s="151"/>
      <c r="AT151" s="146" t="s">
        <v>138</v>
      </c>
      <c r="AU151" s="146" t="s">
        <v>92</v>
      </c>
      <c r="AV151" s="12" t="s">
        <v>92</v>
      </c>
      <c r="AW151" s="12" t="s">
        <v>36</v>
      </c>
      <c r="AX151" s="12" t="s">
        <v>90</v>
      </c>
      <c r="AY151" s="146" t="s">
        <v>129</v>
      </c>
    </row>
    <row r="152" spans="2:65" s="1" customFormat="1" ht="21.75" customHeight="1">
      <c r="B152" s="30"/>
      <c r="C152" s="130" t="s">
        <v>191</v>
      </c>
      <c r="D152" s="131" t="s">
        <v>131</v>
      </c>
      <c r="E152" s="132" t="s">
        <v>287</v>
      </c>
      <c r="F152" s="133" t="s">
        <v>288</v>
      </c>
      <c r="G152" s="134" t="s">
        <v>134</v>
      </c>
      <c r="H152" s="135">
        <v>288</v>
      </c>
      <c r="I152" s="136"/>
      <c r="J152" s="137">
        <f>ROUND(I152*H152,2)</f>
        <v>0</v>
      </c>
      <c r="K152" s="133" t="s">
        <v>135</v>
      </c>
      <c r="L152" s="30"/>
      <c r="M152" s="138" t="s">
        <v>1</v>
      </c>
      <c r="N152" s="139" t="s">
        <v>47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136</v>
      </c>
      <c r="AT152" s="142" t="s">
        <v>131</v>
      </c>
      <c r="AU152" s="142" t="s">
        <v>92</v>
      </c>
      <c r="AY152" s="15" t="s">
        <v>129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5" t="s">
        <v>90</v>
      </c>
      <c r="BK152" s="143">
        <f>ROUND(I152*H152,2)</f>
        <v>0</v>
      </c>
      <c r="BL152" s="15" t="s">
        <v>136</v>
      </c>
      <c r="BM152" s="142" t="s">
        <v>289</v>
      </c>
    </row>
    <row r="153" spans="2:65" s="12" customFormat="1">
      <c r="B153" s="144"/>
      <c r="D153" s="145" t="s">
        <v>138</v>
      </c>
      <c r="E153" s="146" t="s">
        <v>1</v>
      </c>
      <c r="F153" s="147" t="s">
        <v>290</v>
      </c>
      <c r="H153" s="148">
        <v>288</v>
      </c>
      <c r="I153" s="149"/>
      <c r="L153" s="144"/>
      <c r="M153" s="150"/>
      <c r="T153" s="151"/>
      <c r="AT153" s="146" t="s">
        <v>138</v>
      </c>
      <c r="AU153" s="146" t="s">
        <v>92</v>
      </c>
      <c r="AV153" s="12" t="s">
        <v>92</v>
      </c>
      <c r="AW153" s="12" t="s">
        <v>36</v>
      </c>
      <c r="AX153" s="12" t="s">
        <v>90</v>
      </c>
      <c r="AY153" s="146" t="s">
        <v>129</v>
      </c>
    </row>
    <row r="154" spans="2:65" s="1" customFormat="1" ht="16.5" customHeight="1">
      <c r="B154" s="30"/>
      <c r="C154" s="130" t="s">
        <v>8</v>
      </c>
      <c r="D154" s="131" t="s">
        <v>131</v>
      </c>
      <c r="E154" s="132" t="s">
        <v>291</v>
      </c>
      <c r="F154" s="133" t="s">
        <v>292</v>
      </c>
      <c r="G154" s="134" t="s">
        <v>134</v>
      </c>
      <c r="H154" s="135">
        <v>432</v>
      </c>
      <c r="I154" s="136"/>
      <c r="J154" s="137">
        <f>ROUND(I154*H154,2)</f>
        <v>0</v>
      </c>
      <c r="K154" s="133" t="s">
        <v>135</v>
      </c>
      <c r="L154" s="30"/>
      <c r="M154" s="138" t="s">
        <v>1</v>
      </c>
      <c r="N154" s="139" t="s">
        <v>47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136</v>
      </c>
      <c r="AT154" s="142" t="s">
        <v>131</v>
      </c>
      <c r="AU154" s="142" t="s">
        <v>92</v>
      </c>
      <c r="AY154" s="15" t="s">
        <v>129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5" t="s">
        <v>90</v>
      </c>
      <c r="BK154" s="143">
        <f>ROUND(I154*H154,2)</f>
        <v>0</v>
      </c>
      <c r="BL154" s="15" t="s">
        <v>136</v>
      </c>
      <c r="BM154" s="142" t="s">
        <v>293</v>
      </c>
    </row>
    <row r="155" spans="2:65" s="12" customFormat="1">
      <c r="B155" s="144"/>
      <c r="D155" s="145" t="s">
        <v>138</v>
      </c>
      <c r="E155" s="146" t="s">
        <v>1</v>
      </c>
      <c r="F155" s="147" t="s">
        <v>294</v>
      </c>
      <c r="H155" s="148">
        <v>432</v>
      </c>
      <c r="I155" s="149"/>
      <c r="L155" s="144"/>
      <c r="M155" s="150"/>
      <c r="T155" s="151"/>
      <c r="AT155" s="146" t="s">
        <v>138</v>
      </c>
      <c r="AU155" s="146" t="s">
        <v>92</v>
      </c>
      <c r="AV155" s="12" t="s">
        <v>92</v>
      </c>
      <c r="AW155" s="12" t="s">
        <v>36</v>
      </c>
      <c r="AX155" s="12" t="s">
        <v>90</v>
      </c>
      <c r="AY155" s="146" t="s">
        <v>129</v>
      </c>
    </row>
    <row r="156" spans="2:65" s="1" customFormat="1" ht="16.5" customHeight="1">
      <c r="B156" s="30"/>
      <c r="C156" s="130" t="s">
        <v>199</v>
      </c>
      <c r="D156" s="131" t="s">
        <v>131</v>
      </c>
      <c r="E156" s="132" t="s">
        <v>295</v>
      </c>
      <c r="F156" s="133" t="s">
        <v>296</v>
      </c>
      <c r="G156" s="134" t="s">
        <v>187</v>
      </c>
      <c r="H156" s="135">
        <v>8.9999999999999993E-3</v>
      </c>
      <c r="I156" s="136"/>
      <c r="J156" s="137">
        <f>ROUND(I156*H156,2)</f>
        <v>0</v>
      </c>
      <c r="K156" s="133" t="s">
        <v>135</v>
      </c>
      <c r="L156" s="30"/>
      <c r="M156" s="138" t="s">
        <v>1</v>
      </c>
      <c r="N156" s="139" t="s">
        <v>47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136</v>
      </c>
      <c r="AT156" s="142" t="s">
        <v>131</v>
      </c>
      <c r="AU156" s="142" t="s">
        <v>92</v>
      </c>
      <c r="AY156" s="15" t="s">
        <v>129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5" t="s">
        <v>90</v>
      </c>
      <c r="BK156" s="143">
        <f>ROUND(I156*H156,2)</f>
        <v>0</v>
      </c>
      <c r="BL156" s="15" t="s">
        <v>136</v>
      </c>
      <c r="BM156" s="142" t="s">
        <v>297</v>
      </c>
    </row>
    <row r="157" spans="2:65" s="12" customFormat="1">
      <c r="B157" s="144"/>
      <c r="D157" s="145" t="s">
        <v>138</v>
      </c>
      <c r="E157" s="146" t="s">
        <v>1</v>
      </c>
      <c r="F157" s="147" t="s">
        <v>298</v>
      </c>
      <c r="H157" s="148">
        <v>8.9999999999999993E-3</v>
      </c>
      <c r="I157" s="149"/>
      <c r="L157" s="144"/>
      <c r="M157" s="150"/>
      <c r="T157" s="151"/>
      <c r="AT157" s="146" t="s">
        <v>138</v>
      </c>
      <c r="AU157" s="146" t="s">
        <v>92</v>
      </c>
      <c r="AV157" s="12" t="s">
        <v>92</v>
      </c>
      <c r="AW157" s="12" t="s">
        <v>36</v>
      </c>
      <c r="AX157" s="12" t="s">
        <v>90</v>
      </c>
      <c r="AY157" s="146" t="s">
        <v>129</v>
      </c>
    </row>
    <row r="158" spans="2:65" s="1" customFormat="1" ht="16.5" customHeight="1">
      <c r="B158" s="30"/>
      <c r="C158" s="162" t="s">
        <v>204</v>
      </c>
      <c r="D158" s="163" t="s">
        <v>278</v>
      </c>
      <c r="E158" s="164" t="s">
        <v>299</v>
      </c>
      <c r="F158" s="165" t="s">
        <v>300</v>
      </c>
      <c r="G158" s="166" t="s">
        <v>281</v>
      </c>
      <c r="H158" s="167">
        <v>8.64</v>
      </c>
      <c r="I158" s="168"/>
      <c r="J158" s="169">
        <f>ROUND(I158*H158,2)</f>
        <v>0</v>
      </c>
      <c r="K158" s="165" t="s">
        <v>135</v>
      </c>
      <c r="L158" s="170"/>
      <c r="M158" s="171" t="s">
        <v>1</v>
      </c>
      <c r="N158" s="172" t="s">
        <v>47</v>
      </c>
      <c r="P158" s="140">
        <f>O158*H158</f>
        <v>0</v>
      </c>
      <c r="Q158" s="140">
        <v>1E-3</v>
      </c>
      <c r="R158" s="140">
        <f>Q158*H158</f>
        <v>8.6400000000000001E-3</v>
      </c>
      <c r="S158" s="140">
        <v>0</v>
      </c>
      <c r="T158" s="141">
        <f>S158*H158</f>
        <v>0</v>
      </c>
      <c r="AR158" s="142" t="s">
        <v>171</v>
      </c>
      <c r="AT158" s="142" t="s">
        <v>278</v>
      </c>
      <c r="AU158" s="142" t="s">
        <v>92</v>
      </c>
      <c r="AY158" s="15" t="s">
        <v>129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5" t="s">
        <v>90</v>
      </c>
      <c r="BK158" s="143">
        <f>ROUND(I158*H158,2)</f>
        <v>0</v>
      </c>
      <c r="BL158" s="15" t="s">
        <v>136</v>
      </c>
      <c r="BM158" s="142" t="s">
        <v>301</v>
      </c>
    </row>
    <row r="159" spans="2:65" s="12" customFormat="1">
      <c r="B159" s="144"/>
      <c r="D159" s="145" t="s">
        <v>138</v>
      </c>
      <c r="E159" s="146" t="s">
        <v>1</v>
      </c>
      <c r="F159" s="147" t="s">
        <v>302</v>
      </c>
      <c r="H159" s="148">
        <v>8.64</v>
      </c>
      <c r="I159" s="149"/>
      <c r="L159" s="144"/>
      <c r="M159" s="150"/>
      <c r="T159" s="151"/>
      <c r="AT159" s="146" t="s">
        <v>138</v>
      </c>
      <c r="AU159" s="146" t="s">
        <v>92</v>
      </c>
      <c r="AV159" s="12" t="s">
        <v>92</v>
      </c>
      <c r="AW159" s="12" t="s">
        <v>36</v>
      </c>
      <c r="AX159" s="12" t="s">
        <v>90</v>
      </c>
      <c r="AY159" s="146" t="s">
        <v>129</v>
      </c>
    </row>
    <row r="160" spans="2:65" s="1" customFormat="1" ht="16.5" customHeight="1">
      <c r="B160" s="30"/>
      <c r="C160" s="130" t="s">
        <v>210</v>
      </c>
      <c r="D160" s="131" t="s">
        <v>131</v>
      </c>
      <c r="E160" s="132" t="s">
        <v>303</v>
      </c>
      <c r="F160" s="133" t="s">
        <v>304</v>
      </c>
      <c r="G160" s="134" t="s">
        <v>134</v>
      </c>
      <c r="H160" s="135">
        <v>432</v>
      </c>
      <c r="I160" s="136"/>
      <c r="J160" s="137">
        <f>ROUND(I160*H160,2)</f>
        <v>0</v>
      </c>
      <c r="K160" s="133" t="s">
        <v>135</v>
      </c>
      <c r="L160" s="30"/>
      <c r="M160" s="138" t="s">
        <v>1</v>
      </c>
      <c r="N160" s="139" t="s">
        <v>47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136</v>
      </c>
      <c r="AT160" s="142" t="s">
        <v>131</v>
      </c>
      <c r="AU160" s="142" t="s">
        <v>92</v>
      </c>
      <c r="AY160" s="15" t="s">
        <v>129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5" t="s">
        <v>90</v>
      </c>
      <c r="BK160" s="143">
        <f>ROUND(I160*H160,2)</f>
        <v>0</v>
      </c>
      <c r="BL160" s="15" t="s">
        <v>136</v>
      </c>
      <c r="BM160" s="142" t="s">
        <v>305</v>
      </c>
    </row>
    <row r="161" spans="2:65" s="12" customFormat="1" ht="22.5">
      <c r="B161" s="144"/>
      <c r="D161" s="145" t="s">
        <v>138</v>
      </c>
      <c r="E161" s="146" t="s">
        <v>1</v>
      </c>
      <c r="F161" s="147" t="s">
        <v>306</v>
      </c>
      <c r="H161" s="148">
        <v>432</v>
      </c>
      <c r="I161" s="149"/>
      <c r="L161" s="144"/>
      <c r="M161" s="150"/>
      <c r="T161" s="151"/>
      <c r="AT161" s="146" t="s">
        <v>138</v>
      </c>
      <c r="AU161" s="146" t="s">
        <v>92</v>
      </c>
      <c r="AV161" s="12" t="s">
        <v>92</v>
      </c>
      <c r="AW161" s="12" t="s">
        <v>36</v>
      </c>
      <c r="AX161" s="12" t="s">
        <v>90</v>
      </c>
      <c r="AY161" s="146" t="s">
        <v>129</v>
      </c>
    </row>
    <row r="162" spans="2:65" s="1" customFormat="1" ht="16.5" customHeight="1">
      <c r="B162" s="30"/>
      <c r="C162" s="130" t="s">
        <v>219</v>
      </c>
      <c r="D162" s="131" t="s">
        <v>131</v>
      </c>
      <c r="E162" s="132" t="s">
        <v>307</v>
      </c>
      <c r="F162" s="133" t="s">
        <v>308</v>
      </c>
      <c r="G162" s="134" t="s">
        <v>153</v>
      </c>
      <c r="H162" s="135">
        <v>4.32</v>
      </c>
      <c r="I162" s="136"/>
      <c r="J162" s="137">
        <f>ROUND(I162*H162,2)</f>
        <v>0</v>
      </c>
      <c r="K162" s="133" t="s">
        <v>135</v>
      </c>
      <c r="L162" s="30"/>
      <c r="M162" s="138" t="s">
        <v>1</v>
      </c>
      <c r="N162" s="139" t="s">
        <v>47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136</v>
      </c>
      <c r="AT162" s="142" t="s">
        <v>131</v>
      </c>
      <c r="AU162" s="142" t="s">
        <v>92</v>
      </c>
      <c r="AY162" s="15" t="s">
        <v>129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5" t="s">
        <v>90</v>
      </c>
      <c r="BK162" s="143">
        <f>ROUND(I162*H162,2)</f>
        <v>0</v>
      </c>
      <c r="BL162" s="15" t="s">
        <v>136</v>
      </c>
      <c r="BM162" s="142" t="s">
        <v>309</v>
      </c>
    </row>
    <row r="163" spans="2:65" s="12" customFormat="1">
      <c r="B163" s="144"/>
      <c r="D163" s="145" t="s">
        <v>138</v>
      </c>
      <c r="E163" s="146" t="s">
        <v>1</v>
      </c>
      <c r="F163" s="147" t="s">
        <v>310</v>
      </c>
      <c r="H163" s="148">
        <v>4.32</v>
      </c>
      <c r="I163" s="149"/>
      <c r="L163" s="144"/>
      <c r="M163" s="150"/>
      <c r="T163" s="151"/>
      <c r="AT163" s="146" t="s">
        <v>138</v>
      </c>
      <c r="AU163" s="146" t="s">
        <v>92</v>
      </c>
      <c r="AV163" s="12" t="s">
        <v>92</v>
      </c>
      <c r="AW163" s="12" t="s">
        <v>36</v>
      </c>
      <c r="AX163" s="12" t="s">
        <v>90</v>
      </c>
      <c r="AY163" s="146" t="s">
        <v>129</v>
      </c>
    </row>
    <row r="164" spans="2:65" s="1" customFormat="1" ht="16.5" customHeight="1">
      <c r="B164" s="30"/>
      <c r="C164" s="130" t="s">
        <v>225</v>
      </c>
      <c r="D164" s="131" t="s">
        <v>131</v>
      </c>
      <c r="E164" s="132" t="s">
        <v>311</v>
      </c>
      <c r="F164" s="133" t="s">
        <v>312</v>
      </c>
      <c r="G164" s="134" t="s">
        <v>153</v>
      </c>
      <c r="H164" s="135">
        <v>4.32</v>
      </c>
      <c r="I164" s="136"/>
      <c r="J164" s="137">
        <f>ROUND(I164*H164,2)</f>
        <v>0</v>
      </c>
      <c r="K164" s="133" t="s">
        <v>135</v>
      </c>
      <c r="L164" s="30"/>
      <c r="M164" s="138" t="s">
        <v>1</v>
      </c>
      <c r="N164" s="139" t="s">
        <v>47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136</v>
      </c>
      <c r="AT164" s="142" t="s">
        <v>131</v>
      </c>
      <c r="AU164" s="142" t="s">
        <v>92</v>
      </c>
      <c r="AY164" s="15" t="s">
        <v>129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5" t="s">
        <v>90</v>
      </c>
      <c r="BK164" s="143">
        <f>ROUND(I164*H164,2)</f>
        <v>0</v>
      </c>
      <c r="BL164" s="15" t="s">
        <v>136</v>
      </c>
      <c r="BM164" s="142" t="s">
        <v>313</v>
      </c>
    </row>
    <row r="165" spans="2:65" s="12" customFormat="1">
      <c r="B165" s="144"/>
      <c r="D165" s="145" t="s">
        <v>138</v>
      </c>
      <c r="E165" s="146" t="s">
        <v>1</v>
      </c>
      <c r="F165" s="147" t="s">
        <v>310</v>
      </c>
      <c r="H165" s="148">
        <v>4.32</v>
      </c>
      <c r="I165" s="149"/>
      <c r="L165" s="144"/>
      <c r="M165" s="150"/>
      <c r="T165" s="151"/>
      <c r="AT165" s="146" t="s">
        <v>138</v>
      </c>
      <c r="AU165" s="146" t="s">
        <v>92</v>
      </c>
      <c r="AV165" s="12" t="s">
        <v>92</v>
      </c>
      <c r="AW165" s="12" t="s">
        <v>36</v>
      </c>
      <c r="AX165" s="12" t="s">
        <v>90</v>
      </c>
      <c r="AY165" s="146" t="s">
        <v>129</v>
      </c>
    </row>
    <row r="166" spans="2:65" s="1" customFormat="1" ht="16.5" customHeight="1">
      <c r="B166" s="30"/>
      <c r="C166" s="130" t="s">
        <v>231</v>
      </c>
      <c r="D166" s="131" t="s">
        <v>131</v>
      </c>
      <c r="E166" s="132" t="s">
        <v>314</v>
      </c>
      <c r="F166" s="133" t="s">
        <v>315</v>
      </c>
      <c r="G166" s="134" t="s">
        <v>153</v>
      </c>
      <c r="H166" s="135">
        <v>21.6</v>
      </c>
      <c r="I166" s="136"/>
      <c r="J166" s="137">
        <f>ROUND(I166*H166,2)</f>
        <v>0</v>
      </c>
      <c r="K166" s="133" t="s">
        <v>135</v>
      </c>
      <c r="L166" s="30"/>
      <c r="M166" s="138" t="s">
        <v>1</v>
      </c>
      <c r="N166" s="139" t="s">
        <v>47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136</v>
      </c>
      <c r="AT166" s="142" t="s">
        <v>131</v>
      </c>
      <c r="AU166" s="142" t="s">
        <v>92</v>
      </c>
      <c r="AY166" s="15" t="s">
        <v>129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5" t="s">
        <v>90</v>
      </c>
      <c r="BK166" s="143">
        <f>ROUND(I166*H166,2)</f>
        <v>0</v>
      </c>
      <c r="BL166" s="15" t="s">
        <v>136</v>
      </c>
      <c r="BM166" s="142" t="s">
        <v>316</v>
      </c>
    </row>
    <row r="167" spans="2:65" s="12" customFormat="1">
      <c r="B167" s="144"/>
      <c r="D167" s="145" t="s">
        <v>138</v>
      </c>
      <c r="E167" s="146" t="s">
        <v>1</v>
      </c>
      <c r="F167" s="147" t="s">
        <v>317</v>
      </c>
      <c r="H167" s="148">
        <v>21.6</v>
      </c>
      <c r="I167" s="149"/>
      <c r="L167" s="144"/>
      <c r="M167" s="150"/>
      <c r="T167" s="151"/>
      <c r="AT167" s="146" t="s">
        <v>138</v>
      </c>
      <c r="AU167" s="146" t="s">
        <v>92</v>
      </c>
      <c r="AV167" s="12" t="s">
        <v>92</v>
      </c>
      <c r="AW167" s="12" t="s">
        <v>36</v>
      </c>
      <c r="AX167" s="12" t="s">
        <v>90</v>
      </c>
      <c r="AY167" s="146" t="s">
        <v>129</v>
      </c>
    </row>
    <row r="168" spans="2:65" s="11" customFormat="1" ht="22.9" customHeight="1">
      <c r="B168" s="118"/>
      <c r="D168" s="119" t="s">
        <v>81</v>
      </c>
      <c r="E168" s="128" t="s">
        <v>144</v>
      </c>
      <c r="F168" s="128" t="s">
        <v>318</v>
      </c>
      <c r="I168" s="121"/>
      <c r="J168" s="129">
        <f>BK168</f>
        <v>0</v>
      </c>
      <c r="L168" s="118"/>
      <c r="M168" s="123"/>
      <c r="P168" s="124">
        <f>SUM(P169:P180)</f>
        <v>0</v>
      </c>
      <c r="R168" s="124">
        <f>SUM(R169:R180)</f>
        <v>41.426906999999993</v>
      </c>
      <c r="T168" s="125">
        <f>SUM(T169:T180)</f>
        <v>0</v>
      </c>
      <c r="AR168" s="119" t="s">
        <v>90</v>
      </c>
      <c r="AT168" s="126" t="s">
        <v>81</v>
      </c>
      <c r="AU168" s="126" t="s">
        <v>90</v>
      </c>
      <c r="AY168" s="119" t="s">
        <v>129</v>
      </c>
      <c r="BK168" s="127">
        <f>SUM(BK169:BK180)</f>
        <v>0</v>
      </c>
    </row>
    <row r="169" spans="2:65" s="1" customFormat="1" ht="16.5" customHeight="1">
      <c r="B169" s="30"/>
      <c r="C169" s="130" t="s">
        <v>235</v>
      </c>
      <c r="D169" s="131" t="s">
        <v>131</v>
      </c>
      <c r="E169" s="132" t="s">
        <v>319</v>
      </c>
      <c r="F169" s="133" t="s">
        <v>320</v>
      </c>
      <c r="G169" s="134" t="s">
        <v>321</v>
      </c>
      <c r="H169" s="135">
        <v>59.1</v>
      </c>
      <c r="I169" s="136"/>
      <c r="J169" s="137">
        <f>ROUND(I169*H169,2)</f>
        <v>0</v>
      </c>
      <c r="K169" s="133" t="s">
        <v>135</v>
      </c>
      <c r="L169" s="30"/>
      <c r="M169" s="138" t="s">
        <v>1</v>
      </c>
      <c r="N169" s="139" t="s">
        <v>47</v>
      </c>
      <c r="P169" s="140">
        <f>O169*H169</f>
        <v>0</v>
      </c>
      <c r="Q169" s="140">
        <v>0.24127000000000001</v>
      </c>
      <c r="R169" s="140">
        <f>Q169*H169</f>
        <v>14.259057</v>
      </c>
      <c r="S169" s="140">
        <v>0</v>
      </c>
      <c r="T169" s="141">
        <f>S169*H169</f>
        <v>0</v>
      </c>
      <c r="AR169" s="142" t="s">
        <v>136</v>
      </c>
      <c r="AT169" s="142" t="s">
        <v>131</v>
      </c>
      <c r="AU169" s="142" t="s">
        <v>92</v>
      </c>
      <c r="AY169" s="15" t="s">
        <v>129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90</v>
      </c>
      <c r="BK169" s="143">
        <f>ROUND(I169*H169,2)</f>
        <v>0</v>
      </c>
      <c r="BL169" s="15" t="s">
        <v>136</v>
      </c>
      <c r="BM169" s="142" t="s">
        <v>322</v>
      </c>
    </row>
    <row r="170" spans="2:65" s="12" customFormat="1">
      <c r="B170" s="144"/>
      <c r="D170" s="145" t="s">
        <v>138</v>
      </c>
      <c r="E170" s="146" t="s">
        <v>1</v>
      </c>
      <c r="F170" s="147" t="s">
        <v>323</v>
      </c>
      <c r="H170" s="148">
        <v>59.1</v>
      </c>
      <c r="I170" s="149"/>
      <c r="L170" s="144"/>
      <c r="M170" s="150"/>
      <c r="T170" s="151"/>
      <c r="AT170" s="146" t="s">
        <v>138</v>
      </c>
      <c r="AU170" s="146" t="s">
        <v>92</v>
      </c>
      <c r="AV170" s="12" t="s">
        <v>92</v>
      </c>
      <c r="AW170" s="12" t="s">
        <v>36</v>
      </c>
      <c r="AX170" s="12" t="s">
        <v>90</v>
      </c>
      <c r="AY170" s="146" t="s">
        <v>129</v>
      </c>
    </row>
    <row r="171" spans="2:65" s="1" customFormat="1" ht="16.5" customHeight="1">
      <c r="B171" s="30"/>
      <c r="C171" s="162" t="s">
        <v>239</v>
      </c>
      <c r="D171" s="163" t="s">
        <v>278</v>
      </c>
      <c r="E171" s="164" t="s">
        <v>324</v>
      </c>
      <c r="F171" s="165" t="s">
        <v>325</v>
      </c>
      <c r="G171" s="166" t="s">
        <v>326</v>
      </c>
      <c r="H171" s="167">
        <v>327</v>
      </c>
      <c r="I171" s="168"/>
      <c r="J171" s="169">
        <f>ROUND(I171*H171,2)</f>
        <v>0</v>
      </c>
      <c r="K171" s="165" t="s">
        <v>135</v>
      </c>
      <c r="L171" s="170"/>
      <c r="M171" s="171" t="s">
        <v>1</v>
      </c>
      <c r="N171" s="172" t="s">
        <v>47</v>
      </c>
      <c r="P171" s="140">
        <f>O171*H171</f>
        <v>0</v>
      </c>
      <c r="Q171" s="140">
        <v>3.6499999999999998E-2</v>
      </c>
      <c r="R171" s="140">
        <f>Q171*H171</f>
        <v>11.935499999999999</v>
      </c>
      <c r="S171" s="140">
        <v>0</v>
      </c>
      <c r="T171" s="141">
        <f>S171*H171</f>
        <v>0</v>
      </c>
      <c r="AR171" s="142" t="s">
        <v>171</v>
      </c>
      <c r="AT171" s="142" t="s">
        <v>278</v>
      </c>
      <c r="AU171" s="142" t="s">
        <v>92</v>
      </c>
      <c r="AY171" s="15" t="s">
        <v>129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90</v>
      </c>
      <c r="BK171" s="143">
        <f>ROUND(I171*H171,2)</f>
        <v>0</v>
      </c>
      <c r="BL171" s="15" t="s">
        <v>136</v>
      </c>
      <c r="BM171" s="142" t="s">
        <v>327</v>
      </c>
    </row>
    <row r="172" spans="2:65" s="12" customFormat="1">
      <c r="B172" s="144"/>
      <c r="D172" s="145" t="s">
        <v>138</v>
      </c>
      <c r="E172" s="146" t="s">
        <v>1</v>
      </c>
      <c r="F172" s="147" t="s">
        <v>328</v>
      </c>
      <c r="H172" s="148">
        <v>327</v>
      </c>
      <c r="I172" s="149"/>
      <c r="L172" s="144"/>
      <c r="M172" s="150"/>
      <c r="T172" s="151"/>
      <c r="AT172" s="146" t="s">
        <v>138</v>
      </c>
      <c r="AU172" s="146" t="s">
        <v>92</v>
      </c>
      <c r="AV172" s="12" t="s">
        <v>92</v>
      </c>
      <c r="AW172" s="12" t="s">
        <v>36</v>
      </c>
      <c r="AX172" s="12" t="s">
        <v>90</v>
      </c>
      <c r="AY172" s="146" t="s">
        <v>129</v>
      </c>
    </row>
    <row r="173" spans="2:65" s="1" customFormat="1" ht="16.5" customHeight="1">
      <c r="B173" s="30"/>
      <c r="C173" s="162" t="s">
        <v>7</v>
      </c>
      <c r="D173" s="163" t="s">
        <v>278</v>
      </c>
      <c r="E173" s="164" t="s">
        <v>329</v>
      </c>
      <c r="F173" s="165" t="s">
        <v>330</v>
      </c>
      <c r="G173" s="166" t="s">
        <v>326</v>
      </c>
      <c r="H173" s="167">
        <v>27</v>
      </c>
      <c r="I173" s="168"/>
      <c r="J173" s="169">
        <f>ROUND(I173*H173,2)</f>
        <v>0</v>
      </c>
      <c r="K173" s="165" t="s">
        <v>135</v>
      </c>
      <c r="L173" s="170"/>
      <c r="M173" s="171" t="s">
        <v>1</v>
      </c>
      <c r="N173" s="172" t="s">
        <v>47</v>
      </c>
      <c r="P173" s="140">
        <f>O173*H173</f>
        <v>0</v>
      </c>
      <c r="Q173" s="140">
        <v>5.0500000000000003E-2</v>
      </c>
      <c r="R173" s="140">
        <f>Q173*H173</f>
        <v>1.3635000000000002</v>
      </c>
      <c r="S173" s="140">
        <v>0</v>
      </c>
      <c r="T173" s="141">
        <f>S173*H173</f>
        <v>0</v>
      </c>
      <c r="AR173" s="142" t="s">
        <v>171</v>
      </c>
      <c r="AT173" s="142" t="s">
        <v>278</v>
      </c>
      <c r="AU173" s="142" t="s">
        <v>92</v>
      </c>
      <c r="AY173" s="15" t="s">
        <v>129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5" t="s">
        <v>90</v>
      </c>
      <c r="BK173" s="143">
        <f>ROUND(I173*H173,2)</f>
        <v>0</v>
      </c>
      <c r="BL173" s="15" t="s">
        <v>136</v>
      </c>
      <c r="BM173" s="142" t="s">
        <v>331</v>
      </c>
    </row>
    <row r="174" spans="2:65" s="12" customFormat="1">
      <c r="B174" s="144"/>
      <c r="D174" s="145" t="s">
        <v>138</v>
      </c>
      <c r="E174" s="146" t="s">
        <v>1</v>
      </c>
      <c r="F174" s="147" t="s">
        <v>332</v>
      </c>
      <c r="H174" s="148">
        <v>27</v>
      </c>
      <c r="I174" s="149"/>
      <c r="L174" s="144"/>
      <c r="M174" s="150"/>
      <c r="T174" s="151"/>
      <c r="AT174" s="146" t="s">
        <v>138</v>
      </c>
      <c r="AU174" s="146" t="s">
        <v>92</v>
      </c>
      <c r="AV174" s="12" t="s">
        <v>92</v>
      </c>
      <c r="AW174" s="12" t="s">
        <v>36</v>
      </c>
      <c r="AX174" s="12" t="s">
        <v>90</v>
      </c>
      <c r="AY174" s="146" t="s">
        <v>129</v>
      </c>
    </row>
    <row r="175" spans="2:65" s="1" customFormat="1" ht="16.5" customHeight="1">
      <c r="B175" s="30"/>
      <c r="C175" s="130" t="s">
        <v>333</v>
      </c>
      <c r="D175" s="131" t="s">
        <v>131</v>
      </c>
      <c r="E175" s="132" t="s">
        <v>334</v>
      </c>
      <c r="F175" s="133" t="s">
        <v>335</v>
      </c>
      <c r="G175" s="134" t="s">
        <v>321</v>
      </c>
      <c r="H175" s="135">
        <v>19</v>
      </c>
      <c r="I175" s="136"/>
      <c r="J175" s="137">
        <f>ROUND(I175*H175,2)</f>
        <v>0</v>
      </c>
      <c r="K175" s="133" t="s">
        <v>135</v>
      </c>
      <c r="L175" s="30"/>
      <c r="M175" s="138" t="s">
        <v>1</v>
      </c>
      <c r="N175" s="139" t="s">
        <v>47</v>
      </c>
      <c r="P175" s="140">
        <f>O175*H175</f>
        <v>0</v>
      </c>
      <c r="Q175" s="140">
        <v>0.29757</v>
      </c>
      <c r="R175" s="140">
        <f>Q175*H175</f>
        <v>5.6538300000000001</v>
      </c>
      <c r="S175" s="140">
        <v>0</v>
      </c>
      <c r="T175" s="141">
        <f>S175*H175</f>
        <v>0</v>
      </c>
      <c r="AR175" s="142" t="s">
        <v>136</v>
      </c>
      <c r="AT175" s="142" t="s">
        <v>131</v>
      </c>
      <c r="AU175" s="142" t="s">
        <v>92</v>
      </c>
      <c r="AY175" s="15" t="s">
        <v>129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5" t="s">
        <v>90</v>
      </c>
      <c r="BK175" s="143">
        <f>ROUND(I175*H175,2)</f>
        <v>0</v>
      </c>
      <c r="BL175" s="15" t="s">
        <v>136</v>
      </c>
      <c r="BM175" s="142" t="s">
        <v>336</v>
      </c>
    </row>
    <row r="176" spans="2:65" s="12" customFormat="1">
      <c r="B176" s="144"/>
      <c r="D176" s="145" t="s">
        <v>138</v>
      </c>
      <c r="E176" s="146" t="s">
        <v>1</v>
      </c>
      <c r="F176" s="147" t="s">
        <v>337</v>
      </c>
      <c r="H176" s="148">
        <v>19</v>
      </c>
      <c r="I176" s="149"/>
      <c r="L176" s="144"/>
      <c r="M176" s="150"/>
      <c r="T176" s="151"/>
      <c r="AT176" s="146" t="s">
        <v>138</v>
      </c>
      <c r="AU176" s="146" t="s">
        <v>92</v>
      </c>
      <c r="AV176" s="12" t="s">
        <v>92</v>
      </c>
      <c r="AW176" s="12" t="s">
        <v>36</v>
      </c>
      <c r="AX176" s="12" t="s">
        <v>90</v>
      </c>
      <c r="AY176" s="146" t="s">
        <v>129</v>
      </c>
    </row>
    <row r="177" spans="2:65" s="1" customFormat="1" ht="16.5" customHeight="1">
      <c r="B177" s="30"/>
      <c r="C177" s="162" t="s">
        <v>338</v>
      </c>
      <c r="D177" s="163" t="s">
        <v>278</v>
      </c>
      <c r="E177" s="164" t="s">
        <v>339</v>
      </c>
      <c r="F177" s="165" t="s">
        <v>340</v>
      </c>
      <c r="G177" s="166" t="s">
        <v>326</v>
      </c>
      <c r="H177" s="167">
        <v>114</v>
      </c>
      <c r="I177" s="168"/>
      <c r="J177" s="169">
        <f>ROUND(I177*H177,2)</f>
        <v>0</v>
      </c>
      <c r="K177" s="165" t="s">
        <v>135</v>
      </c>
      <c r="L177" s="170"/>
      <c r="M177" s="171" t="s">
        <v>1</v>
      </c>
      <c r="N177" s="172" t="s">
        <v>47</v>
      </c>
      <c r="P177" s="140">
        <f>O177*H177</f>
        <v>0</v>
      </c>
      <c r="Q177" s="140">
        <v>7.1999999999999995E-2</v>
      </c>
      <c r="R177" s="140">
        <f>Q177*H177</f>
        <v>8.2080000000000002</v>
      </c>
      <c r="S177" s="140">
        <v>0</v>
      </c>
      <c r="T177" s="141">
        <f>S177*H177</f>
        <v>0</v>
      </c>
      <c r="AR177" s="142" t="s">
        <v>171</v>
      </c>
      <c r="AT177" s="142" t="s">
        <v>278</v>
      </c>
      <c r="AU177" s="142" t="s">
        <v>92</v>
      </c>
      <c r="AY177" s="15" t="s">
        <v>129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90</v>
      </c>
      <c r="BK177" s="143">
        <f>ROUND(I177*H177,2)</f>
        <v>0</v>
      </c>
      <c r="BL177" s="15" t="s">
        <v>136</v>
      </c>
      <c r="BM177" s="142" t="s">
        <v>341</v>
      </c>
    </row>
    <row r="178" spans="2:65" s="12" customFormat="1">
      <c r="B178" s="144"/>
      <c r="D178" s="145" t="s">
        <v>138</v>
      </c>
      <c r="E178" s="146" t="s">
        <v>1</v>
      </c>
      <c r="F178" s="147" t="s">
        <v>342</v>
      </c>
      <c r="H178" s="148">
        <v>114</v>
      </c>
      <c r="I178" s="149"/>
      <c r="L178" s="144"/>
      <c r="M178" s="150"/>
      <c r="T178" s="151"/>
      <c r="AT178" s="146" t="s">
        <v>138</v>
      </c>
      <c r="AU178" s="146" t="s">
        <v>92</v>
      </c>
      <c r="AV178" s="12" t="s">
        <v>92</v>
      </c>
      <c r="AW178" s="12" t="s">
        <v>36</v>
      </c>
      <c r="AX178" s="12" t="s">
        <v>90</v>
      </c>
      <c r="AY178" s="146" t="s">
        <v>129</v>
      </c>
    </row>
    <row r="179" spans="2:65" s="1" customFormat="1" ht="24.2" customHeight="1">
      <c r="B179" s="30"/>
      <c r="C179" s="130" t="s">
        <v>343</v>
      </c>
      <c r="D179" s="131" t="s">
        <v>131</v>
      </c>
      <c r="E179" s="132" t="s">
        <v>344</v>
      </c>
      <c r="F179" s="133" t="s">
        <v>345</v>
      </c>
      <c r="G179" s="134" t="s">
        <v>213</v>
      </c>
      <c r="H179" s="135">
        <v>1</v>
      </c>
      <c r="I179" s="136"/>
      <c r="J179" s="137">
        <f>ROUND(I179*H179,2)</f>
        <v>0</v>
      </c>
      <c r="K179" s="133" t="s">
        <v>214</v>
      </c>
      <c r="L179" s="30"/>
      <c r="M179" s="138" t="s">
        <v>1</v>
      </c>
      <c r="N179" s="139" t="s">
        <v>47</v>
      </c>
      <c r="P179" s="140">
        <f>O179*H179</f>
        <v>0</v>
      </c>
      <c r="Q179" s="140">
        <v>7.0200000000000002E-3</v>
      </c>
      <c r="R179" s="140">
        <f>Q179*H179</f>
        <v>7.0200000000000002E-3</v>
      </c>
      <c r="S179" s="140">
        <v>0</v>
      </c>
      <c r="T179" s="141">
        <f>S179*H179</f>
        <v>0</v>
      </c>
      <c r="AR179" s="142" t="s">
        <v>136</v>
      </c>
      <c r="AT179" s="142" t="s">
        <v>131</v>
      </c>
      <c r="AU179" s="142" t="s">
        <v>92</v>
      </c>
      <c r="AY179" s="15" t="s">
        <v>129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90</v>
      </c>
      <c r="BK179" s="143">
        <f>ROUND(I179*H179,2)</f>
        <v>0</v>
      </c>
      <c r="BL179" s="15" t="s">
        <v>136</v>
      </c>
      <c r="BM179" s="142" t="s">
        <v>346</v>
      </c>
    </row>
    <row r="180" spans="2:65" s="12" customFormat="1">
      <c r="B180" s="144"/>
      <c r="D180" s="145" t="s">
        <v>138</v>
      </c>
      <c r="E180" s="146" t="s">
        <v>1</v>
      </c>
      <c r="F180" s="147" t="s">
        <v>216</v>
      </c>
      <c r="H180" s="148">
        <v>1</v>
      </c>
      <c r="I180" s="149"/>
      <c r="L180" s="144"/>
      <c r="M180" s="150"/>
      <c r="T180" s="151"/>
      <c r="AT180" s="146" t="s">
        <v>138</v>
      </c>
      <c r="AU180" s="146" t="s">
        <v>92</v>
      </c>
      <c r="AV180" s="12" t="s">
        <v>92</v>
      </c>
      <c r="AW180" s="12" t="s">
        <v>36</v>
      </c>
      <c r="AX180" s="12" t="s">
        <v>90</v>
      </c>
      <c r="AY180" s="146" t="s">
        <v>129</v>
      </c>
    </row>
    <row r="181" spans="2:65" s="11" customFormat="1" ht="22.9" customHeight="1">
      <c r="B181" s="118"/>
      <c r="D181" s="119" t="s">
        <v>81</v>
      </c>
      <c r="E181" s="128" t="s">
        <v>157</v>
      </c>
      <c r="F181" s="128" t="s">
        <v>347</v>
      </c>
      <c r="I181" s="121"/>
      <c r="J181" s="129">
        <f>BK181</f>
        <v>0</v>
      </c>
      <c r="L181" s="118"/>
      <c r="M181" s="123"/>
      <c r="P181" s="124">
        <f>SUM(P182:P193)</f>
        <v>0</v>
      </c>
      <c r="R181" s="124">
        <f>SUM(R182:R193)</f>
        <v>27.290676000000001</v>
      </c>
      <c r="T181" s="125">
        <f>SUM(T182:T193)</f>
        <v>0</v>
      </c>
      <c r="AR181" s="119" t="s">
        <v>90</v>
      </c>
      <c r="AT181" s="126" t="s">
        <v>81</v>
      </c>
      <c r="AU181" s="126" t="s">
        <v>90</v>
      </c>
      <c r="AY181" s="119" t="s">
        <v>129</v>
      </c>
      <c r="BK181" s="127">
        <f>SUM(BK182:BK193)</f>
        <v>0</v>
      </c>
    </row>
    <row r="182" spans="2:65" s="1" customFormat="1" ht="16.5" customHeight="1">
      <c r="B182" s="30"/>
      <c r="C182" s="130" t="s">
        <v>348</v>
      </c>
      <c r="D182" s="131" t="s">
        <v>131</v>
      </c>
      <c r="E182" s="132" t="s">
        <v>349</v>
      </c>
      <c r="F182" s="133" t="s">
        <v>350</v>
      </c>
      <c r="G182" s="134" t="s">
        <v>134</v>
      </c>
      <c r="H182" s="135">
        <v>102</v>
      </c>
      <c r="I182" s="136"/>
      <c r="J182" s="137">
        <f>ROUND(I182*H182,2)</f>
        <v>0</v>
      </c>
      <c r="K182" s="133" t="s">
        <v>135</v>
      </c>
      <c r="L182" s="30"/>
      <c r="M182" s="138" t="s">
        <v>1</v>
      </c>
      <c r="N182" s="139" t="s">
        <v>47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136</v>
      </c>
      <c r="AT182" s="142" t="s">
        <v>131</v>
      </c>
      <c r="AU182" s="142" t="s">
        <v>92</v>
      </c>
      <c r="AY182" s="15" t="s">
        <v>129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90</v>
      </c>
      <c r="BK182" s="143">
        <f>ROUND(I182*H182,2)</f>
        <v>0</v>
      </c>
      <c r="BL182" s="15" t="s">
        <v>136</v>
      </c>
      <c r="BM182" s="142" t="s">
        <v>351</v>
      </c>
    </row>
    <row r="183" spans="2:65" s="12" customFormat="1">
      <c r="B183" s="144"/>
      <c r="D183" s="145" t="s">
        <v>138</v>
      </c>
      <c r="E183" s="146" t="s">
        <v>1</v>
      </c>
      <c r="F183" s="147" t="s">
        <v>352</v>
      </c>
      <c r="H183" s="148">
        <v>102</v>
      </c>
      <c r="I183" s="149"/>
      <c r="L183" s="144"/>
      <c r="M183" s="150"/>
      <c r="T183" s="151"/>
      <c r="AT183" s="146" t="s">
        <v>138</v>
      </c>
      <c r="AU183" s="146" t="s">
        <v>92</v>
      </c>
      <c r="AV183" s="12" t="s">
        <v>92</v>
      </c>
      <c r="AW183" s="12" t="s">
        <v>36</v>
      </c>
      <c r="AX183" s="12" t="s">
        <v>90</v>
      </c>
      <c r="AY183" s="146" t="s">
        <v>129</v>
      </c>
    </row>
    <row r="184" spans="2:65" s="1" customFormat="1" ht="21.75" customHeight="1">
      <c r="B184" s="30"/>
      <c r="C184" s="130" t="s">
        <v>353</v>
      </c>
      <c r="D184" s="131" t="s">
        <v>131</v>
      </c>
      <c r="E184" s="132" t="s">
        <v>354</v>
      </c>
      <c r="F184" s="133" t="s">
        <v>355</v>
      </c>
      <c r="G184" s="134" t="s">
        <v>134</v>
      </c>
      <c r="H184" s="135">
        <v>108.5</v>
      </c>
      <c r="I184" s="136"/>
      <c r="J184" s="137">
        <f>ROUND(I184*H184,2)</f>
        <v>0</v>
      </c>
      <c r="K184" s="133" t="s">
        <v>135</v>
      </c>
      <c r="L184" s="30"/>
      <c r="M184" s="138" t="s">
        <v>1</v>
      </c>
      <c r="N184" s="139" t="s">
        <v>47</v>
      </c>
      <c r="P184" s="140">
        <f>O184*H184</f>
        <v>0</v>
      </c>
      <c r="Q184" s="140">
        <v>0.10100000000000001</v>
      </c>
      <c r="R184" s="140">
        <f>Q184*H184</f>
        <v>10.958500000000001</v>
      </c>
      <c r="S184" s="140">
        <v>0</v>
      </c>
      <c r="T184" s="141">
        <f>S184*H184</f>
        <v>0</v>
      </c>
      <c r="AR184" s="142" t="s">
        <v>136</v>
      </c>
      <c r="AT184" s="142" t="s">
        <v>131</v>
      </c>
      <c r="AU184" s="142" t="s">
        <v>92</v>
      </c>
      <c r="AY184" s="15" t="s">
        <v>129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5" t="s">
        <v>90</v>
      </c>
      <c r="BK184" s="143">
        <f>ROUND(I184*H184,2)</f>
        <v>0</v>
      </c>
      <c r="BL184" s="15" t="s">
        <v>136</v>
      </c>
      <c r="BM184" s="142" t="s">
        <v>356</v>
      </c>
    </row>
    <row r="185" spans="2:65" s="12" customFormat="1">
      <c r="B185" s="144"/>
      <c r="D185" s="145" t="s">
        <v>138</v>
      </c>
      <c r="E185" s="146" t="s">
        <v>1</v>
      </c>
      <c r="F185" s="147" t="s">
        <v>357</v>
      </c>
      <c r="H185" s="148">
        <v>108.5</v>
      </c>
      <c r="I185" s="149"/>
      <c r="L185" s="144"/>
      <c r="M185" s="150"/>
      <c r="T185" s="151"/>
      <c r="AT185" s="146" t="s">
        <v>138</v>
      </c>
      <c r="AU185" s="146" t="s">
        <v>92</v>
      </c>
      <c r="AV185" s="12" t="s">
        <v>92</v>
      </c>
      <c r="AW185" s="12" t="s">
        <v>36</v>
      </c>
      <c r="AX185" s="12" t="s">
        <v>90</v>
      </c>
      <c r="AY185" s="146" t="s">
        <v>129</v>
      </c>
    </row>
    <row r="186" spans="2:65" s="1" customFormat="1" ht="16.5" customHeight="1">
      <c r="B186" s="30"/>
      <c r="C186" s="162" t="s">
        <v>358</v>
      </c>
      <c r="D186" s="163" t="s">
        <v>278</v>
      </c>
      <c r="E186" s="164" t="s">
        <v>359</v>
      </c>
      <c r="F186" s="165" t="s">
        <v>360</v>
      </c>
      <c r="G186" s="166" t="s">
        <v>134</v>
      </c>
      <c r="H186" s="167">
        <v>117.15</v>
      </c>
      <c r="I186" s="168"/>
      <c r="J186" s="169">
        <f>ROUND(I186*H186,2)</f>
        <v>0</v>
      </c>
      <c r="K186" s="165" t="s">
        <v>135</v>
      </c>
      <c r="L186" s="170"/>
      <c r="M186" s="171" t="s">
        <v>1</v>
      </c>
      <c r="N186" s="172" t="s">
        <v>47</v>
      </c>
      <c r="P186" s="140">
        <f>O186*H186</f>
        <v>0</v>
      </c>
      <c r="Q186" s="140">
        <v>0.13200000000000001</v>
      </c>
      <c r="R186" s="140">
        <f>Q186*H186</f>
        <v>15.463800000000001</v>
      </c>
      <c r="S186" s="140">
        <v>0</v>
      </c>
      <c r="T186" s="141">
        <f>S186*H186</f>
        <v>0</v>
      </c>
      <c r="AR186" s="142" t="s">
        <v>171</v>
      </c>
      <c r="AT186" s="142" t="s">
        <v>278</v>
      </c>
      <c r="AU186" s="142" t="s">
        <v>92</v>
      </c>
      <c r="AY186" s="15" t="s">
        <v>129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5" t="s">
        <v>90</v>
      </c>
      <c r="BK186" s="143">
        <f>ROUND(I186*H186,2)</f>
        <v>0</v>
      </c>
      <c r="BL186" s="15" t="s">
        <v>136</v>
      </c>
      <c r="BM186" s="142" t="s">
        <v>361</v>
      </c>
    </row>
    <row r="187" spans="2:65" s="12" customFormat="1">
      <c r="B187" s="144"/>
      <c r="D187" s="145" t="s">
        <v>138</v>
      </c>
      <c r="E187" s="146" t="s">
        <v>1</v>
      </c>
      <c r="F187" s="147" t="s">
        <v>362</v>
      </c>
      <c r="H187" s="148">
        <v>117.15</v>
      </c>
      <c r="I187" s="149"/>
      <c r="L187" s="144"/>
      <c r="M187" s="150"/>
      <c r="T187" s="151"/>
      <c r="AT187" s="146" t="s">
        <v>138</v>
      </c>
      <c r="AU187" s="146" t="s">
        <v>92</v>
      </c>
      <c r="AV187" s="12" t="s">
        <v>92</v>
      </c>
      <c r="AW187" s="12" t="s">
        <v>36</v>
      </c>
      <c r="AX187" s="12" t="s">
        <v>90</v>
      </c>
      <c r="AY187" s="146" t="s">
        <v>129</v>
      </c>
    </row>
    <row r="188" spans="2:65" s="1" customFormat="1" ht="16.5" customHeight="1">
      <c r="B188" s="30"/>
      <c r="C188" s="162" t="s">
        <v>363</v>
      </c>
      <c r="D188" s="163" t="s">
        <v>278</v>
      </c>
      <c r="E188" s="164" t="s">
        <v>364</v>
      </c>
      <c r="F188" s="165" t="s">
        <v>365</v>
      </c>
      <c r="G188" s="166" t="s">
        <v>134</v>
      </c>
      <c r="H188" s="167">
        <v>2.2000000000000002</v>
      </c>
      <c r="I188" s="168"/>
      <c r="J188" s="169">
        <f>ROUND(I188*H188,2)</f>
        <v>0</v>
      </c>
      <c r="K188" s="165" t="s">
        <v>135</v>
      </c>
      <c r="L188" s="170"/>
      <c r="M188" s="171" t="s">
        <v>1</v>
      </c>
      <c r="N188" s="172" t="s">
        <v>47</v>
      </c>
      <c r="P188" s="140">
        <f>O188*H188</f>
        <v>0</v>
      </c>
      <c r="Q188" s="140">
        <v>0.13100000000000001</v>
      </c>
      <c r="R188" s="140">
        <f>Q188*H188</f>
        <v>0.28820000000000001</v>
      </c>
      <c r="S188" s="140">
        <v>0</v>
      </c>
      <c r="T188" s="141">
        <f>S188*H188</f>
        <v>0</v>
      </c>
      <c r="AR188" s="142" t="s">
        <v>171</v>
      </c>
      <c r="AT188" s="142" t="s">
        <v>278</v>
      </c>
      <c r="AU188" s="142" t="s">
        <v>92</v>
      </c>
      <c r="AY188" s="15" t="s">
        <v>129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5" t="s">
        <v>90</v>
      </c>
      <c r="BK188" s="143">
        <f>ROUND(I188*H188,2)</f>
        <v>0</v>
      </c>
      <c r="BL188" s="15" t="s">
        <v>136</v>
      </c>
      <c r="BM188" s="142" t="s">
        <v>366</v>
      </c>
    </row>
    <row r="189" spans="2:65" s="12" customFormat="1">
      <c r="B189" s="144"/>
      <c r="D189" s="145" t="s">
        <v>138</v>
      </c>
      <c r="E189" s="146" t="s">
        <v>1</v>
      </c>
      <c r="F189" s="147" t="s">
        <v>367</v>
      </c>
      <c r="H189" s="148">
        <v>2.2000000000000002</v>
      </c>
      <c r="I189" s="149"/>
      <c r="L189" s="144"/>
      <c r="M189" s="150"/>
      <c r="T189" s="151"/>
      <c r="AT189" s="146" t="s">
        <v>138</v>
      </c>
      <c r="AU189" s="146" t="s">
        <v>92</v>
      </c>
      <c r="AV189" s="12" t="s">
        <v>92</v>
      </c>
      <c r="AW189" s="12" t="s">
        <v>36</v>
      </c>
      <c r="AX189" s="12" t="s">
        <v>90</v>
      </c>
      <c r="AY189" s="146" t="s">
        <v>129</v>
      </c>
    </row>
    <row r="190" spans="2:65" s="1" customFormat="1" ht="24.2" customHeight="1">
      <c r="B190" s="30"/>
      <c r="C190" s="130" t="s">
        <v>368</v>
      </c>
      <c r="D190" s="131" t="s">
        <v>131</v>
      </c>
      <c r="E190" s="132" t="s">
        <v>369</v>
      </c>
      <c r="F190" s="133" t="s">
        <v>370</v>
      </c>
      <c r="G190" s="134" t="s">
        <v>134</v>
      </c>
      <c r="H190" s="135">
        <v>10.8</v>
      </c>
      <c r="I190" s="136"/>
      <c r="J190" s="137">
        <f>ROUND(I190*H190,2)</f>
        <v>0</v>
      </c>
      <c r="K190" s="133" t="s">
        <v>214</v>
      </c>
      <c r="L190" s="30"/>
      <c r="M190" s="138" t="s">
        <v>1</v>
      </c>
      <c r="N190" s="139" t="s">
        <v>47</v>
      </c>
      <c r="P190" s="140">
        <f>O190*H190</f>
        <v>0</v>
      </c>
      <c r="Q190" s="140">
        <v>5.3719999999999997E-2</v>
      </c>
      <c r="R190" s="140">
        <f>Q190*H190</f>
        <v>0.58017600000000003</v>
      </c>
      <c r="S190" s="140">
        <v>0</v>
      </c>
      <c r="T190" s="141">
        <f>S190*H190</f>
        <v>0</v>
      </c>
      <c r="AR190" s="142" t="s">
        <v>136</v>
      </c>
      <c r="AT190" s="142" t="s">
        <v>131</v>
      </c>
      <c r="AU190" s="142" t="s">
        <v>92</v>
      </c>
      <c r="AY190" s="15" t="s">
        <v>129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5" t="s">
        <v>90</v>
      </c>
      <c r="BK190" s="143">
        <f>ROUND(I190*H190,2)</f>
        <v>0</v>
      </c>
      <c r="BL190" s="15" t="s">
        <v>136</v>
      </c>
      <c r="BM190" s="142" t="s">
        <v>371</v>
      </c>
    </row>
    <row r="191" spans="2:65" s="12" customFormat="1">
      <c r="B191" s="144"/>
      <c r="D191" s="145" t="s">
        <v>138</v>
      </c>
      <c r="E191" s="146" t="s">
        <v>1</v>
      </c>
      <c r="F191" s="147" t="s">
        <v>372</v>
      </c>
      <c r="H191" s="148">
        <v>6.8</v>
      </c>
      <c r="I191" s="149"/>
      <c r="L191" s="144"/>
      <c r="M191" s="150"/>
      <c r="T191" s="151"/>
      <c r="AT191" s="146" t="s">
        <v>138</v>
      </c>
      <c r="AU191" s="146" t="s">
        <v>92</v>
      </c>
      <c r="AV191" s="12" t="s">
        <v>92</v>
      </c>
      <c r="AW191" s="12" t="s">
        <v>36</v>
      </c>
      <c r="AX191" s="12" t="s">
        <v>82</v>
      </c>
      <c r="AY191" s="146" t="s">
        <v>129</v>
      </c>
    </row>
    <row r="192" spans="2:65" s="12" customFormat="1">
      <c r="B192" s="144"/>
      <c r="D192" s="145" t="s">
        <v>138</v>
      </c>
      <c r="E192" s="146" t="s">
        <v>1</v>
      </c>
      <c r="F192" s="147" t="s">
        <v>373</v>
      </c>
      <c r="H192" s="148">
        <v>4</v>
      </c>
      <c r="I192" s="149"/>
      <c r="L192" s="144"/>
      <c r="M192" s="150"/>
      <c r="T192" s="151"/>
      <c r="AT192" s="146" t="s">
        <v>138</v>
      </c>
      <c r="AU192" s="146" t="s">
        <v>92</v>
      </c>
      <c r="AV192" s="12" t="s">
        <v>92</v>
      </c>
      <c r="AW192" s="12" t="s">
        <v>36</v>
      </c>
      <c r="AX192" s="12" t="s">
        <v>82</v>
      </c>
      <c r="AY192" s="146" t="s">
        <v>129</v>
      </c>
    </row>
    <row r="193" spans="2:65" s="13" customFormat="1">
      <c r="B193" s="152"/>
      <c r="D193" s="145" t="s">
        <v>138</v>
      </c>
      <c r="E193" s="153" t="s">
        <v>1</v>
      </c>
      <c r="F193" s="154" t="s">
        <v>150</v>
      </c>
      <c r="H193" s="155">
        <v>10.8</v>
      </c>
      <c r="I193" s="156"/>
      <c r="L193" s="152"/>
      <c r="M193" s="157"/>
      <c r="T193" s="158"/>
      <c r="AT193" s="153" t="s">
        <v>138</v>
      </c>
      <c r="AU193" s="153" t="s">
        <v>92</v>
      </c>
      <c r="AV193" s="13" t="s">
        <v>136</v>
      </c>
      <c r="AW193" s="13" t="s">
        <v>36</v>
      </c>
      <c r="AX193" s="13" t="s">
        <v>90</v>
      </c>
      <c r="AY193" s="153" t="s">
        <v>129</v>
      </c>
    </row>
    <row r="194" spans="2:65" s="11" customFormat="1" ht="22.9" customHeight="1">
      <c r="B194" s="118"/>
      <c r="D194" s="119" t="s">
        <v>81</v>
      </c>
      <c r="E194" s="128" t="s">
        <v>179</v>
      </c>
      <c r="F194" s="128" t="s">
        <v>209</v>
      </c>
      <c r="I194" s="121"/>
      <c r="J194" s="129">
        <f>BK194</f>
        <v>0</v>
      </c>
      <c r="L194" s="118"/>
      <c r="M194" s="123"/>
      <c r="P194" s="124">
        <f>SUM(P195:P204)</f>
        <v>0</v>
      </c>
      <c r="R194" s="124">
        <f>SUM(R195:R204)</f>
        <v>21.921475999999998</v>
      </c>
      <c r="T194" s="125">
        <f>SUM(T195:T204)</f>
        <v>0</v>
      </c>
      <c r="AR194" s="119" t="s">
        <v>90</v>
      </c>
      <c r="AT194" s="126" t="s">
        <v>81</v>
      </c>
      <c r="AU194" s="126" t="s">
        <v>90</v>
      </c>
      <c r="AY194" s="119" t="s">
        <v>129</v>
      </c>
      <c r="BK194" s="127">
        <f>SUM(BK195:BK204)</f>
        <v>0</v>
      </c>
    </row>
    <row r="195" spans="2:65" s="1" customFormat="1" ht="24.2" customHeight="1">
      <c r="B195" s="30"/>
      <c r="C195" s="130" t="s">
        <v>374</v>
      </c>
      <c r="D195" s="131" t="s">
        <v>131</v>
      </c>
      <c r="E195" s="132" t="s">
        <v>375</v>
      </c>
      <c r="F195" s="133" t="s">
        <v>376</v>
      </c>
      <c r="G195" s="134" t="s">
        <v>321</v>
      </c>
      <c r="H195" s="135">
        <v>48.6</v>
      </c>
      <c r="I195" s="136"/>
      <c r="J195" s="137">
        <f>ROUND(I195*H195,2)</f>
        <v>0</v>
      </c>
      <c r="K195" s="133" t="s">
        <v>214</v>
      </c>
      <c r="L195" s="30"/>
      <c r="M195" s="138" t="s">
        <v>1</v>
      </c>
      <c r="N195" s="139" t="s">
        <v>47</v>
      </c>
      <c r="P195" s="140">
        <f>O195*H195</f>
        <v>0</v>
      </c>
      <c r="Q195" s="140">
        <v>2.9999999999999997E-4</v>
      </c>
      <c r="R195" s="140">
        <f>Q195*H195</f>
        <v>1.4579999999999999E-2</v>
      </c>
      <c r="S195" s="140">
        <v>0</v>
      </c>
      <c r="T195" s="141">
        <f>S195*H195</f>
        <v>0</v>
      </c>
      <c r="AR195" s="142" t="s">
        <v>136</v>
      </c>
      <c r="AT195" s="142" t="s">
        <v>131</v>
      </c>
      <c r="AU195" s="142" t="s">
        <v>92</v>
      </c>
      <c r="AY195" s="15" t="s">
        <v>129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5" t="s">
        <v>90</v>
      </c>
      <c r="BK195" s="143">
        <f>ROUND(I195*H195,2)</f>
        <v>0</v>
      </c>
      <c r="BL195" s="15" t="s">
        <v>136</v>
      </c>
      <c r="BM195" s="142" t="s">
        <v>377</v>
      </c>
    </row>
    <row r="196" spans="2:65" s="12" customFormat="1">
      <c r="B196" s="144"/>
      <c r="D196" s="145" t="s">
        <v>138</v>
      </c>
      <c r="E196" s="146" t="s">
        <v>1</v>
      </c>
      <c r="F196" s="147" t="s">
        <v>378</v>
      </c>
      <c r="H196" s="148">
        <v>48.6</v>
      </c>
      <c r="I196" s="149"/>
      <c r="L196" s="144"/>
      <c r="M196" s="150"/>
      <c r="T196" s="151"/>
      <c r="AT196" s="146" t="s">
        <v>138</v>
      </c>
      <c r="AU196" s="146" t="s">
        <v>92</v>
      </c>
      <c r="AV196" s="12" t="s">
        <v>92</v>
      </c>
      <c r="AW196" s="12" t="s">
        <v>36</v>
      </c>
      <c r="AX196" s="12" t="s">
        <v>90</v>
      </c>
      <c r="AY196" s="146" t="s">
        <v>129</v>
      </c>
    </row>
    <row r="197" spans="2:65" s="1" customFormat="1" ht="16.5" customHeight="1">
      <c r="B197" s="30"/>
      <c r="C197" s="130" t="s">
        <v>379</v>
      </c>
      <c r="D197" s="131" t="s">
        <v>131</v>
      </c>
      <c r="E197" s="132" t="s">
        <v>380</v>
      </c>
      <c r="F197" s="133" t="s">
        <v>381</v>
      </c>
      <c r="G197" s="134" t="s">
        <v>321</v>
      </c>
      <c r="H197" s="135">
        <v>48</v>
      </c>
      <c r="I197" s="136"/>
      <c r="J197" s="137">
        <f>ROUND(I197*H197,2)</f>
        <v>0</v>
      </c>
      <c r="K197" s="133" t="s">
        <v>135</v>
      </c>
      <c r="L197" s="30"/>
      <c r="M197" s="138" t="s">
        <v>1</v>
      </c>
      <c r="N197" s="139" t="s">
        <v>47</v>
      </c>
      <c r="P197" s="140">
        <f>O197*H197</f>
        <v>0</v>
      </c>
      <c r="Q197" s="140">
        <v>0.1295</v>
      </c>
      <c r="R197" s="140">
        <f>Q197*H197</f>
        <v>6.2160000000000002</v>
      </c>
      <c r="S197" s="140">
        <v>0</v>
      </c>
      <c r="T197" s="141">
        <f>S197*H197</f>
        <v>0</v>
      </c>
      <c r="AR197" s="142" t="s">
        <v>136</v>
      </c>
      <c r="AT197" s="142" t="s">
        <v>131</v>
      </c>
      <c r="AU197" s="142" t="s">
        <v>92</v>
      </c>
      <c r="AY197" s="15" t="s">
        <v>129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90</v>
      </c>
      <c r="BK197" s="143">
        <f>ROUND(I197*H197,2)</f>
        <v>0</v>
      </c>
      <c r="BL197" s="15" t="s">
        <v>136</v>
      </c>
      <c r="BM197" s="142" t="s">
        <v>382</v>
      </c>
    </row>
    <row r="198" spans="2:65" s="12" customFormat="1">
      <c r="B198" s="144"/>
      <c r="D198" s="145" t="s">
        <v>138</v>
      </c>
      <c r="E198" s="146" t="s">
        <v>1</v>
      </c>
      <c r="F198" s="147" t="s">
        <v>383</v>
      </c>
      <c r="H198" s="148">
        <v>48</v>
      </c>
      <c r="I198" s="149"/>
      <c r="L198" s="144"/>
      <c r="M198" s="150"/>
      <c r="T198" s="151"/>
      <c r="AT198" s="146" t="s">
        <v>138</v>
      </c>
      <c r="AU198" s="146" t="s">
        <v>92</v>
      </c>
      <c r="AV198" s="12" t="s">
        <v>92</v>
      </c>
      <c r="AW198" s="12" t="s">
        <v>36</v>
      </c>
      <c r="AX198" s="12" t="s">
        <v>90</v>
      </c>
      <c r="AY198" s="146" t="s">
        <v>129</v>
      </c>
    </row>
    <row r="199" spans="2:65" s="1" customFormat="1" ht="16.5" customHeight="1">
      <c r="B199" s="30"/>
      <c r="C199" s="162" t="s">
        <v>384</v>
      </c>
      <c r="D199" s="163" t="s">
        <v>278</v>
      </c>
      <c r="E199" s="164" t="s">
        <v>385</v>
      </c>
      <c r="F199" s="165" t="s">
        <v>386</v>
      </c>
      <c r="G199" s="166" t="s">
        <v>321</v>
      </c>
      <c r="H199" s="167">
        <v>52.8</v>
      </c>
      <c r="I199" s="168"/>
      <c r="J199" s="169">
        <f>ROUND(I199*H199,2)</f>
        <v>0</v>
      </c>
      <c r="K199" s="165" t="s">
        <v>135</v>
      </c>
      <c r="L199" s="170"/>
      <c r="M199" s="171" t="s">
        <v>1</v>
      </c>
      <c r="N199" s="172" t="s">
        <v>47</v>
      </c>
      <c r="P199" s="140">
        <f>O199*H199</f>
        <v>0</v>
      </c>
      <c r="Q199" s="140">
        <v>5.6120000000000003E-2</v>
      </c>
      <c r="R199" s="140">
        <f>Q199*H199</f>
        <v>2.963136</v>
      </c>
      <c r="S199" s="140">
        <v>0</v>
      </c>
      <c r="T199" s="141">
        <f>S199*H199</f>
        <v>0</v>
      </c>
      <c r="AR199" s="142" t="s">
        <v>171</v>
      </c>
      <c r="AT199" s="142" t="s">
        <v>278</v>
      </c>
      <c r="AU199" s="142" t="s">
        <v>92</v>
      </c>
      <c r="AY199" s="15" t="s">
        <v>129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5" t="s">
        <v>90</v>
      </c>
      <c r="BK199" s="143">
        <f>ROUND(I199*H199,2)</f>
        <v>0</v>
      </c>
      <c r="BL199" s="15" t="s">
        <v>136</v>
      </c>
      <c r="BM199" s="142" t="s">
        <v>387</v>
      </c>
    </row>
    <row r="200" spans="2:65" s="12" customFormat="1">
      <c r="B200" s="144"/>
      <c r="D200" s="145" t="s">
        <v>138</v>
      </c>
      <c r="E200" s="146" t="s">
        <v>1</v>
      </c>
      <c r="F200" s="147" t="s">
        <v>388</v>
      </c>
      <c r="H200" s="148">
        <v>52.8</v>
      </c>
      <c r="I200" s="149"/>
      <c r="L200" s="144"/>
      <c r="M200" s="150"/>
      <c r="T200" s="151"/>
      <c r="AT200" s="146" t="s">
        <v>138</v>
      </c>
      <c r="AU200" s="146" t="s">
        <v>92</v>
      </c>
      <c r="AV200" s="12" t="s">
        <v>92</v>
      </c>
      <c r="AW200" s="12" t="s">
        <v>36</v>
      </c>
      <c r="AX200" s="12" t="s">
        <v>90</v>
      </c>
      <c r="AY200" s="146" t="s">
        <v>129</v>
      </c>
    </row>
    <row r="201" spans="2:65" s="1" customFormat="1" ht="16.5" customHeight="1">
      <c r="B201" s="30"/>
      <c r="C201" s="130" t="s">
        <v>389</v>
      </c>
      <c r="D201" s="131" t="s">
        <v>131</v>
      </c>
      <c r="E201" s="132" t="s">
        <v>390</v>
      </c>
      <c r="F201" s="133" t="s">
        <v>391</v>
      </c>
      <c r="G201" s="134" t="s">
        <v>321</v>
      </c>
      <c r="H201" s="135">
        <v>40</v>
      </c>
      <c r="I201" s="136"/>
      <c r="J201" s="137">
        <f>ROUND(I201*H201,2)</f>
        <v>0</v>
      </c>
      <c r="K201" s="133" t="s">
        <v>135</v>
      </c>
      <c r="L201" s="30"/>
      <c r="M201" s="138" t="s">
        <v>1</v>
      </c>
      <c r="N201" s="139" t="s">
        <v>47</v>
      </c>
      <c r="P201" s="140">
        <f>O201*H201</f>
        <v>0</v>
      </c>
      <c r="Q201" s="140">
        <v>0.16370999999999999</v>
      </c>
      <c r="R201" s="140">
        <f>Q201*H201</f>
        <v>6.5484</v>
      </c>
      <c r="S201" s="140">
        <v>0</v>
      </c>
      <c r="T201" s="141">
        <f>S201*H201</f>
        <v>0</v>
      </c>
      <c r="AR201" s="142" t="s">
        <v>136</v>
      </c>
      <c r="AT201" s="142" t="s">
        <v>131</v>
      </c>
      <c r="AU201" s="142" t="s">
        <v>92</v>
      </c>
      <c r="AY201" s="15" t="s">
        <v>129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5" t="s">
        <v>90</v>
      </c>
      <c r="BK201" s="143">
        <f>ROUND(I201*H201,2)</f>
        <v>0</v>
      </c>
      <c r="BL201" s="15" t="s">
        <v>136</v>
      </c>
      <c r="BM201" s="142" t="s">
        <v>392</v>
      </c>
    </row>
    <row r="202" spans="2:65" s="12" customFormat="1">
      <c r="B202" s="144"/>
      <c r="D202" s="145" t="s">
        <v>138</v>
      </c>
      <c r="E202" s="146" t="s">
        <v>1</v>
      </c>
      <c r="F202" s="147" t="s">
        <v>393</v>
      </c>
      <c r="H202" s="148">
        <v>40</v>
      </c>
      <c r="I202" s="149"/>
      <c r="L202" s="144"/>
      <c r="M202" s="150"/>
      <c r="T202" s="151"/>
      <c r="AT202" s="146" t="s">
        <v>138</v>
      </c>
      <c r="AU202" s="146" t="s">
        <v>92</v>
      </c>
      <c r="AV202" s="12" t="s">
        <v>92</v>
      </c>
      <c r="AW202" s="12" t="s">
        <v>36</v>
      </c>
      <c r="AX202" s="12" t="s">
        <v>90</v>
      </c>
      <c r="AY202" s="146" t="s">
        <v>129</v>
      </c>
    </row>
    <row r="203" spans="2:65" s="1" customFormat="1" ht="16.5" customHeight="1">
      <c r="B203" s="30"/>
      <c r="C203" s="162" t="s">
        <v>394</v>
      </c>
      <c r="D203" s="163" t="s">
        <v>278</v>
      </c>
      <c r="E203" s="164" t="s">
        <v>395</v>
      </c>
      <c r="F203" s="165" t="s">
        <v>396</v>
      </c>
      <c r="G203" s="166" t="s">
        <v>321</v>
      </c>
      <c r="H203" s="167">
        <v>44</v>
      </c>
      <c r="I203" s="168"/>
      <c r="J203" s="169">
        <f>ROUND(I203*H203,2)</f>
        <v>0</v>
      </c>
      <c r="K203" s="165" t="s">
        <v>135</v>
      </c>
      <c r="L203" s="170"/>
      <c r="M203" s="171" t="s">
        <v>1</v>
      </c>
      <c r="N203" s="172" t="s">
        <v>47</v>
      </c>
      <c r="P203" s="140">
        <f>O203*H203</f>
        <v>0</v>
      </c>
      <c r="Q203" s="140">
        <v>0.14044000000000001</v>
      </c>
      <c r="R203" s="140">
        <f>Q203*H203</f>
        <v>6.1793600000000009</v>
      </c>
      <c r="S203" s="140">
        <v>0</v>
      </c>
      <c r="T203" s="141">
        <f>S203*H203</f>
        <v>0</v>
      </c>
      <c r="AR203" s="142" t="s">
        <v>171</v>
      </c>
      <c r="AT203" s="142" t="s">
        <v>278</v>
      </c>
      <c r="AU203" s="142" t="s">
        <v>92</v>
      </c>
      <c r="AY203" s="15" t="s">
        <v>129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5" t="s">
        <v>90</v>
      </c>
      <c r="BK203" s="143">
        <f>ROUND(I203*H203,2)</f>
        <v>0</v>
      </c>
      <c r="BL203" s="15" t="s">
        <v>136</v>
      </c>
      <c r="BM203" s="142" t="s">
        <v>397</v>
      </c>
    </row>
    <row r="204" spans="2:65" s="12" customFormat="1">
      <c r="B204" s="144"/>
      <c r="D204" s="145" t="s">
        <v>138</v>
      </c>
      <c r="E204" s="146" t="s">
        <v>1</v>
      </c>
      <c r="F204" s="147" t="s">
        <v>398</v>
      </c>
      <c r="H204" s="148">
        <v>44</v>
      </c>
      <c r="I204" s="149"/>
      <c r="L204" s="144"/>
      <c r="M204" s="150"/>
      <c r="T204" s="151"/>
      <c r="AT204" s="146" t="s">
        <v>138</v>
      </c>
      <c r="AU204" s="146" t="s">
        <v>92</v>
      </c>
      <c r="AV204" s="12" t="s">
        <v>92</v>
      </c>
      <c r="AW204" s="12" t="s">
        <v>36</v>
      </c>
      <c r="AX204" s="12" t="s">
        <v>90</v>
      </c>
      <c r="AY204" s="146" t="s">
        <v>129</v>
      </c>
    </row>
    <row r="205" spans="2:65" s="11" customFormat="1" ht="22.9" customHeight="1">
      <c r="B205" s="118"/>
      <c r="D205" s="119" t="s">
        <v>81</v>
      </c>
      <c r="E205" s="128" t="s">
        <v>399</v>
      </c>
      <c r="F205" s="128" t="s">
        <v>400</v>
      </c>
      <c r="I205" s="121"/>
      <c r="J205" s="129">
        <f>BK205</f>
        <v>0</v>
      </c>
      <c r="L205" s="118"/>
      <c r="M205" s="123"/>
      <c r="P205" s="124">
        <f>SUM(P206:P207)</f>
        <v>0</v>
      </c>
      <c r="R205" s="124">
        <f>SUM(R206:R207)</f>
        <v>0</v>
      </c>
      <c r="T205" s="125">
        <f>SUM(T206:T207)</f>
        <v>0</v>
      </c>
      <c r="AR205" s="119" t="s">
        <v>90</v>
      </c>
      <c r="AT205" s="126" t="s">
        <v>81</v>
      </c>
      <c r="AU205" s="126" t="s">
        <v>90</v>
      </c>
      <c r="AY205" s="119" t="s">
        <v>129</v>
      </c>
      <c r="BK205" s="127">
        <f>SUM(BK206:BK207)</f>
        <v>0</v>
      </c>
    </row>
    <row r="206" spans="2:65" s="1" customFormat="1" ht="16.5" customHeight="1">
      <c r="B206" s="30"/>
      <c r="C206" s="130" t="s">
        <v>401</v>
      </c>
      <c r="D206" s="131" t="s">
        <v>131</v>
      </c>
      <c r="E206" s="132" t="s">
        <v>402</v>
      </c>
      <c r="F206" s="133" t="s">
        <v>403</v>
      </c>
      <c r="G206" s="134" t="s">
        <v>187</v>
      </c>
      <c r="H206" s="135">
        <v>93</v>
      </c>
      <c r="I206" s="136"/>
      <c r="J206" s="137">
        <f>ROUND(I206*H206,2)</f>
        <v>0</v>
      </c>
      <c r="K206" s="133" t="s">
        <v>135</v>
      </c>
      <c r="L206" s="30"/>
      <c r="M206" s="138" t="s">
        <v>1</v>
      </c>
      <c r="N206" s="139" t="s">
        <v>47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136</v>
      </c>
      <c r="AT206" s="142" t="s">
        <v>131</v>
      </c>
      <c r="AU206" s="142" t="s">
        <v>92</v>
      </c>
      <c r="AY206" s="15" t="s">
        <v>129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5" t="s">
        <v>90</v>
      </c>
      <c r="BK206" s="143">
        <f>ROUND(I206*H206,2)</f>
        <v>0</v>
      </c>
      <c r="BL206" s="15" t="s">
        <v>136</v>
      </c>
      <c r="BM206" s="142" t="s">
        <v>404</v>
      </c>
    </row>
    <row r="207" spans="2:65" s="12" customFormat="1">
      <c r="B207" s="144"/>
      <c r="D207" s="145" t="s">
        <v>138</v>
      </c>
      <c r="E207" s="146" t="s">
        <v>1</v>
      </c>
      <c r="F207" s="147" t="s">
        <v>405</v>
      </c>
      <c r="H207" s="148">
        <v>93</v>
      </c>
      <c r="I207" s="149"/>
      <c r="L207" s="144"/>
      <c r="M207" s="150"/>
      <c r="T207" s="151"/>
      <c r="AT207" s="146" t="s">
        <v>138</v>
      </c>
      <c r="AU207" s="146" t="s">
        <v>92</v>
      </c>
      <c r="AV207" s="12" t="s">
        <v>92</v>
      </c>
      <c r="AW207" s="12" t="s">
        <v>36</v>
      </c>
      <c r="AX207" s="12" t="s">
        <v>90</v>
      </c>
      <c r="AY207" s="146" t="s">
        <v>129</v>
      </c>
    </row>
    <row r="208" spans="2:65" s="11" customFormat="1" ht="25.9" customHeight="1">
      <c r="B208" s="118"/>
      <c r="D208" s="119" t="s">
        <v>81</v>
      </c>
      <c r="E208" s="120" t="s">
        <v>278</v>
      </c>
      <c r="F208" s="120" t="s">
        <v>406</v>
      </c>
      <c r="I208" s="121"/>
      <c r="J208" s="122">
        <f>BK208</f>
        <v>0</v>
      </c>
      <c r="L208" s="118"/>
      <c r="M208" s="123"/>
      <c r="P208" s="124">
        <f>P209+P212</f>
        <v>0</v>
      </c>
      <c r="R208" s="124">
        <f>R209+R212</f>
        <v>0</v>
      </c>
      <c r="T208" s="125">
        <f>T209+T212</f>
        <v>0</v>
      </c>
      <c r="AR208" s="119" t="s">
        <v>144</v>
      </c>
      <c r="AT208" s="126" t="s">
        <v>81</v>
      </c>
      <c r="AU208" s="126" t="s">
        <v>82</v>
      </c>
      <c r="AY208" s="119" t="s">
        <v>129</v>
      </c>
      <c r="BK208" s="127">
        <f>BK209+BK212</f>
        <v>0</v>
      </c>
    </row>
    <row r="209" spans="2:65" s="11" customFormat="1" ht="22.9" customHeight="1">
      <c r="B209" s="118"/>
      <c r="D209" s="119" t="s">
        <v>81</v>
      </c>
      <c r="E209" s="128" t="s">
        <v>407</v>
      </c>
      <c r="F209" s="128" t="s">
        <v>408</v>
      </c>
      <c r="I209" s="121"/>
      <c r="J209" s="129">
        <f>BK209</f>
        <v>0</v>
      </c>
      <c r="L209" s="118"/>
      <c r="M209" s="123"/>
      <c r="P209" s="124">
        <f>SUM(P210:P211)</f>
        <v>0</v>
      </c>
      <c r="R209" s="124">
        <f>SUM(R210:R211)</f>
        <v>0</v>
      </c>
      <c r="T209" s="125">
        <f>SUM(T210:T211)</f>
        <v>0</v>
      </c>
      <c r="AR209" s="119" t="s">
        <v>144</v>
      </c>
      <c r="AT209" s="126" t="s">
        <v>81</v>
      </c>
      <c r="AU209" s="126" t="s">
        <v>90</v>
      </c>
      <c r="AY209" s="119" t="s">
        <v>129</v>
      </c>
      <c r="BK209" s="127">
        <f>SUM(BK210:BK211)</f>
        <v>0</v>
      </c>
    </row>
    <row r="210" spans="2:65" s="1" customFormat="1" ht="21.75" customHeight="1">
      <c r="B210" s="30"/>
      <c r="C210" s="130" t="s">
        <v>409</v>
      </c>
      <c r="D210" s="131" t="s">
        <v>131</v>
      </c>
      <c r="E210" s="132" t="s">
        <v>410</v>
      </c>
      <c r="F210" s="133" t="s">
        <v>411</v>
      </c>
      <c r="G210" s="134" t="s">
        <v>213</v>
      </c>
      <c r="H210" s="135">
        <v>1</v>
      </c>
      <c r="I210" s="136"/>
      <c r="J210" s="137">
        <f>ROUND(I210*H210,2)</f>
        <v>0</v>
      </c>
      <c r="K210" s="133" t="s">
        <v>214</v>
      </c>
      <c r="L210" s="30"/>
      <c r="M210" s="138" t="s">
        <v>1</v>
      </c>
      <c r="N210" s="139" t="s">
        <v>47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412</v>
      </c>
      <c r="AT210" s="142" t="s">
        <v>131</v>
      </c>
      <c r="AU210" s="142" t="s">
        <v>92</v>
      </c>
      <c r="AY210" s="15" t="s">
        <v>129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5" t="s">
        <v>90</v>
      </c>
      <c r="BK210" s="143">
        <f>ROUND(I210*H210,2)</f>
        <v>0</v>
      </c>
      <c r="BL210" s="15" t="s">
        <v>412</v>
      </c>
      <c r="BM210" s="142" t="s">
        <v>413</v>
      </c>
    </row>
    <row r="211" spans="2:65" s="12" customFormat="1">
      <c r="B211" s="144"/>
      <c r="D211" s="145" t="s">
        <v>138</v>
      </c>
      <c r="E211" s="146" t="s">
        <v>1</v>
      </c>
      <c r="F211" s="147" t="s">
        <v>90</v>
      </c>
      <c r="H211" s="148">
        <v>1</v>
      </c>
      <c r="I211" s="149"/>
      <c r="L211" s="144"/>
      <c r="M211" s="150"/>
      <c r="T211" s="151"/>
      <c r="AT211" s="146" t="s">
        <v>138</v>
      </c>
      <c r="AU211" s="146" t="s">
        <v>92</v>
      </c>
      <c r="AV211" s="12" t="s">
        <v>92</v>
      </c>
      <c r="AW211" s="12" t="s">
        <v>36</v>
      </c>
      <c r="AX211" s="12" t="s">
        <v>90</v>
      </c>
      <c r="AY211" s="146" t="s">
        <v>129</v>
      </c>
    </row>
    <row r="212" spans="2:65" s="11" customFormat="1" ht="22.9" customHeight="1">
      <c r="B212" s="118"/>
      <c r="D212" s="119" t="s">
        <v>81</v>
      </c>
      <c r="E212" s="128" t="s">
        <v>414</v>
      </c>
      <c r="F212" s="128" t="s">
        <v>415</v>
      </c>
      <c r="I212" s="121"/>
      <c r="J212" s="129">
        <f>BK212</f>
        <v>0</v>
      </c>
      <c r="L212" s="118"/>
      <c r="M212" s="123"/>
      <c r="P212" s="124">
        <f>SUM(P213:P214)</f>
        <v>0</v>
      </c>
      <c r="R212" s="124">
        <f>SUM(R213:R214)</f>
        <v>0</v>
      </c>
      <c r="T212" s="125">
        <f>SUM(T213:T214)</f>
        <v>0</v>
      </c>
      <c r="AR212" s="119" t="s">
        <v>144</v>
      </c>
      <c r="AT212" s="126" t="s">
        <v>81</v>
      </c>
      <c r="AU212" s="126" t="s">
        <v>90</v>
      </c>
      <c r="AY212" s="119" t="s">
        <v>129</v>
      </c>
      <c r="BK212" s="127">
        <f>SUM(BK213:BK214)</f>
        <v>0</v>
      </c>
    </row>
    <row r="213" spans="2:65" s="1" customFormat="1" ht="24.2" customHeight="1">
      <c r="B213" s="30"/>
      <c r="C213" s="130" t="s">
        <v>416</v>
      </c>
      <c r="D213" s="131" t="s">
        <v>131</v>
      </c>
      <c r="E213" s="132" t="s">
        <v>417</v>
      </c>
      <c r="F213" s="133" t="s">
        <v>418</v>
      </c>
      <c r="G213" s="134" t="s">
        <v>213</v>
      </c>
      <c r="H213" s="135">
        <v>1</v>
      </c>
      <c r="I213" s="136"/>
      <c r="J213" s="137">
        <f>ROUND(I213*H213,2)</f>
        <v>0</v>
      </c>
      <c r="K213" s="133" t="s">
        <v>214</v>
      </c>
      <c r="L213" s="30"/>
      <c r="M213" s="138" t="s">
        <v>1</v>
      </c>
      <c r="N213" s="139" t="s">
        <v>47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412</v>
      </c>
      <c r="AT213" s="142" t="s">
        <v>131</v>
      </c>
      <c r="AU213" s="142" t="s">
        <v>92</v>
      </c>
      <c r="AY213" s="15" t="s">
        <v>129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5" t="s">
        <v>90</v>
      </c>
      <c r="BK213" s="143">
        <f>ROUND(I213*H213,2)</f>
        <v>0</v>
      </c>
      <c r="BL213" s="15" t="s">
        <v>412</v>
      </c>
      <c r="BM213" s="142" t="s">
        <v>419</v>
      </c>
    </row>
    <row r="214" spans="2:65" s="12" customFormat="1">
      <c r="B214" s="144"/>
      <c r="D214" s="145" t="s">
        <v>138</v>
      </c>
      <c r="E214" s="146" t="s">
        <v>1</v>
      </c>
      <c r="F214" s="147" t="s">
        <v>420</v>
      </c>
      <c r="H214" s="148">
        <v>1</v>
      </c>
      <c r="I214" s="149"/>
      <c r="L214" s="144"/>
      <c r="M214" s="159"/>
      <c r="N214" s="160"/>
      <c r="O214" s="160"/>
      <c r="P214" s="160"/>
      <c r="Q214" s="160"/>
      <c r="R214" s="160"/>
      <c r="S214" s="160"/>
      <c r="T214" s="161"/>
      <c r="AT214" s="146" t="s">
        <v>138</v>
      </c>
      <c r="AU214" s="146" t="s">
        <v>92</v>
      </c>
      <c r="AV214" s="12" t="s">
        <v>92</v>
      </c>
      <c r="AW214" s="12" t="s">
        <v>36</v>
      </c>
      <c r="AX214" s="12" t="s">
        <v>90</v>
      </c>
      <c r="AY214" s="146" t="s">
        <v>129</v>
      </c>
    </row>
    <row r="215" spans="2:65" s="1" customFormat="1" ht="6.95" customHeight="1">
      <c r="B215" s="42"/>
      <c r="C215" s="43"/>
      <c r="D215" s="43"/>
      <c r="E215" s="43"/>
      <c r="F215" s="43"/>
      <c r="G215" s="43"/>
      <c r="H215" s="43"/>
      <c r="I215" s="43"/>
      <c r="J215" s="43"/>
      <c r="K215" s="43"/>
      <c r="L215" s="30"/>
    </row>
  </sheetData>
  <sheetProtection algorithmName="SHA-512" hashValue="k0X0gGMqUD7ljOqChN9kH24DMsISOHVCJYRDHHEk3uNYSeMd0hi3GL1KfCzkZHvwPueZrcCmuGwqYXrCLt0/XA==" saltValue="C0xHQLua2dwGWlJZVHsKlOd+z5DxUca40iBak2uC0OdaK+g7yAMq1wptIhxG1q3pyreQy5/7eYmDa/QV8BJmsg==" spinCount="100000" sheet="1" objects="1" scenarios="1" formatColumns="0" formatRows="0" autoFilter="0"/>
  <autoFilter ref="C124:K214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58" fitToHeight="100" orientation="portrait" r:id="rId1"/>
  <headerFooter>
    <oddFooter>&amp;L&amp;F
&amp;A&amp;C24.09.2024
Stránkování ZADÁNÍ  &amp;P/&amp;N</oddFooter>
  </headerFooter>
  <rowBreaks count="2" manualBreakCount="2">
    <brk id="151" min="2" max="10" man="1"/>
    <brk id="189" min="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1"/>
  <sheetViews>
    <sheetView showGridLines="0" tabSelected="1" zoomScaleNormal="10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5" t="s">
        <v>98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92</v>
      </c>
    </row>
    <row r="4" spans="2:46" ht="24.95" hidden="1" customHeight="1">
      <c r="B4" s="18"/>
      <c r="D4" s="19" t="s">
        <v>99</v>
      </c>
      <c r="L4" s="18"/>
      <c r="M4" s="86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2" t="str">
        <f>'Rekapitulace zakázky'!K6</f>
        <v>LANSK-NA-VETRU</v>
      </c>
      <c r="F7" s="213"/>
      <c r="G7" s="213"/>
      <c r="H7" s="213"/>
      <c r="L7" s="18"/>
    </row>
    <row r="8" spans="2:46" s="1" customFormat="1" ht="12" hidden="1" customHeight="1">
      <c r="B8" s="30"/>
      <c r="D8" s="25" t="s">
        <v>100</v>
      </c>
      <c r="L8" s="30"/>
    </row>
    <row r="9" spans="2:46" s="1" customFormat="1" ht="16.5" hidden="1" customHeight="1">
      <c r="B9" s="30"/>
      <c r="E9" s="184" t="s">
        <v>421</v>
      </c>
      <c r="F9" s="211"/>
      <c r="G9" s="211"/>
      <c r="H9" s="211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zakázky'!AN8</f>
        <v>24. 9. 2024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27</v>
      </c>
      <c r="L14" s="30"/>
    </row>
    <row r="15" spans="2:46" s="1" customFormat="1" ht="18" hidden="1" customHeight="1">
      <c r="B15" s="30"/>
      <c r="E15" s="23" t="s">
        <v>28</v>
      </c>
      <c r="I15" s="25" t="s">
        <v>29</v>
      </c>
      <c r="J15" s="23" t="s">
        <v>30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31</v>
      </c>
      <c r="I17" s="25" t="s">
        <v>26</v>
      </c>
      <c r="J17" s="26" t="str">
        <f>'Rekapitulace zakázky'!AN13</f>
        <v>Vyplň údaj</v>
      </c>
      <c r="L17" s="30"/>
    </row>
    <row r="18" spans="2:12" s="1" customFormat="1" ht="18" hidden="1" customHeight="1">
      <c r="B18" s="30"/>
      <c r="E18" s="214" t="str">
        <f>'Rekapitulace zakázky'!E14</f>
        <v>Vyplň údaj</v>
      </c>
      <c r="F18" s="203"/>
      <c r="G18" s="203"/>
      <c r="H18" s="203"/>
      <c r="I18" s="25" t="s">
        <v>29</v>
      </c>
      <c r="J18" s="26" t="str">
        <f>'Rekapitulace zakázky'!AN14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33</v>
      </c>
      <c r="I20" s="25" t="s">
        <v>26</v>
      </c>
      <c r="J20" s="23" t="s">
        <v>34</v>
      </c>
      <c r="L20" s="30"/>
    </row>
    <row r="21" spans="2:12" s="1" customFormat="1" ht="18" hidden="1" customHeight="1">
      <c r="B21" s="30"/>
      <c r="E21" s="23" t="s">
        <v>35</v>
      </c>
      <c r="I21" s="25" t="s">
        <v>29</v>
      </c>
      <c r="J21" s="23" t="s">
        <v>1</v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37</v>
      </c>
      <c r="I23" s="25" t="s">
        <v>26</v>
      </c>
      <c r="J23" s="23" t="s">
        <v>38</v>
      </c>
      <c r="L23" s="30"/>
    </row>
    <row r="24" spans="2:12" s="1" customFormat="1" ht="18" hidden="1" customHeight="1">
      <c r="B24" s="30"/>
      <c r="E24" s="23" t="s">
        <v>39</v>
      </c>
      <c r="I24" s="25" t="s">
        <v>29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40</v>
      </c>
      <c r="L26" s="30"/>
    </row>
    <row r="27" spans="2:12" s="7" customFormat="1" ht="23.25" hidden="1" customHeight="1">
      <c r="B27" s="87"/>
      <c r="E27" s="207" t="s">
        <v>102</v>
      </c>
      <c r="F27" s="207"/>
      <c r="G27" s="207"/>
      <c r="H27" s="207"/>
      <c r="L27" s="87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8" t="s">
        <v>42</v>
      </c>
      <c r="J30" s="64">
        <f>ROUND(J121,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44</v>
      </c>
      <c r="I32" s="33" t="s">
        <v>43</v>
      </c>
      <c r="J32" s="33" t="s">
        <v>45</v>
      </c>
      <c r="L32" s="30"/>
    </row>
    <row r="33" spans="2:12" s="1" customFormat="1" ht="14.45" hidden="1" customHeight="1">
      <c r="B33" s="30"/>
      <c r="D33" s="53" t="s">
        <v>46</v>
      </c>
      <c r="E33" s="25" t="s">
        <v>47</v>
      </c>
      <c r="F33" s="89">
        <f>ROUND((SUM(BE121:BE140)),  2)</f>
        <v>0</v>
      </c>
      <c r="I33" s="90">
        <v>0.21</v>
      </c>
      <c r="J33" s="89">
        <f>ROUND(((SUM(BE121:BE140))*I33),  2)</f>
        <v>0</v>
      </c>
      <c r="L33" s="30"/>
    </row>
    <row r="34" spans="2:12" s="1" customFormat="1" ht="14.45" hidden="1" customHeight="1">
      <c r="B34" s="30"/>
      <c r="E34" s="25" t="s">
        <v>48</v>
      </c>
      <c r="F34" s="89">
        <f>ROUND((SUM(BF121:BF140)),  2)</f>
        <v>0</v>
      </c>
      <c r="I34" s="90">
        <v>0.12</v>
      </c>
      <c r="J34" s="89">
        <f>ROUND(((SUM(BF121:BF140))*I34),  2)</f>
        <v>0</v>
      </c>
      <c r="L34" s="30"/>
    </row>
    <row r="35" spans="2:12" s="1" customFormat="1" ht="14.45" hidden="1" customHeight="1">
      <c r="B35" s="30"/>
      <c r="E35" s="25" t="s">
        <v>49</v>
      </c>
      <c r="F35" s="89">
        <f>ROUND((SUM(BG121:BG140)),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50</v>
      </c>
      <c r="F36" s="89">
        <f>ROUND((SUM(BH121:BH140)),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51</v>
      </c>
      <c r="F37" s="89">
        <f>ROUND((SUM(BI121:BI140)),  2)</f>
        <v>0</v>
      </c>
      <c r="I37" s="90">
        <v>0</v>
      </c>
      <c r="J37" s="89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55</v>
      </c>
      <c r="E50" s="40"/>
      <c r="F50" s="40"/>
      <c r="G50" s="39" t="s">
        <v>56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57</v>
      </c>
      <c r="E61" s="32"/>
      <c r="F61" s="97" t="s">
        <v>58</v>
      </c>
      <c r="G61" s="41" t="s">
        <v>57</v>
      </c>
      <c r="H61" s="32"/>
      <c r="I61" s="32"/>
      <c r="J61" s="98" t="s">
        <v>58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59</v>
      </c>
      <c r="E65" s="40"/>
      <c r="F65" s="40"/>
      <c r="G65" s="39" t="s">
        <v>60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57</v>
      </c>
      <c r="E76" s="32"/>
      <c r="F76" s="97" t="s">
        <v>58</v>
      </c>
      <c r="G76" s="41" t="s">
        <v>57</v>
      </c>
      <c r="H76" s="32"/>
      <c r="I76" s="32"/>
      <c r="J76" s="98" t="s">
        <v>58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103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2" t="str">
        <f>E7</f>
        <v>LANSK-NA-VETRU</v>
      </c>
      <c r="F85" s="213"/>
      <c r="G85" s="213"/>
      <c r="H85" s="213"/>
      <c r="L85" s="30"/>
    </row>
    <row r="86" spans="2:47" s="1" customFormat="1" ht="12" customHeight="1">
      <c r="B86" s="30"/>
      <c r="C86" s="25" t="s">
        <v>100</v>
      </c>
      <c r="L86" s="30"/>
    </row>
    <row r="87" spans="2:47" s="1" customFormat="1" ht="16.5" customHeight="1">
      <c r="B87" s="30"/>
      <c r="E87" s="184" t="str">
        <f>E9</f>
        <v>SO-90 - VRN</v>
      </c>
      <c r="F87" s="211"/>
      <c r="G87" s="211"/>
      <c r="H87" s="211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21</v>
      </c>
      <c r="F89" s="23" t="str">
        <f>F12</f>
        <v>Lanškroun, ulice Na větru</v>
      </c>
      <c r="I89" s="25" t="s">
        <v>23</v>
      </c>
      <c r="J89" s="50" t="str">
        <f>IF(J12="","",J12)</f>
        <v>24. 9. 2024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25</v>
      </c>
      <c r="F91" s="23" t="str">
        <f>E15</f>
        <v>Město Lanškroun</v>
      </c>
      <c r="I91" s="25" t="s">
        <v>33</v>
      </c>
      <c r="J91" s="28" t="str">
        <f>E21</f>
        <v>Ing. Radek Kopecký</v>
      </c>
      <c r="L91" s="30"/>
    </row>
    <row r="92" spans="2:47" s="1" customFormat="1" ht="15.2" customHeight="1">
      <c r="B92" s="30"/>
      <c r="C92" s="25" t="s">
        <v>31</v>
      </c>
      <c r="F92" s="23" t="str">
        <f>IF(E18="","",E18)</f>
        <v>Vyplň údaj</v>
      </c>
      <c r="I92" s="25" t="s">
        <v>37</v>
      </c>
      <c r="J92" s="28" t="str">
        <f>E24</f>
        <v>Jaroslav Klíma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104</v>
      </c>
      <c r="D94" s="91"/>
      <c r="E94" s="91"/>
      <c r="F94" s="91"/>
      <c r="G94" s="91"/>
      <c r="H94" s="91"/>
      <c r="I94" s="91"/>
      <c r="J94" s="100" t="s">
        <v>105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106</v>
      </c>
      <c r="J96" s="64">
        <f>J121</f>
        <v>0</v>
      </c>
      <c r="L96" s="30"/>
      <c r="AU96" s="15" t="s">
        <v>107</v>
      </c>
    </row>
    <row r="97" spans="2:12" s="8" customFormat="1" ht="24.95" customHeight="1">
      <c r="B97" s="102"/>
      <c r="D97" s="103" t="s">
        <v>422</v>
      </c>
      <c r="E97" s="104"/>
      <c r="F97" s="104"/>
      <c r="G97" s="104"/>
      <c r="H97" s="104"/>
      <c r="I97" s="104"/>
      <c r="J97" s="105">
        <f>J122</f>
        <v>0</v>
      </c>
      <c r="L97" s="102"/>
    </row>
    <row r="98" spans="2:12" s="9" customFormat="1" ht="19.899999999999999" customHeight="1">
      <c r="B98" s="106"/>
      <c r="D98" s="107" t="s">
        <v>423</v>
      </c>
      <c r="E98" s="108"/>
      <c r="F98" s="108"/>
      <c r="G98" s="108"/>
      <c r="H98" s="108"/>
      <c r="I98" s="108"/>
      <c r="J98" s="109">
        <f>J123</f>
        <v>0</v>
      </c>
      <c r="L98" s="106"/>
    </row>
    <row r="99" spans="2:12" s="9" customFormat="1" ht="19.899999999999999" customHeight="1">
      <c r="B99" s="106"/>
      <c r="D99" s="107" t="s">
        <v>424</v>
      </c>
      <c r="E99" s="108"/>
      <c r="F99" s="108"/>
      <c r="G99" s="108"/>
      <c r="H99" s="108"/>
      <c r="I99" s="108"/>
      <c r="J99" s="109">
        <f>J128</f>
        <v>0</v>
      </c>
      <c r="L99" s="106"/>
    </row>
    <row r="100" spans="2:12" s="9" customFormat="1" ht="19.899999999999999" customHeight="1">
      <c r="B100" s="106"/>
      <c r="D100" s="107" t="s">
        <v>425</v>
      </c>
      <c r="E100" s="108"/>
      <c r="F100" s="108"/>
      <c r="G100" s="108"/>
      <c r="H100" s="108"/>
      <c r="I100" s="108"/>
      <c r="J100" s="109">
        <f>J135</f>
        <v>0</v>
      </c>
      <c r="L100" s="106"/>
    </row>
    <row r="101" spans="2:12" s="9" customFormat="1" ht="19.899999999999999" customHeight="1">
      <c r="B101" s="106"/>
      <c r="D101" s="107" t="s">
        <v>426</v>
      </c>
      <c r="E101" s="108"/>
      <c r="F101" s="108"/>
      <c r="G101" s="108"/>
      <c r="H101" s="108"/>
      <c r="I101" s="108"/>
      <c r="J101" s="109">
        <f>J138</f>
        <v>0</v>
      </c>
      <c r="L101" s="106"/>
    </row>
    <row r="102" spans="2:12" s="1" customFormat="1" ht="21.75" customHeight="1">
      <c r="B102" s="30"/>
      <c r="L102" s="30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0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0"/>
    </row>
    <row r="108" spans="2:12" s="1" customFormat="1" ht="24.95" customHeight="1">
      <c r="B108" s="30"/>
      <c r="C108" s="19" t="s">
        <v>114</v>
      </c>
      <c r="L108" s="30"/>
    </row>
    <row r="109" spans="2:12" s="1" customFormat="1" ht="6.95" customHeight="1">
      <c r="B109" s="30"/>
      <c r="L109" s="30"/>
    </row>
    <row r="110" spans="2:12" s="1" customFormat="1" ht="12" customHeight="1">
      <c r="B110" s="30"/>
      <c r="C110" s="25" t="s">
        <v>16</v>
      </c>
      <c r="L110" s="30"/>
    </row>
    <row r="111" spans="2:12" s="1" customFormat="1" ht="16.5" customHeight="1">
      <c r="B111" s="30"/>
      <c r="E111" s="212" t="str">
        <f>E7</f>
        <v>LANSK-NA-VETRU</v>
      </c>
      <c r="F111" s="213"/>
      <c r="G111" s="213"/>
      <c r="H111" s="213"/>
      <c r="L111" s="30"/>
    </row>
    <row r="112" spans="2:12" s="1" customFormat="1" ht="12" customHeight="1">
      <c r="B112" s="30"/>
      <c r="C112" s="25" t="s">
        <v>100</v>
      </c>
      <c r="L112" s="30"/>
    </row>
    <row r="113" spans="2:65" s="1" customFormat="1" ht="16.5" customHeight="1">
      <c r="B113" s="30"/>
      <c r="E113" s="184" t="str">
        <f>E9</f>
        <v>SO-90 - VRN</v>
      </c>
      <c r="F113" s="211"/>
      <c r="G113" s="211"/>
      <c r="H113" s="211"/>
      <c r="L113" s="30"/>
    </row>
    <row r="114" spans="2:65" s="1" customFormat="1" ht="6.95" customHeight="1">
      <c r="B114" s="30"/>
      <c r="L114" s="30"/>
    </row>
    <row r="115" spans="2:65" s="1" customFormat="1" ht="12" customHeight="1">
      <c r="B115" s="30"/>
      <c r="C115" s="25" t="s">
        <v>21</v>
      </c>
      <c r="F115" s="23" t="str">
        <f>F12</f>
        <v>Lanškroun, ulice Na větru</v>
      </c>
      <c r="I115" s="25" t="s">
        <v>23</v>
      </c>
      <c r="J115" s="50" t="str">
        <f>IF(J12="","",J12)</f>
        <v>24. 9. 2024</v>
      </c>
      <c r="L115" s="30"/>
    </row>
    <row r="116" spans="2:65" s="1" customFormat="1" ht="6.95" customHeight="1">
      <c r="B116" s="30"/>
      <c r="L116" s="30"/>
    </row>
    <row r="117" spans="2:65" s="1" customFormat="1" ht="15.2" customHeight="1">
      <c r="B117" s="30"/>
      <c r="C117" s="25" t="s">
        <v>25</v>
      </c>
      <c r="F117" s="23" t="str">
        <f>E15</f>
        <v>Město Lanškroun</v>
      </c>
      <c r="I117" s="25" t="s">
        <v>33</v>
      </c>
      <c r="J117" s="28" t="str">
        <f>E21</f>
        <v>Ing. Radek Kopecký</v>
      </c>
      <c r="L117" s="30"/>
    </row>
    <row r="118" spans="2:65" s="1" customFormat="1" ht="15.2" customHeight="1">
      <c r="B118" s="30"/>
      <c r="C118" s="25" t="s">
        <v>31</v>
      </c>
      <c r="F118" s="23" t="str">
        <f>IF(E18="","",E18)</f>
        <v>Vyplň údaj</v>
      </c>
      <c r="I118" s="25" t="s">
        <v>37</v>
      </c>
      <c r="J118" s="28" t="str">
        <f>E24</f>
        <v>Jaroslav Klíma</v>
      </c>
      <c r="L118" s="30"/>
    </row>
    <row r="119" spans="2:65" s="1" customFormat="1" ht="10.35" customHeight="1">
      <c r="B119" s="30"/>
      <c r="L119" s="30"/>
    </row>
    <row r="120" spans="2:65" s="10" customFormat="1" ht="29.25" customHeight="1">
      <c r="B120" s="110"/>
      <c r="C120" s="111" t="s">
        <v>115</v>
      </c>
      <c r="D120" s="112" t="s">
        <v>67</v>
      </c>
      <c r="E120" s="112" t="s">
        <v>63</v>
      </c>
      <c r="F120" s="112" t="s">
        <v>64</v>
      </c>
      <c r="G120" s="112" t="s">
        <v>116</v>
      </c>
      <c r="H120" s="112" t="s">
        <v>117</v>
      </c>
      <c r="I120" s="112" t="s">
        <v>118</v>
      </c>
      <c r="J120" s="112" t="s">
        <v>105</v>
      </c>
      <c r="K120" s="113" t="s">
        <v>119</v>
      </c>
      <c r="L120" s="110"/>
      <c r="M120" s="57" t="s">
        <v>1</v>
      </c>
      <c r="N120" s="58" t="s">
        <v>46</v>
      </c>
      <c r="O120" s="58" t="s">
        <v>120</v>
      </c>
      <c r="P120" s="58" t="s">
        <v>121</v>
      </c>
      <c r="Q120" s="58" t="s">
        <v>122</v>
      </c>
      <c r="R120" s="58" t="s">
        <v>123</v>
      </c>
      <c r="S120" s="58" t="s">
        <v>124</v>
      </c>
      <c r="T120" s="59" t="s">
        <v>125</v>
      </c>
    </row>
    <row r="121" spans="2:65" s="1" customFormat="1" ht="22.9" customHeight="1">
      <c r="B121" s="30"/>
      <c r="C121" s="62" t="s">
        <v>126</v>
      </c>
      <c r="J121" s="114">
        <f>BK121</f>
        <v>0</v>
      </c>
      <c r="L121" s="30"/>
      <c r="M121" s="60"/>
      <c r="N121" s="51"/>
      <c r="O121" s="51"/>
      <c r="P121" s="115">
        <f>P122</f>
        <v>0</v>
      </c>
      <c r="Q121" s="51"/>
      <c r="R121" s="115">
        <f>R122</f>
        <v>0</v>
      </c>
      <c r="S121" s="51"/>
      <c r="T121" s="116">
        <f>T122</f>
        <v>0</v>
      </c>
      <c r="AT121" s="15" t="s">
        <v>81</v>
      </c>
      <c r="AU121" s="15" t="s">
        <v>107</v>
      </c>
      <c r="BK121" s="117">
        <f>BK122</f>
        <v>0</v>
      </c>
    </row>
    <row r="122" spans="2:65" s="11" customFormat="1" ht="25.9" customHeight="1">
      <c r="B122" s="118"/>
      <c r="D122" s="119" t="s">
        <v>81</v>
      </c>
      <c r="E122" s="120" t="s">
        <v>97</v>
      </c>
      <c r="F122" s="120" t="s">
        <v>427</v>
      </c>
      <c r="I122" s="121"/>
      <c r="J122" s="122">
        <f>BK122</f>
        <v>0</v>
      </c>
      <c r="L122" s="118"/>
      <c r="M122" s="123"/>
      <c r="P122" s="124">
        <f>P123+P128+P135+P138</f>
        <v>0</v>
      </c>
      <c r="R122" s="124">
        <f>R123+R128+R135+R138</f>
        <v>0</v>
      </c>
      <c r="T122" s="125">
        <f>T123+T128+T135+T138</f>
        <v>0</v>
      </c>
      <c r="AR122" s="119" t="s">
        <v>157</v>
      </c>
      <c r="AT122" s="126" t="s">
        <v>81</v>
      </c>
      <c r="AU122" s="126" t="s">
        <v>82</v>
      </c>
      <c r="AY122" s="119" t="s">
        <v>129</v>
      </c>
      <c r="BK122" s="127">
        <f>BK123+BK128+BK135+BK138</f>
        <v>0</v>
      </c>
    </row>
    <row r="123" spans="2:65" s="11" customFormat="1" ht="22.9" customHeight="1">
      <c r="B123" s="118"/>
      <c r="D123" s="119" t="s">
        <v>81</v>
      </c>
      <c r="E123" s="128" t="s">
        <v>428</v>
      </c>
      <c r="F123" s="128" t="s">
        <v>429</v>
      </c>
      <c r="I123" s="121"/>
      <c r="J123" s="129">
        <f>BK123</f>
        <v>0</v>
      </c>
      <c r="L123" s="118"/>
      <c r="M123" s="123"/>
      <c r="P123" s="124">
        <f>SUM(P124:P127)</f>
        <v>0</v>
      </c>
      <c r="R123" s="124">
        <f>SUM(R124:R127)</f>
        <v>0</v>
      </c>
      <c r="T123" s="125">
        <f>SUM(T124:T127)</f>
        <v>0</v>
      </c>
      <c r="AR123" s="119" t="s">
        <v>157</v>
      </c>
      <c r="AT123" s="126" t="s">
        <v>81</v>
      </c>
      <c r="AU123" s="126" t="s">
        <v>90</v>
      </c>
      <c r="AY123" s="119" t="s">
        <v>129</v>
      </c>
      <c r="BK123" s="127">
        <f>SUM(BK124:BK127)</f>
        <v>0</v>
      </c>
    </row>
    <row r="124" spans="2:65" s="1" customFormat="1" ht="16.5" customHeight="1">
      <c r="B124" s="30"/>
      <c r="C124" s="130" t="s">
        <v>90</v>
      </c>
      <c r="D124" s="131" t="s">
        <v>131</v>
      </c>
      <c r="E124" s="132" t="s">
        <v>430</v>
      </c>
      <c r="F124" s="133" t="s">
        <v>431</v>
      </c>
      <c r="G124" s="134" t="s">
        <v>213</v>
      </c>
      <c r="H124" s="135">
        <v>1</v>
      </c>
      <c r="I124" s="136"/>
      <c r="J124" s="137">
        <f>ROUND(I124*H124,2)</f>
        <v>0</v>
      </c>
      <c r="K124" s="133" t="s">
        <v>432</v>
      </c>
      <c r="L124" s="30"/>
      <c r="M124" s="138" t="s">
        <v>1</v>
      </c>
      <c r="N124" s="139" t="s">
        <v>47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433</v>
      </c>
      <c r="AT124" s="142" t="s">
        <v>131</v>
      </c>
      <c r="AU124" s="142" t="s">
        <v>92</v>
      </c>
      <c r="AY124" s="15" t="s">
        <v>129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5" t="s">
        <v>90</v>
      </c>
      <c r="BK124" s="143">
        <f>ROUND(I124*H124,2)</f>
        <v>0</v>
      </c>
      <c r="BL124" s="15" t="s">
        <v>433</v>
      </c>
      <c r="BM124" s="142" t="s">
        <v>434</v>
      </c>
    </row>
    <row r="125" spans="2:65" s="12" customFormat="1">
      <c r="B125" s="144"/>
      <c r="D125" s="145" t="s">
        <v>138</v>
      </c>
      <c r="E125" s="146" t="s">
        <v>1</v>
      </c>
      <c r="F125" s="147" t="s">
        <v>435</v>
      </c>
      <c r="H125" s="148">
        <v>1</v>
      </c>
      <c r="I125" s="149"/>
      <c r="L125" s="144"/>
      <c r="M125" s="150"/>
      <c r="T125" s="151"/>
      <c r="AT125" s="146" t="s">
        <v>138</v>
      </c>
      <c r="AU125" s="146" t="s">
        <v>92</v>
      </c>
      <c r="AV125" s="12" t="s">
        <v>92</v>
      </c>
      <c r="AW125" s="12" t="s">
        <v>36</v>
      </c>
      <c r="AX125" s="12" t="s">
        <v>90</v>
      </c>
      <c r="AY125" s="146" t="s">
        <v>129</v>
      </c>
    </row>
    <row r="126" spans="2:65" s="1" customFormat="1" ht="16.5" customHeight="1">
      <c r="B126" s="30"/>
      <c r="C126" s="130" t="s">
        <v>92</v>
      </c>
      <c r="D126" s="131" t="s">
        <v>131</v>
      </c>
      <c r="E126" s="132" t="s">
        <v>436</v>
      </c>
      <c r="F126" s="133" t="s">
        <v>437</v>
      </c>
      <c r="G126" s="134" t="s">
        <v>213</v>
      </c>
      <c r="H126" s="135">
        <v>1</v>
      </c>
      <c r="I126" s="136"/>
      <c r="J126" s="137">
        <f>ROUND(I126*H126,2)</f>
        <v>0</v>
      </c>
      <c r="K126" s="133" t="s">
        <v>135</v>
      </c>
      <c r="L126" s="30"/>
      <c r="M126" s="138" t="s">
        <v>1</v>
      </c>
      <c r="N126" s="139" t="s">
        <v>47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433</v>
      </c>
      <c r="AT126" s="142" t="s">
        <v>131</v>
      </c>
      <c r="AU126" s="142" t="s">
        <v>92</v>
      </c>
      <c r="AY126" s="15" t="s">
        <v>129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90</v>
      </c>
      <c r="BK126" s="143">
        <f>ROUND(I126*H126,2)</f>
        <v>0</v>
      </c>
      <c r="BL126" s="15" t="s">
        <v>433</v>
      </c>
      <c r="BM126" s="142" t="s">
        <v>438</v>
      </c>
    </row>
    <row r="127" spans="2:65" s="12" customFormat="1">
      <c r="B127" s="144"/>
      <c r="D127" s="145" t="s">
        <v>138</v>
      </c>
      <c r="E127" s="146" t="s">
        <v>1</v>
      </c>
      <c r="F127" s="147" t="s">
        <v>439</v>
      </c>
      <c r="H127" s="148">
        <v>1</v>
      </c>
      <c r="I127" s="149"/>
      <c r="L127" s="144"/>
      <c r="M127" s="150"/>
      <c r="T127" s="151"/>
      <c r="AT127" s="146" t="s">
        <v>138</v>
      </c>
      <c r="AU127" s="146" t="s">
        <v>92</v>
      </c>
      <c r="AV127" s="12" t="s">
        <v>92</v>
      </c>
      <c r="AW127" s="12" t="s">
        <v>36</v>
      </c>
      <c r="AX127" s="12" t="s">
        <v>90</v>
      </c>
      <c r="AY127" s="146" t="s">
        <v>129</v>
      </c>
    </row>
    <row r="128" spans="2:65" s="11" customFormat="1" ht="22.9" customHeight="1">
      <c r="B128" s="118"/>
      <c r="D128" s="119" t="s">
        <v>81</v>
      </c>
      <c r="E128" s="128" t="s">
        <v>440</v>
      </c>
      <c r="F128" s="128" t="s">
        <v>441</v>
      </c>
      <c r="I128" s="121"/>
      <c r="J128" s="129">
        <f>BK128</f>
        <v>0</v>
      </c>
      <c r="L128" s="118"/>
      <c r="M128" s="123"/>
      <c r="P128" s="124">
        <f>SUM(P129:P134)</f>
        <v>0</v>
      </c>
      <c r="R128" s="124">
        <f>SUM(R129:R134)</f>
        <v>0</v>
      </c>
      <c r="T128" s="125">
        <f>SUM(T129:T134)</f>
        <v>0</v>
      </c>
      <c r="AR128" s="119" t="s">
        <v>157</v>
      </c>
      <c r="AT128" s="126" t="s">
        <v>81</v>
      </c>
      <c r="AU128" s="126" t="s">
        <v>90</v>
      </c>
      <c r="AY128" s="119" t="s">
        <v>129</v>
      </c>
      <c r="BK128" s="127">
        <f>SUM(BK129:BK134)</f>
        <v>0</v>
      </c>
    </row>
    <row r="129" spans="2:65" s="1" customFormat="1" ht="16.5" customHeight="1">
      <c r="B129" s="30"/>
      <c r="C129" s="130" t="s">
        <v>144</v>
      </c>
      <c r="D129" s="131" t="s">
        <v>131</v>
      </c>
      <c r="E129" s="132" t="s">
        <v>442</v>
      </c>
      <c r="F129" s="133" t="s">
        <v>441</v>
      </c>
      <c r="G129" s="134" t="s">
        <v>213</v>
      </c>
      <c r="H129" s="135">
        <v>1</v>
      </c>
      <c r="I129" s="136"/>
      <c r="J129" s="137">
        <f>ROUND(I129*H129,2)</f>
        <v>0</v>
      </c>
      <c r="K129" s="133" t="s">
        <v>432</v>
      </c>
      <c r="L129" s="30"/>
      <c r="M129" s="138" t="s">
        <v>1</v>
      </c>
      <c r="N129" s="139" t="s">
        <v>47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433</v>
      </c>
      <c r="AT129" s="142" t="s">
        <v>131</v>
      </c>
      <c r="AU129" s="142" t="s">
        <v>92</v>
      </c>
      <c r="AY129" s="15" t="s">
        <v>129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90</v>
      </c>
      <c r="BK129" s="143">
        <f>ROUND(I129*H129,2)</f>
        <v>0</v>
      </c>
      <c r="BL129" s="15" t="s">
        <v>433</v>
      </c>
      <c r="BM129" s="142" t="s">
        <v>443</v>
      </c>
    </row>
    <row r="130" spans="2:65" s="12" customFormat="1">
      <c r="B130" s="144"/>
      <c r="D130" s="145" t="s">
        <v>138</v>
      </c>
      <c r="E130" s="146" t="s">
        <v>1</v>
      </c>
      <c r="F130" s="147" t="s">
        <v>444</v>
      </c>
      <c r="H130" s="148">
        <v>1</v>
      </c>
      <c r="I130" s="149"/>
      <c r="L130" s="144"/>
      <c r="M130" s="150"/>
      <c r="T130" s="151"/>
      <c r="AT130" s="146" t="s">
        <v>138</v>
      </c>
      <c r="AU130" s="146" t="s">
        <v>92</v>
      </c>
      <c r="AV130" s="12" t="s">
        <v>92</v>
      </c>
      <c r="AW130" s="12" t="s">
        <v>36</v>
      </c>
      <c r="AX130" s="12" t="s">
        <v>90</v>
      </c>
      <c r="AY130" s="146" t="s">
        <v>129</v>
      </c>
    </row>
    <row r="131" spans="2:65" s="1" customFormat="1" ht="16.5" customHeight="1">
      <c r="B131" s="30"/>
      <c r="C131" s="130" t="s">
        <v>136</v>
      </c>
      <c r="D131" s="131" t="s">
        <v>131</v>
      </c>
      <c r="E131" s="132" t="s">
        <v>445</v>
      </c>
      <c r="F131" s="133" t="s">
        <v>446</v>
      </c>
      <c r="G131" s="134" t="s">
        <v>213</v>
      </c>
      <c r="H131" s="135">
        <v>1</v>
      </c>
      <c r="I131" s="136"/>
      <c r="J131" s="137">
        <f>ROUND(I131*H131,2)</f>
        <v>0</v>
      </c>
      <c r="K131" s="133" t="s">
        <v>432</v>
      </c>
      <c r="L131" s="30"/>
      <c r="M131" s="138" t="s">
        <v>1</v>
      </c>
      <c r="N131" s="139" t="s">
        <v>47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433</v>
      </c>
      <c r="AT131" s="142" t="s">
        <v>131</v>
      </c>
      <c r="AU131" s="142" t="s">
        <v>92</v>
      </c>
      <c r="AY131" s="15" t="s">
        <v>129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90</v>
      </c>
      <c r="BK131" s="143">
        <f>ROUND(I131*H131,2)</f>
        <v>0</v>
      </c>
      <c r="BL131" s="15" t="s">
        <v>433</v>
      </c>
      <c r="BM131" s="142" t="s">
        <v>447</v>
      </c>
    </row>
    <row r="132" spans="2:65" s="12" customFormat="1">
      <c r="B132" s="144"/>
      <c r="D132" s="145" t="s">
        <v>138</v>
      </c>
      <c r="E132" s="146" t="s">
        <v>1</v>
      </c>
      <c r="F132" s="147" t="s">
        <v>448</v>
      </c>
      <c r="H132" s="148">
        <v>1</v>
      </c>
      <c r="I132" s="149"/>
      <c r="L132" s="144"/>
      <c r="M132" s="150"/>
      <c r="T132" s="151"/>
      <c r="AT132" s="146" t="s">
        <v>138</v>
      </c>
      <c r="AU132" s="146" t="s">
        <v>92</v>
      </c>
      <c r="AV132" s="12" t="s">
        <v>92</v>
      </c>
      <c r="AW132" s="12" t="s">
        <v>36</v>
      </c>
      <c r="AX132" s="12" t="s">
        <v>90</v>
      </c>
      <c r="AY132" s="146" t="s">
        <v>129</v>
      </c>
    </row>
    <row r="133" spans="2:65" s="1" customFormat="1" ht="16.5" customHeight="1">
      <c r="B133" s="30"/>
      <c r="C133" s="130" t="s">
        <v>157</v>
      </c>
      <c r="D133" s="131" t="s">
        <v>131</v>
      </c>
      <c r="E133" s="132" t="s">
        <v>449</v>
      </c>
      <c r="F133" s="133" t="s">
        <v>450</v>
      </c>
      <c r="G133" s="134" t="s">
        <v>213</v>
      </c>
      <c r="H133" s="135">
        <v>1</v>
      </c>
      <c r="I133" s="136"/>
      <c r="J133" s="137">
        <f>ROUND(I133*H133,2)</f>
        <v>0</v>
      </c>
      <c r="K133" s="133" t="s">
        <v>432</v>
      </c>
      <c r="L133" s="30"/>
      <c r="M133" s="138" t="s">
        <v>1</v>
      </c>
      <c r="N133" s="139" t="s">
        <v>47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433</v>
      </c>
      <c r="AT133" s="142" t="s">
        <v>131</v>
      </c>
      <c r="AU133" s="142" t="s">
        <v>92</v>
      </c>
      <c r="AY133" s="15" t="s">
        <v>129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90</v>
      </c>
      <c r="BK133" s="143">
        <f>ROUND(I133*H133,2)</f>
        <v>0</v>
      </c>
      <c r="BL133" s="15" t="s">
        <v>433</v>
      </c>
      <c r="BM133" s="142" t="s">
        <v>451</v>
      </c>
    </row>
    <row r="134" spans="2:65" s="12" customFormat="1">
      <c r="B134" s="144"/>
      <c r="D134" s="145" t="s">
        <v>138</v>
      </c>
      <c r="E134" s="146" t="s">
        <v>1</v>
      </c>
      <c r="F134" s="147" t="s">
        <v>452</v>
      </c>
      <c r="H134" s="148">
        <v>1</v>
      </c>
      <c r="I134" s="149"/>
      <c r="L134" s="144"/>
      <c r="M134" s="150"/>
      <c r="T134" s="151"/>
      <c r="AT134" s="146" t="s">
        <v>138</v>
      </c>
      <c r="AU134" s="146" t="s">
        <v>92</v>
      </c>
      <c r="AV134" s="12" t="s">
        <v>92</v>
      </c>
      <c r="AW134" s="12" t="s">
        <v>36</v>
      </c>
      <c r="AX134" s="12" t="s">
        <v>90</v>
      </c>
      <c r="AY134" s="146" t="s">
        <v>129</v>
      </c>
    </row>
    <row r="135" spans="2:65" s="11" customFormat="1" ht="22.9" customHeight="1">
      <c r="B135" s="118"/>
      <c r="D135" s="119" t="s">
        <v>81</v>
      </c>
      <c r="E135" s="128" t="s">
        <v>453</v>
      </c>
      <c r="F135" s="128" t="s">
        <v>454</v>
      </c>
      <c r="I135" s="121"/>
      <c r="J135" s="129">
        <f>BK135</f>
        <v>0</v>
      </c>
      <c r="L135" s="118"/>
      <c r="M135" s="123"/>
      <c r="P135" s="124">
        <f>SUM(P136:P137)</f>
        <v>0</v>
      </c>
      <c r="R135" s="124">
        <f>SUM(R136:R137)</f>
        <v>0</v>
      </c>
      <c r="T135" s="125">
        <f>SUM(T136:T137)</f>
        <v>0</v>
      </c>
      <c r="AR135" s="119" t="s">
        <v>157</v>
      </c>
      <c r="AT135" s="126" t="s">
        <v>81</v>
      </c>
      <c r="AU135" s="126" t="s">
        <v>90</v>
      </c>
      <c r="AY135" s="119" t="s">
        <v>129</v>
      </c>
      <c r="BK135" s="127">
        <f>SUM(BK136:BK137)</f>
        <v>0</v>
      </c>
    </row>
    <row r="136" spans="2:65" s="1" customFormat="1" ht="16.5" customHeight="1">
      <c r="B136" s="30"/>
      <c r="C136" s="130" t="s">
        <v>163</v>
      </c>
      <c r="D136" s="131" t="s">
        <v>131</v>
      </c>
      <c r="E136" s="132" t="s">
        <v>455</v>
      </c>
      <c r="F136" s="133" t="s">
        <v>456</v>
      </c>
      <c r="G136" s="134" t="s">
        <v>213</v>
      </c>
      <c r="H136" s="135">
        <v>1</v>
      </c>
      <c r="I136" s="136"/>
      <c r="J136" s="137">
        <f>ROUND(I136*H136,2)</f>
        <v>0</v>
      </c>
      <c r="K136" s="133" t="s">
        <v>432</v>
      </c>
      <c r="L136" s="30"/>
      <c r="M136" s="138" t="s">
        <v>1</v>
      </c>
      <c r="N136" s="139" t="s">
        <v>47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433</v>
      </c>
      <c r="AT136" s="142" t="s">
        <v>131</v>
      </c>
      <c r="AU136" s="142" t="s">
        <v>92</v>
      </c>
      <c r="AY136" s="15" t="s">
        <v>129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90</v>
      </c>
      <c r="BK136" s="143">
        <f>ROUND(I136*H136,2)</f>
        <v>0</v>
      </c>
      <c r="BL136" s="15" t="s">
        <v>433</v>
      </c>
      <c r="BM136" s="142" t="s">
        <v>457</v>
      </c>
    </row>
    <row r="137" spans="2:65" s="12" customFormat="1" ht="22.5">
      <c r="B137" s="144"/>
      <c r="D137" s="145" t="s">
        <v>138</v>
      </c>
      <c r="E137" s="146" t="s">
        <v>1</v>
      </c>
      <c r="F137" s="147" t="s">
        <v>458</v>
      </c>
      <c r="H137" s="148">
        <v>1</v>
      </c>
      <c r="I137" s="149"/>
      <c r="L137" s="144"/>
      <c r="M137" s="150"/>
      <c r="T137" s="151"/>
      <c r="AT137" s="146" t="s">
        <v>138</v>
      </c>
      <c r="AU137" s="146" t="s">
        <v>92</v>
      </c>
      <c r="AV137" s="12" t="s">
        <v>92</v>
      </c>
      <c r="AW137" s="12" t="s">
        <v>36</v>
      </c>
      <c r="AX137" s="12" t="s">
        <v>90</v>
      </c>
      <c r="AY137" s="146" t="s">
        <v>129</v>
      </c>
    </row>
    <row r="138" spans="2:65" s="11" customFormat="1" ht="22.9" customHeight="1">
      <c r="B138" s="118"/>
      <c r="D138" s="119" t="s">
        <v>81</v>
      </c>
      <c r="E138" s="128" t="s">
        <v>459</v>
      </c>
      <c r="F138" s="128" t="s">
        <v>460</v>
      </c>
      <c r="I138" s="121"/>
      <c r="J138" s="129">
        <f>BK138</f>
        <v>0</v>
      </c>
      <c r="L138" s="118"/>
      <c r="M138" s="123"/>
      <c r="P138" s="124">
        <f>SUM(P139:P140)</f>
        <v>0</v>
      </c>
      <c r="R138" s="124">
        <f>SUM(R139:R140)</f>
        <v>0</v>
      </c>
      <c r="T138" s="125">
        <f>SUM(T139:T140)</f>
        <v>0</v>
      </c>
      <c r="AR138" s="119" t="s">
        <v>157</v>
      </c>
      <c r="AT138" s="126" t="s">
        <v>81</v>
      </c>
      <c r="AU138" s="126" t="s">
        <v>90</v>
      </c>
      <c r="AY138" s="119" t="s">
        <v>129</v>
      </c>
      <c r="BK138" s="127">
        <f>SUM(BK139:BK140)</f>
        <v>0</v>
      </c>
    </row>
    <row r="139" spans="2:65" s="1" customFormat="1" ht="16.5" customHeight="1">
      <c r="B139" s="30"/>
      <c r="C139" s="130" t="s">
        <v>167</v>
      </c>
      <c r="D139" s="131" t="s">
        <v>131</v>
      </c>
      <c r="E139" s="132" t="s">
        <v>461</v>
      </c>
      <c r="F139" s="133" t="s">
        <v>462</v>
      </c>
      <c r="G139" s="134" t="s">
        <v>213</v>
      </c>
      <c r="H139" s="135">
        <v>1</v>
      </c>
      <c r="I139" s="136"/>
      <c r="J139" s="137">
        <f>ROUND(I139*H139,2)</f>
        <v>0</v>
      </c>
      <c r="K139" s="133" t="s">
        <v>432</v>
      </c>
      <c r="L139" s="30"/>
      <c r="M139" s="138" t="s">
        <v>1</v>
      </c>
      <c r="N139" s="139" t="s">
        <v>47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433</v>
      </c>
      <c r="AT139" s="142" t="s">
        <v>131</v>
      </c>
      <c r="AU139" s="142" t="s">
        <v>92</v>
      </c>
      <c r="AY139" s="15" t="s">
        <v>129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90</v>
      </c>
      <c r="BK139" s="143">
        <f>ROUND(I139*H139,2)</f>
        <v>0</v>
      </c>
      <c r="BL139" s="15" t="s">
        <v>433</v>
      </c>
      <c r="BM139" s="142" t="s">
        <v>463</v>
      </c>
    </row>
    <row r="140" spans="2:65" s="12" customFormat="1">
      <c r="B140" s="144"/>
      <c r="D140" s="145" t="s">
        <v>138</v>
      </c>
      <c r="E140" s="146" t="s">
        <v>1</v>
      </c>
      <c r="F140" s="147" t="s">
        <v>90</v>
      </c>
      <c r="H140" s="148">
        <v>1</v>
      </c>
      <c r="I140" s="149"/>
      <c r="L140" s="144"/>
      <c r="M140" s="159"/>
      <c r="N140" s="160"/>
      <c r="O140" s="160"/>
      <c r="P140" s="160"/>
      <c r="Q140" s="160"/>
      <c r="R140" s="160"/>
      <c r="S140" s="160"/>
      <c r="T140" s="161"/>
      <c r="AT140" s="146" t="s">
        <v>138</v>
      </c>
      <c r="AU140" s="146" t="s">
        <v>92</v>
      </c>
      <c r="AV140" s="12" t="s">
        <v>92</v>
      </c>
      <c r="AW140" s="12" t="s">
        <v>36</v>
      </c>
      <c r="AX140" s="12" t="s">
        <v>90</v>
      </c>
      <c r="AY140" s="146" t="s">
        <v>129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0"/>
    </row>
  </sheetData>
  <sheetProtection algorithmName="SHA-512" hashValue="H1T+bnyFPopRuy9AUBZHxVlDgryQvrTamUnOzvTamUDFQa+VfOifdJkG2eMda63qg6i4hxr6Dmg3fdRMpIuUqQ==" saltValue="hY75qJdD2tVzY3xL7dnpUG7xQ96f1Tuc3xFWVfdMtfbm228lGXYuW3euh/6twC5IUOSKwm78YmjpuDrXSj31Ng==" spinCount="100000" sheet="1" objects="1" scenarios="1" formatColumns="0" formatRows="0" autoFilter="0"/>
  <autoFilter ref="C120:K140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58" fitToHeight="100" orientation="portrait" r:id="rId1"/>
  <headerFooter>
    <oddFooter>&amp;L&amp;F
&amp;A&amp;C24.09.2024
Stránkování ZADÁNÍ 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zakázky</vt:lpstr>
      <vt:lpstr>SO-02 - BOURÁNÍ</vt:lpstr>
      <vt:lpstr>SO-10 - CHODNÍK</vt:lpstr>
      <vt:lpstr>SO-90 - VRN</vt:lpstr>
      <vt:lpstr>'Rekapitulace zakázky'!Názvy_tisku</vt:lpstr>
      <vt:lpstr>'SO-02 - BOURÁNÍ'!Názvy_tisku</vt:lpstr>
      <vt:lpstr>'SO-10 - CHODNÍK'!Názvy_tisku</vt:lpstr>
      <vt:lpstr>'SO-90 - VRN'!Názvy_tisku</vt:lpstr>
      <vt:lpstr>'Rekapitulace zakázky'!Oblast_tisku</vt:lpstr>
      <vt:lpstr>'SO-02 - BOURÁNÍ'!Oblast_tisku</vt:lpstr>
      <vt:lpstr>'SO-10 - CHODNÍK'!Oblast_tisku</vt:lpstr>
      <vt:lpstr>'SO-90 - VRN'!Oblast_tisku</vt:lpstr>
    </vt:vector>
  </TitlesOfParts>
  <Company>Jaroslav Klíma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018 2024_09_24jk ZADANI LANSK-NA-VETRU XLS</dc:title>
  <dc:subject>018 2024_09_24jk ZADANI LANSK-NA-VETRU XLS</dc:subject>
  <dc:creator>Jaroslav Klíma</dc:creator>
  <cp:keywords>018 2024_09_24jk ZADANI LANSK-NA-VETRU XLS</cp:keywords>
  <cp:lastModifiedBy>Radek Kopecký</cp:lastModifiedBy>
  <cp:lastPrinted>2024-09-24T08:58:14Z</cp:lastPrinted>
  <dcterms:created xsi:type="dcterms:W3CDTF">2024-09-24T07:54:16Z</dcterms:created>
  <dcterms:modified xsi:type="dcterms:W3CDTF">2024-09-24T08:58:23Z</dcterms:modified>
</cp:coreProperties>
</file>