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24\26308_lanškroun_a.jiráska 80_zš\26308_CD\4_Položkový a poptávkový rozpočet\"/>
    </mc:Choice>
  </mc:AlternateContent>
  <xr:revisionPtr revIDLastSave="0" documentId="13_ncr:1_{3516A5C3-1E7F-4C5C-B53F-0C4E5FF7DA5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Etapa 1" sheetId="12" r:id="rId4"/>
    <sheet name="Etapa 2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'Etapa 1'!$1:$7</definedName>
    <definedName name="_xlnm.Print_Titles" localSheetId="4">'Etapa 2'!$1:$7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'Etapa 1'!$A$1:$X$360</definedName>
    <definedName name="_xlnm.Print_Area" localSheetId="4">'Etapa 2'!$A$1:$X$234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20" i="1" s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H42" i="1" s="1"/>
  <c r="I42" i="1" s="1"/>
  <c r="F42" i="1"/>
  <c r="G41" i="1"/>
  <c r="F41" i="1"/>
  <c r="G39" i="1"/>
  <c r="F39" i="1"/>
  <c r="G233" i="13"/>
  <c r="BA226" i="13"/>
  <c r="BA203" i="13"/>
  <c r="BA199" i="13"/>
  <c r="BA198" i="13"/>
  <c r="BA181" i="13"/>
  <c r="BA178" i="13"/>
  <c r="BA169" i="13"/>
  <c r="BA166" i="13"/>
  <c r="BA160" i="13"/>
  <c r="BA156" i="13"/>
  <c r="BA153" i="13"/>
  <c r="BA134" i="13"/>
  <c r="BA44" i="13"/>
  <c r="BA41" i="13"/>
  <c r="BA26" i="13"/>
  <c r="BA10" i="13"/>
  <c r="G9" i="13"/>
  <c r="I9" i="13"/>
  <c r="I8" i="13" s="1"/>
  <c r="K9" i="13"/>
  <c r="K8" i="13" s="1"/>
  <c r="M9" i="13"/>
  <c r="O9" i="13"/>
  <c r="O8" i="13" s="1"/>
  <c r="Q9" i="13"/>
  <c r="Q8" i="13" s="1"/>
  <c r="V9" i="13"/>
  <c r="G16" i="13"/>
  <c r="I16" i="13"/>
  <c r="K16" i="13"/>
  <c r="M16" i="13"/>
  <c r="O16" i="13"/>
  <c r="Q16" i="13"/>
  <c r="V16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V8" i="13" s="1"/>
  <c r="Q30" i="13"/>
  <c r="G31" i="13"/>
  <c r="G30" i="13" s="1"/>
  <c r="I31" i="13"/>
  <c r="I30" i="13" s="1"/>
  <c r="K31" i="13"/>
  <c r="M31" i="13"/>
  <c r="O31" i="13"/>
  <c r="O30" i="13" s="1"/>
  <c r="Q31" i="13"/>
  <c r="V31" i="13"/>
  <c r="V30" i="13" s="1"/>
  <c r="G34" i="13"/>
  <c r="I34" i="13"/>
  <c r="K34" i="13"/>
  <c r="M34" i="13"/>
  <c r="O34" i="13"/>
  <c r="Q34" i="13"/>
  <c r="V34" i="13"/>
  <c r="G37" i="13"/>
  <c r="M37" i="13" s="1"/>
  <c r="I37" i="13"/>
  <c r="K37" i="13"/>
  <c r="K30" i="13" s="1"/>
  <c r="O37" i="13"/>
  <c r="Q37" i="13"/>
  <c r="V37" i="13"/>
  <c r="G40" i="13"/>
  <c r="M40" i="13" s="1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47" i="13"/>
  <c r="G46" i="13" s="1"/>
  <c r="I47" i="13"/>
  <c r="I46" i="13" s="1"/>
  <c r="K47" i="13"/>
  <c r="M47" i="13"/>
  <c r="M46" i="13" s="1"/>
  <c r="O47" i="13"/>
  <c r="O46" i="13" s="1"/>
  <c r="Q47" i="13"/>
  <c r="V47" i="13"/>
  <c r="V46" i="13" s="1"/>
  <c r="G51" i="13"/>
  <c r="I51" i="13"/>
  <c r="K51" i="13"/>
  <c r="M51" i="13"/>
  <c r="O51" i="13"/>
  <c r="Q51" i="13"/>
  <c r="V51" i="13"/>
  <c r="G54" i="13"/>
  <c r="M54" i="13" s="1"/>
  <c r="I54" i="13"/>
  <c r="K54" i="13"/>
  <c r="K46" i="13" s="1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4" i="13"/>
  <c r="I64" i="13"/>
  <c r="K64" i="13"/>
  <c r="M64" i="13"/>
  <c r="O64" i="13"/>
  <c r="Q64" i="13"/>
  <c r="Q46" i="13" s="1"/>
  <c r="V64" i="13"/>
  <c r="G68" i="13"/>
  <c r="I68" i="13"/>
  <c r="K68" i="13"/>
  <c r="M68" i="13"/>
  <c r="O68" i="13"/>
  <c r="Q68" i="13"/>
  <c r="V68" i="13"/>
  <c r="G84" i="13"/>
  <c r="I84" i="13"/>
  <c r="K84" i="13"/>
  <c r="M84" i="13"/>
  <c r="O84" i="13"/>
  <c r="Q84" i="13"/>
  <c r="V84" i="13"/>
  <c r="K86" i="13"/>
  <c r="G87" i="13"/>
  <c r="M87" i="13" s="1"/>
  <c r="I87" i="13"/>
  <c r="I86" i="13" s="1"/>
  <c r="K87" i="13"/>
  <c r="O87" i="13"/>
  <c r="O86" i="13" s="1"/>
  <c r="Q87" i="13"/>
  <c r="Q86" i="13" s="1"/>
  <c r="V87" i="13"/>
  <c r="G107" i="13"/>
  <c r="M107" i="13" s="1"/>
  <c r="I107" i="13"/>
  <c r="K107" i="13"/>
  <c r="O107" i="13"/>
  <c r="Q107" i="13"/>
  <c r="V107" i="13"/>
  <c r="V86" i="13" s="1"/>
  <c r="Q123" i="13"/>
  <c r="G124" i="13"/>
  <c r="G123" i="13" s="1"/>
  <c r="I124" i="13"/>
  <c r="I123" i="13" s="1"/>
  <c r="K124" i="13"/>
  <c r="K123" i="13" s="1"/>
  <c r="M124" i="13"/>
  <c r="O124" i="13"/>
  <c r="O123" i="13" s="1"/>
  <c r="Q124" i="13"/>
  <c r="V124" i="13"/>
  <c r="V123" i="13" s="1"/>
  <c r="G126" i="13"/>
  <c r="I126" i="13"/>
  <c r="K126" i="13"/>
  <c r="M126" i="13"/>
  <c r="M123" i="13" s="1"/>
  <c r="O126" i="13"/>
  <c r="Q126" i="13"/>
  <c r="V126" i="13"/>
  <c r="K129" i="13"/>
  <c r="G130" i="13"/>
  <c r="M130" i="13" s="1"/>
  <c r="M129" i="13" s="1"/>
  <c r="I130" i="13"/>
  <c r="I129" i="13" s="1"/>
  <c r="K130" i="13"/>
  <c r="O130" i="13"/>
  <c r="O129" i="13" s="1"/>
  <c r="Q130" i="13"/>
  <c r="Q129" i="13" s="1"/>
  <c r="V130" i="13"/>
  <c r="G133" i="13"/>
  <c r="M133" i="13" s="1"/>
  <c r="I133" i="13"/>
  <c r="K133" i="13"/>
  <c r="O133" i="13"/>
  <c r="Q133" i="13"/>
  <c r="V133" i="13"/>
  <c r="V129" i="13" s="1"/>
  <c r="Q137" i="13"/>
  <c r="G138" i="13"/>
  <c r="G137" i="13" s="1"/>
  <c r="I138" i="13"/>
  <c r="I137" i="13" s="1"/>
  <c r="K138" i="13"/>
  <c r="K137" i="13" s="1"/>
  <c r="M138" i="13"/>
  <c r="O138" i="13"/>
  <c r="O137" i="13" s="1"/>
  <c r="Q138" i="13"/>
  <c r="V138" i="13"/>
  <c r="V137" i="13" s="1"/>
  <c r="G142" i="13"/>
  <c r="I142" i="13"/>
  <c r="K142" i="13"/>
  <c r="M142" i="13"/>
  <c r="M137" i="13" s="1"/>
  <c r="O142" i="13"/>
  <c r="Q142" i="13"/>
  <c r="V142" i="13"/>
  <c r="G144" i="13"/>
  <c r="K144" i="13"/>
  <c r="V144" i="13"/>
  <c r="G145" i="13"/>
  <c r="M145" i="13" s="1"/>
  <c r="I145" i="13"/>
  <c r="I144" i="13" s="1"/>
  <c r="K145" i="13"/>
  <c r="O145" i="13"/>
  <c r="O144" i="13" s="1"/>
  <c r="Q145" i="13"/>
  <c r="Q144" i="13" s="1"/>
  <c r="V145" i="13"/>
  <c r="G147" i="13"/>
  <c r="M147" i="13" s="1"/>
  <c r="I147" i="13"/>
  <c r="K147" i="13"/>
  <c r="O147" i="13"/>
  <c r="Q147" i="13"/>
  <c r="V147" i="13"/>
  <c r="G150" i="13"/>
  <c r="I150" i="13"/>
  <c r="I149" i="13" s="1"/>
  <c r="K150" i="13"/>
  <c r="K149" i="13" s="1"/>
  <c r="M150" i="13"/>
  <c r="O150" i="13"/>
  <c r="O149" i="13" s="1"/>
  <c r="Q150" i="13"/>
  <c r="V150" i="13"/>
  <c r="G152" i="13"/>
  <c r="G149" i="13" s="1"/>
  <c r="I152" i="13"/>
  <c r="K152" i="13"/>
  <c r="M152" i="13"/>
  <c r="O152" i="13"/>
  <c r="Q152" i="13"/>
  <c r="V152" i="13"/>
  <c r="V149" i="13" s="1"/>
  <c r="G155" i="13"/>
  <c r="M155" i="13" s="1"/>
  <c r="I155" i="13"/>
  <c r="K155" i="13"/>
  <c r="O155" i="13"/>
  <c r="Q155" i="13"/>
  <c r="V155" i="13"/>
  <c r="G159" i="13"/>
  <c r="M159" i="13" s="1"/>
  <c r="I159" i="13"/>
  <c r="K159" i="13"/>
  <c r="O159" i="13"/>
  <c r="Q159" i="13"/>
  <c r="Q149" i="13" s="1"/>
  <c r="V159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8" i="13"/>
  <c r="I168" i="13"/>
  <c r="K168" i="13"/>
  <c r="M168" i="13"/>
  <c r="O168" i="13"/>
  <c r="Q168" i="13"/>
  <c r="V168" i="13"/>
  <c r="G171" i="13"/>
  <c r="I171" i="13"/>
  <c r="K171" i="13"/>
  <c r="M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I184" i="13"/>
  <c r="I183" i="13" s="1"/>
  <c r="K184" i="13"/>
  <c r="K183" i="13" s="1"/>
  <c r="M184" i="13"/>
  <c r="O184" i="13"/>
  <c r="O183" i="13" s="1"/>
  <c r="Q184" i="13"/>
  <c r="V184" i="13"/>
  <c r="G187" i="13"/>
  <c r="G183" i="13" s="1"/>
  <c r="I187" i="13"/>
  <c r="K187" i="13"/>
  <c r="M187" i="13"/>
  <c r="O187" i="13"/>
  <c r="Q187" i="13"/>
  <c r="V187" i="13"/>
  <c r="V183" i="13" s="1"/>
  <c r="G191" i="13"/>
  <c r="M191" i="13" s="1"/>
  <c r="I191" i="13"/>
  <c r="K191" i="13"/>
  <c r="O191" i="13"/>
  <c r="Q191" i="13"/>
  <c r="V191" i="13"/>
  <c r="G194" i="13"/>
  <c r="M194" i="13" s="1"/>
  <c r="I194" i="13"/>
  <c r="K194" i="13"/>
  <c r="O194" i="13"/>
  <c r="Q194" i="13"/>
  <c r="Q183" i="13" s="1"/>
  <c r="V194" i="13"/>
  <c r="G197" i="13"/>
  <c r="M197" i="13" s="1"/>
  <c r="I197" i="13"/>
  <c r="K197" i="13"/>
  <c r="O197" i="13"/>
  <c r="Q197" i="13"/>
  <c r="V197" i="13"/>
  <c r="G202" i="13"/>
  <c r="I202" i="13"/>
  <c r="K202" i="13"/>
  <c r="M202" i="13"/>
  <c r="O202" i="13"/>
  <c r="Q202" i="13"/>
  <c r="V202" i="13"/>
  <c r="K206" i="13"/>
  <c r="O206" i="13"/>
  <c r="G207" i="13"/>
  <c r="G206" i="13" s="1"/>
  <c r="I207" i="13"/>
  <c r="I206" i="13" s="1"/>
  <c r="K207" i="13"/>
  <c r="M207" i="13"/>
  <c r="M206" i="13" s="1"/>
  <c r="O207" i="13"/>
  <c r="Q207" i="13"/>
  <c r="Q206" i="13" s="1"/>
  <c r="V207" i="13"/>
  <c r="V206" i="13" s="1"/>
  <c r="G209" i="13"/>
  <c r="M209" i="13" s="1"/>
  <c r="I209" i="13"/>
  <c r="K209" i="13"/>
  <c r="O209" i="13"/>
  <c r="Q209" i="13"/>
  <c r="V209" i="13"/>
  <c r="G213" i="13"/>
  <c r="M213" i="13" s="1"/>
  <c r="I213" i="13"/>
  <c r="K213" i="13"/>
  <c r="K212" i="13" s="1"/>
  <c r="O213" i="13"/>
  <c r="O212" i="13" s="1"/>
  <c r="Q213" i="13"/>
  <c r="V213" i="13"/>
  <c r="V212" i="13" s="1"/>
  <c r="G215" i="13"/>
  <c r="I215" i="13"/>
  <c r="K215" i="13"/>
  <c r="M215" i="13"/>
  <c r="O215" i="13"/>
  <c r="Q215" i="13"/>
  <c r="V215" i="13"/>
  <c r="G217" i="13"/>
  <c r="I217" i="13"/>
  <c r="K217" i="13"/>
  <c r="M217" i="13"/>
  <c r="O217" i="13"/>
  <c r="Q217" i="13"/>
  <c r="V217" i="13"/>
  <c r="G219" i="13"/>
  <c r="I219" i="13"/>
  <c r="I212" i="13" s="1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Q212" i="13" s="1"/>
  <c r="V223" i="13"/>
  <c r="G225" i="13"/>
  <c r="M225" i="13" s="1"/>
  <c r="I225" i="13"/>
  <c r="K225" i="13"/>
  <c r="O225" i="13"/>
  <c r="Q225" i="13"/>
  <c r="V225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AE233" i="13"/>
  <c r="AF233" i="13"/>
  <c r="G359" i="12"/>
  <c r="BA352" i="12"/>
  <c r="BA330" i="12"/>
  <c r="BA326" i="12"/>
  <c r="BA325" i="12"/>
  <c r="BA307" i="12"/>
  <c r="BA304" i="12"/>
  <c r="BA293" i="12"/>
  <c r="BA290" i="12"/>
  <c r="BA282" i="12"/>
  <c r="BA277" i="12"/>
  <c r="BA274" i="12"/>
  <c r="BA243" i="12"/>
  <c r="BA49" i="12"/>
  <c r="BA45" i="12"/>
  <c r="BA23" i="12"/>
  <c r="BA10" i="12"/>
  <c r="G9" i="12"/>
  <c r="I9" i="12"/>
  <c r="I8" i="12" s="1"/>
  <c r="K9" i="12"/>
  <c r="M9" i="12"/>
  <c r="O9" i="12"/>
  <c r="Q9" i="12"/>
  <c r="Q8" i="12" s="1"/>
  <c r="V9" i="12"/>
  <c r="G12" i="12"/>
  <c r="I12" i="12"/>
  <c r="K12" i="12"/>
  <c r="K8" i="12" s="1"/>
  <c r="M12" i="12"/>
  <c r="O12" i="12"/>
  <c r="O8" i="12" s="1"/>
  <c r="Q12" i="12"/>
  <c r="V12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V8" i="12" s="1"/>
  <c r="Q31" i="12"/>
  <c r="G32" i="12"/>
  <c r="G31" i="12" s="1"/>
  <c r="I32" i="12"/>
  <c r="K32" i="12"/>
  <c r="K31" i="12" s="1"/>
  <c r="M32" i="12"/>
  <c r="O32" i="12"/>
  <c r="O31" i="12" s="1"/>
  <c r="Q32" i="12"/>
  <c r="V32" i="12"/>
  <c r="V31" i="12" s="1"/>
  <c r="G36" i="12"/>
  <c r="I36" i="12"/>
  <c r="I31" i="12" s="1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3" i="12"/>
  <c r="G52" i="12" s="1"/>
  <c r="I53" i="12"/>
  <c r="K53" i="12"/>
  <c r="K52" i="12" s="1"/>
  <c r="M53" i="12"/>
  <c r="O53" i="12"/>
  <c r="O52" i="12" s="1"/>
  <c r="Q53" i="12"/>
  <c r="V53" i="12"/>
  <c r="V52" i="12" s="1"/>
  <c r="G74" i="12"/>
  <c r="I74" i="12"/>
  <c r="I52" i="12" s="1"/>
  <c r="K74" i="12"/>
  <c r="M74" i="12"/>
  <c r="O74" i="12"/>
  <c r="Q74" i="12"/>
  <c r="V74" i="12"/>
  <c r="G95" i="12"/>
  <c r="M95" i="12" s="1"/>
  <c r="I95" i="12"/>
  <c r="K95" i="12"/>
  <c r="O95" i="12"/>
  <c r="Q95" i="12"/>
  <c r="V95" i="12"/>
  <c r="G116" i="12"/>
  <c r="M116" i="12" s="1"/>
  <c r="I116" i="12"/>
  <c r="K116" i="12"/>
  <c r="O116" i="12"/>
  <c r="Q116" i="12"/>
  <c r="V116" i="12"/>
  <c r="G136" i="12"/>
  <c r="M136" i="12" s="1"/>
  <c r="I136" i="12"/>
  <c r="K136" i="12"/>
  <c r="O136" i="12"/>
  <c r="Q136" i="12"/>
  <c r="V136" i="12"/>
  <c r="G157" i="12"/>
  <c r="I157" i="12"/>
  <c r="K157" i="12"/>
  <c r="M157" i="12"/>
  <c r="O157" i="12"/>
  <c r="Q157" i="12"/>
  <c r="Q52" i="12" s="1"/>
  <c r="V157" i="12"/>
  <c r="G162" i="12"/>
  <c r="I162" i="12"/>
  <c r="K162" i="12"/>
  <c r="M162" i="12"/>
  <c r="O162" i="12"/>
  <c r="Q162" i="12"/>
  <c r="V162" i="12"/>
  <c r="G181" i="12"/>
  <c r="I181" i="12"/>
  <c r="K181" i="12"/>
  <c r="M181" i="12"/>
  <c r="O181" i="12"/>
  <c r="Q181" i="12"/>
  <c r="V181" i="12"/>
  <c r="G188" i="12"/>
  <c r="K188" i="12"/>
  <c r="G189" i="12"/>
  <c r="M189" i="12" s="1"/>
  <c r="I189" i="12"/>
  <c r="I188" i="12" s="1"/>
  <c r="K189" i="12"/>
  <c r="O189" i="12"/>
  <c r="Q189" i="12"/>
  <c r="Q188" i="12" s="1"/>
  <c r="V189" i="12"/>
  <c r="G212" i="12"/>
  <c r="M212" i="12" s="1"/>
  <c r="I212" i="12"/>
  <c r="K212" i="12"/>
  <c r="O212" i="12"/>
  <c r="O188" i="12" s="1"/>
  <c r="Q212" i="12"/>
  <c r="V212" i="12"/>
  <c r="V188" i="12" s="1"/>
  <c r="Q231" i="12"/>
  <c r="G232" i="12"/>
  <c r="G231" i="12" s="1"/>
  <c r="I232" i="12"/>
  <c r="K232" i="12"/>
  <c r="K231" i="12" s="1"/>
  <c r="M232" i="12"/>
  <c r="O232" i="12"/>
  <c r="O231" i="12" s="1"/>
  <c r="Q232" i="12"/>
  <c r="V232" i="12"/>
  <c r="V231" i="12" s="1"/>
  <c r="G234" i="12"/>
  <c r="I234" i="12"/>
  <c r="I231" i="12" s="1"/>
  <c r="K234" i="12"/>
  <c r="M234" i="12"/>
  <c r="M231" i="12" s="1"/>
  <c r="O234" i="12"/>
  <c r="Q234" i="12"/>
  <c r="V234" i="12"/>
  <c r="G237" i="12"/>
  <c r="K237" i="12"/>
  <c r="V237" i="12"/>
  <c r="G238" i="12"/>
  <c r="M238" i="12" s="1"/>
  <c r="I238" i="12"/>
  <c r="I237" i="12" s="1"/>
  <c r="K238" i="12"/>
  <c r="O238" i="12"/>
  <c r="Q238" i="12"/>
  <c r="Q237" i="12" s="1"/>
  <c r="V238" i="12"/>
  <c r="G242" i="12"/>
  <c r="M242" i="12" s="1"/>
  <c r="I242" i="12"/>
  <c r="K242" i="12"/>
  <c r="O242" i="12"/>
  <c r="O237" i="12" s="1"/>
  <c r="Q242" i="12"/>
  <c r="V242" i="12"/>
  <c r="M256" i="12"/>
  <c r="Q256" i="12"/>
  <c r="G257" i="12"/>
  <c r="G256" i="12" s="1"/>
  <c r="I257" i="12"/>
  <c r="K257" i="12"/>
  <c r="K256" i="12" s="1"/>
  <c r="M257" i="12"/>
  <c r="O257" i="12"/>
  <c r="O256" i="12" s="1"/>
  <c r="Q257" i="12"/>
  <c r="V257" i="12"/>
  <c r="V256" i="12" s="1"/>
  <c r="G262" i="12"/>
  <c r="I262" i="12"/>
  <c r="I256" i="12" s="1"/>
  <c r="K262" i="12"/>
  <c r="M262" i="12"/>
  <c r="O262" i="12"/>
  <c r="Q262" i="12"/>
  <c r="V262" i="12"/>
  <c r="G265" i="12"/>
  <c r="K265" i="12"/>
  <c r="G266" i="12"/>
  <c r="M266" i="12" s="1"/>
  <c r="I266" i="12"/>
  <c r="I265" i="12" s="1"/>
  <c r="K266" i="12"/>
  <c r="O266" i="12"/>
  <c r="Q266" i="12"/>
  <c r="Q265" i="12" s="1"/>
  <c r="V266" i="12"/>
  <c r="G268" i="12"/>
  <c r="M268" i="12" s="1"/>
  <c r="I268" i="12"/>
  <c r="K268" i="12"/>
  <c r="O268" i="12"/>
  <c r="O265" i="12" s="1"/>
  <c r="Q268" i="12"/>
  <c r="V268" i="12"/>
  <c r="V265" i="12" s="1"/>
  <c r="G271" i="12"/>
  <c r="G270" i="12" s="1"/>
  <c r="I271" i="12"/>
  <c r="K271" i="12"/>
  <c r="K270" i="12" s="1"/>
  <c r="M271" i="12"/>
  <c r="O271" i="12"/>
  <c r="O270" i="12" s="1"/>
  <c r="Q271" i="12"/>
  <c r="V271" i="12"/>
  <c r="V270" i="12" s="1"/>
  <c r="G273" i="12"/>
  <c r="I273" i="12"/>
  <c r="I270" i="12" s="1"/>
  <c r="K273" i="12"/>
  <c r="M273" i="12"/>
  <c r="O273" i="12"/>
  <c r="Q273" i="12"/>
  <c r="V273" i="12"/>
  <c r="G276" i="12"/>
  <c r="M276" i="12" s="1"/>
  <c r="I276" i="12"/>
  <c r="K276" i="12"/>
  <c r="O276" i="12"/>
  <c r="Q276" i="12"/>
  <c r="V276" i="12"/>
  <c r="G281" i="12"/>
  <c r="M281" i="12" s="1"/>
  <c r="I281" i="12"/>
  <c r="K281" i="12"/>
  <c r="O281" i="12"/>
  <c r="Q281" i="12"/>
  <c r="Q270" i="12" s="1"/>
  <c r="V281" i="12"/>
  <c r="G284" i="12"/>
  <c r="M284" i="12" s="1"/>
  <c r="I284" i="12"/>
  <c r="K284" i="12"/>
  <c r="O284" i="12"/>
  <c r="Q284" i="12"/>
  <c r="V284" i="12"/>
  <c r="G289" i="12"/>
  <c r="I289" i="12"/>
  <c r="K289" i="12"/>
  <c r="M289" i="12"/>
  <c r="O289" i="12"/>
  <c r="Q289" i="12"/>
  <c r="V289" i="12"/>
  <c r="G292" i="12"/>
  <c r="I292" i="12"/>
  <c r="K292" i="12"/>
  <c r="M292" i="12"/>
  <c r="O292" i="12"/>
  <c r="Q292" i="12"/>
  <c r="V292" i="12"/>
  <c r="G295" i="12"/>
  <c r="I295" i="12"/>
  <c r="K295" i="12"/>
  <c r="M295" i="12"/>
  <c r="O295" i="12"/>
  <c r="Q295" i="12"/>
  <c r="V295" i="12"/>
  <c r="G299" i="12"/>
  <c r="M299" i="12" s="1"/>
  <c r="I299" i="12"/>
  <c r="K299" i="12"/>
  <c r="O299" i="12"/>
  <c r="Q299" i="12"/>
  <c r="V299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10" i="12"/>
  <c r="I310" i="12"/>
  <c r="K310" i="12"/>
  <c r="K309" i="12" s="1"/>
  <c r="M310" i="12"/>
  <c r="O310" i="12"/>
  <c r="O309" i="12" s="1"/>
  <c r="Q310" i="12"/>
  <c r="V310" i="12"/>
  <c r="G313" i="12"/>
  <c r="I313" i="12"/>
  <c r="I309" i="12" s="1"/>
  <c r="K313" i="12"/>
  <c r="M313" i="12"/>
  <c r="O313" i="12"/>
  <c r="Q313" i="12"/>
  <c r="V313" i="12"/>
  <c r="G318" i="12"/>
  <c r="G309" i="12" s="1"/>
  <c r="I318" i="12"/>
  <c r="K318" i="12"/>
  <c r="O318" i="12"/>
  <c r="Q318" i="12"/>
  <c r="V318" i="12"/>
  <c r="V309" i="12" s="1"/>
  <c r="G321" i="12"/>
  <c r="M321" i="12" s="1"/>
  <c r="I321" i="12"/>
  <c r="K321" i="12"/>
  <c r="O321" i="12"/>
  <c r="Q321" i="12"/>
  <c r="V321" i="12"/>
  <c r="G324" i="12"/>
  <c r="M324" i="12" s="1"/>
  <c r="I324" i="12"/>
  <c r="K324" i="12"/>
  <c r="O324" i="12"/>
  <c r="Q324" i="12"/>
  <c r="V324" i="12"/>
  <c r="G329" i="12"/>
  <c r="I329" i="12"/>
  <c r="K329" i="12"/>
  <c r="M329" i="12"/>
  <c r="O329" i="12"/>
  <c r="Q329" i="12"/>
  <c r="Q309" i="12" s="1"/>
  <c r="V329" i="12"/>
  <c r="O333" i="12"/>
  <c r="G334" i="12"/>
  <c r="I334" i="12"/>
  <c r="I333" i="12" s="1"/>
  <c r="K334" i="12"/>
  <c r="M334" i="12"/>
  <c r="O334" i="12"/>
  <c r="Q334" i="12"/>
  <c r="Q333" i="12" s="1"/>
  <c r="V334" i="12"/>
  <c r="G336" i="12"/>
  <c r="G333" i="12" s="1"/>
  <c r="I336" i="12"/>
  <c r="K336" i="12"/>
  <c r="K333" i="12" s="1"/>
  <c r="O336" i="12"/>
  <c r="Q336" i="12"/>
  <c r="V336" i="12"/>
  <c r="V333" i="12" s="1"/>
  <c r="G339" i="12"/>
  <c r="M339" i="12" s="1"/>
  <c r="M338" i="12" s="1"/>
  <c r="I339" i="12"/>
  <c r="K339" i="12"/>
  <c r="K338" i="12" s="1"/>
  <c r="O339" i="12"/>
  <c r="O338" i="12" s="1"/>
  <c r="Q339" i="12"/>
  <c r="V339" i="12"/>
  <c r="V338" i="12" s="1"/>
  <c r="G341" i="12"/>
  <c r="I341" i="12"/>
  <c r="K341" i="12"/>
  <c r="M341" i="12"/>
  <c r="O341" i="12"/>
  <c r="Q341" i="12"/>
  <c r="Q338" i="12" s="1"/>
  <c r="V341" i="12"/>
  <c r="G343" i="12"/>
  <c r="I343" i="12"/>
  <c r="K343" i="12"/>
  <c r="M343" i="12"/>
  <c r="O343" i="12"/>
  <c r="Q343" i="12"/>
  <c r="V343" i="12"/>
  <c r="G345" i="12"/>
  <c r="I345" i="12"/>
  <c r="K345" i="12"/>
  <c r="M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I338" i="12" s="1"/>
  <c r="K349" i="12"/>
  <c r="O349" i="12"/>
  <c r="Q349" i="12"/>
  <c r="V349" i="12"/>
  <c r="G351" i="12"/>
  <c r="M351" i="12" s="1"/>
  <c r="I351" i="12"/>
  <c r="K351" i="12"/>
  <c r="O351" i="12"/>
  <c r="Q351" i="12"/>
  <c r="V351" i="12"/>
  <c r="G354" i="12"/>
  <c r="I354" i="12"/>
  <c r="K354" i="12"/>
  <c r="M354" i="12"/>
  <c r="O354" i="12"/>
  <c r="Q354" i="12"/>
  <c r="V354" i="12"/>
  <c r="G356" i="12"/>
  <c r="I356" i="12"/>
  <c r="K356" i="12"/>
  <c r="M356" i="12"/>
  <c r="O356" i="12"/>
  <c r="Q356" i="12"/>
  <c r="V356" i="12"/>
  <c r="AE359" i="12"/>
  <c r="AF359" i="12"/>
  <c r="I19" i="1"/>
  <c r="I18" i="1"/>
  <c r="F44" i="1"/>
  <c r="G23" i="1" s="1"/>
  <c r="G44" i="1"/>
  <c r="G25" i="1" s="1"/>
  <c r="A25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16" i="1" l="1"/>
  <c r="I17" i="1"/>
  <c r="I67" i="1"/>
  <c r="J65" i="1" s="1"/>
  <c r="H43" i="1"/>
  <c r="I43" i="1" s="1"/>
  <c r="A26" i="1"/>
  <c r="G26" i="1"/>
  <c r="H39" i="1"/>
  <c r="H44" i="1" s="1"/>
  <c r="A23" i="1"/>
  <c r="G28" i="1"/>
  <c r="M183" i="13"/>
  <c r="M30" i="13"/>
  <c r="M149" i="13"/>
  <c r="M86" i="13"/>
  <c r="M8" i="13"/>
  <c r="M212" i="13"/>
  <c r="M144" i="13"/>
  <c r="G8" i="13"/>
  <c r="G212" i="13"/>
  <c r="G129" i="13"/>
  <c r="G86" i="13"/>
  <c r="M265" i="12"/>
  <c r="M237" i="12"/>
  <c r="M188" i="12"/>
  <c r="M270" i="12"/>
  <c r="M52" i="12"/>
  <c r="M8" i="12"/>
  <c r="M31" i="12"/>
  <c r="M336" i="12"/>
  <c r="M333" i="12" s="1"/>
  <c r="M318" i="12"/>
  <c r="M309" i="12" s="1"/>
  <c r="G8" i="12"/>
  <c r="G338" i="12"/>
  <c r="I39" i="1"/>
  <c r="I44" i="1" s="1"/>
  <c r="J42" i="1" s="1"/>
  <c r="J61" i="1" l="1"/>
  <c r="J58" i="1"/>
  <c r="J66" i="1"/>
  <c r="J55" i="1"/>
  <c r="I21" i="1"/>
  <c r="J63" i="1"/>
  <c r="J59" i="1"/>
  <c r="J56" i="1"/>
  <c r="J64" i="1"/>
  <c r="J60" i="1"/>
  <c r="J57" i="1"/>
  <c r="J62" i="1"/>
  <c r="A24" i="1"/>
  <c r="G24" i="1"/>
  <c r="A27" i="1" s="1"/>
  <c r="J41" i="1"/>
  <c r="J43" i="1"/>
  <c r="J39" i="1"/>
  <c r="J44" i="1" s="1"/>
  <c r="J67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Zlámal</author>
  </authors>
  <commentList>
    <comment ref="S6" authorId="0" shapeId="0" xr:uid="{FDA39725-E752-45FD-9E97-5FB47856DE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FA0498-E0AE-4E08-890A-F3A3DA658D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Zlámal</author>
  </authors>
  <commentList>
    <comment ref="S6" authorId="0" shapeId="0" xr:uid="{538DD61B-B90A-4202-AB04-A65EA1D4EF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D2E8C8-11C1-4BF4-8B80-B13639BF9F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<sst xmlns="http://schemas.openxmlformats.org/spreadsheetml/2006/main" count="1921" uniqueCount="383">
  <si>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</si>
  <si>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</si>
  <si>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</si>
  <si>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</si>
  <si>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</si>
  <si>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</si>
  <si>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</si>
  <si>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</si>
  <si>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</si>
  <si>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</si>
  <si>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</si>
  <si>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</si>
  <si>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</si>
  <si>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</si>
  <si>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</si>
  <si>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</si>
  <si>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</si>
  <si>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</si>
  <si>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</si>
  <si>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</si>
  <si>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</si>
  <si>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</si>
  <si>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</si>
  <si>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</si>
  <si>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</si>
  <si>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</si>
  <si>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</si>
  <si>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</si>
  <si>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</si>
  <si>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</si>
  <si>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</si>
  <si>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</si>
  <si>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</si>
  <si>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</si>
  <si>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</si>
  <si>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</si>
  <si>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</si>
  <si>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</si>
  <si>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</si>
  <si>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</si>
  <si>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</si>
  <si>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</si>
  <si>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</si>
  <si>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26308</t>
  </si>
  <si>
    <t>Lanškroun ZŠ, Nám. J.M. Marků 80</t>
  </si>
  <si>
    <t>Stavba</t>
  </si>
  <si>
    <t>Stavební objekt</t>
  </si>
  <si>
    <t>1</t>
  </si>
  <si>
    <t>Lanškroun ZŠ - sanace Etapa 1</t>
  </si>
  <si>
    <t>2</t>
  </si>
  <si>
    <t>Lanškroun ZŠ - sanace Etapa 2</t>
  </si>
  <si>
    <t>Celkem za stavbu</t>
  </si>
  <si>
    <t>CZK</t>
  </si>
  <si>
    <t>#POPS</t>
  </si>
  <si>
    <t>Popis stavby: 26308 - Lanškroun ZŠ, Nám. J.M. Marků 80</t>
  </si>
  <si>
    <t>#POPO</t>
  </si>
  <si>
    <t>Popis objektu: 26308 - Lanškroun ZŠ, Nám. J.M. Marků 80</t>
  </si>
  <si>
    <t>#POPR</t>
  </si>
  <si>
    <t>Popis rozpoetu: 1 - Lanškroun ZŠ - sanace Etapa 1</t>
  </si>
  <si>
    <t>Popis rozpoetu: 2 - Lanškroun ZŠ - sanace Etapa 2</t>
  </si>
  <si>
    <t>Rekapitulace dílů</t>
  </si>
  <si>
    <t>Typ dílu</t>
  </si>
  <si>
    <t>3</t>
  </si>
  <si>
    <t>Svislé a kompletní konstrukce</t>
  </si>
  <si>
    <t>5</t>
  </si>
  <si>
    <t>Komunikace</t>
  </si>
  <si>
    <t>61</t>
  </si>
  <si>
    <t>Úpravy povrchů vnitřní</t>
  </si>
  <si>
    <t>96</t>
  </si>
  <si>
    <t>Bourání konstrukcí</t>
  </si>
  <si>
    <t>S01</t>
  </si>
  <si>
    <t>Prorážení otvorů</t>
  </si>
  <si>
    <t>711</t>
  </si>
  <si>
    <t>Izolace proti vodě</t>
  </si>
  <si>
    <t>713</t>
  </si>
  <si>
    <t>Izolace tepelné</t>
  </si>
  <si>
    <t>735</t>
  </si>
  <si>
    <t>Otopná tělesa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</si>
  <si>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</si>
  <si>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</si>
  <si>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</si>
  <si>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</si>
  <si>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</si>
  <si>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</si>
  <si>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</si>
  <si>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</si>
  <si>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</si>
  <si>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</si>
  <si>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</si>
  <si>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</si>
  <si>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</si>
  <si>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</si>
  <si>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</si>
  <si>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</si>
  <si>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</si>
  <si>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</si>
  <si>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</si>
  <si>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</si>
  <si>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</si>
  <si>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</si>
  <si>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</si>
  <si>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</si>
  <si>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</si>
  <si>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</si>
  <si>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</si>
  <si>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</si>
  <si>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</si>
  <si>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</si>
  <si>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</si>
  <si>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</si>
  <si>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</si>
  <si>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</si>
  <si>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</si>
  <si>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281606214R00</t>
  </si>
  <si>
    <t>Injektování zdiva proti vzlínající vlhkosti cihelného, tloušťky do 1000 mm, nízkotlakovou injektáží, silikonovou injektážní hmotou</t>
  </si>
  <si>
    <t xml:space="preserve">m2    </t>
  </si>
  <si>
    <t>801-4</t>
  </si>
  <si>
    <t>RTS 24/ I</t>
  </si>
  <si>
    <t>Práce</t>
  </si>
  <si>
    <t>POL1_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</si>
  <si>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</si>
  <si>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POP</t>
  </si>
  <si>
    <t>SPU</t>
  </si>
  <si>
    <t>319201319R00</t>
  </si>
  <si>
    <t>Vyrovnání povrchu zdiva pod omítku maltou ze SMS tloušťka 50 mm</t>
  </si>
  <si>
    <t>m2</t>
  </si>
  <si>
    <t>801-1</t>
  </si>
  <si>
    <t>maltou ze suché směsi, bez pomocného lešení,</t>
  </si>
  <si>
    <t>SPI</t>
  </si>
  <si>
    <t>Podrovnání v pozici lišty nerez desek</t>
  </si>
  <si>
    <t>Ul. Nádražní : 0,2*32,6</t>
  </si>
  <si>
    <t>VV</t>
  </si>
  <si>
    <t>Ul. Karolíny Sv. : 0,2*34,2</t>
  </si>
  <si>
    <t>319300015RT1</t>
  </si>
  <si>
    <t>Dodatečná izolace zdiva podřezáním a vložením fólie  zdivo smíšené a kamenné, o tloušťce do 450 mm</t>
  </si>
  <si>
    <t>m</t>
  </si>
  <si>
    <t>319300016RT1</t>
  </si>
  <si>
    <t>Dodatečná izolace zdiva podřezáním a vložením fólie  zdivo smíšené a kamenné, o tloušťce přes 450 do 600 mm</t>
  </si>
  <si>
    <t>711823129RT5</t>
  </si>
  <si>
    <t>Ochrana konstrukcí nopovou fólií ukončovací lišta,  , včetně dodávky lišty</t>
  </si>
  <si>
    <t>800-711</t>
  </si>
  <si>
    <t>Ukončení horní hrany nerez desek - zhotovitel oceňuje i možnou složitost v rámci nerovností horní hrany desek</t>
  </si>
  <si>
    <t>Ul. Nádražní : 32,6</t>
  </si>
  <si>
    <t>Ul. Karolíny Sv. : 34,2</t>
  </si>
  <si>
    <t>R01 - 319300114R00</t>
  </si>
  <si>
    <t>Dodatečné vložení izolace HW systémem vertikálně</t>
  </si>
  <si>
    <t>Vlastní</t>
  </si>
  <si>
    <t>Indiv</t>
  </si>
  <si>
    <t>Ul. Nádražní : ((2,37+0,4)/2)*32,6</t>
  </si>
  <si>
    <t>Ul. Karolíny Sv. : ((0,4+0,4)/2)*34,2</t>
  </si>
  <si>
    <t>113106211R00</t>
  </si>
  <si>
    <t>Rozebrání vozovek a ploch s jakoukoliv výplní spár   v ploše jednotlivě do 200 m2, z velkých kostek, kladených do lože z kameniva těženého, škváry nebo strusky</t>
  </si>
  <si>
    <t>822-1</t>
  </si>
  <si>
    <t>s přemístěním hmot na skládku na vzdálenost do 3 m nebo s naložením na dopravní prostředek</t>
  </si>
  <si>
    <t>ul.Karolíny Světlé : (29,2+5)*0,8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</si>
  <si>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</si>
  <si>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</si>
  <si>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ul.Nádražní : (30,6+2)*0,8</t>
  </si>
  <si>
    <t>564811111R00</t>
  </si>
  <si>
    <t>Podklad ze štěrkodrti s rozprostřením a zhutněním frakce 0-32 mm, tloušťka po zhutnění 50 mm</t>
  </si>
  <si>
    <t>doplnění podkladních vrstev s využitím stávajících</t>
  </si>
  <si>
    <t>26,08+27,36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</si>
  <si>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</si>
  <si>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</si>
  <si>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</si>
  <si>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591211111R00</t>
  </si>
  <si>
    <t>Kladení dlažby z kostek drobných z kamene, do lože z kameniva těženého tloušťky 50 mm</t>
  </si>
  <si>
    <t>602022122R00</t>
  </si>
  <si>
    <t xml:space="preserve">Omítka stěn z hotových směsí vrstva vyrovnávací,  , sanační, tloušťka vrstvy 20 mm,  </t>
  </si>
  <si>
    <t>po jednotlivých vrstvách</t>
  </si>
  <si>
    <t>účtováno dle skutečnosti</t>
  </si>
  <si>
    <t xml:space="preserve">1.PP : </t>
  </si>
  <si>
    <t>podesta : 1,8*1</t>
  </si>
  <si>
    <t xml:space="preserve">1.NP : </t>
  </si>
  <si>
    <t>1.06 : 2*0,7</t>
  </si>
  <si>
    <t>1.07 : 0,9*0,7</t>
  </si>
  <si>
    <t>1.08 : 2,4*0,7</t>
  </si>
  <si>
    <t>1.09 : 1,5*0,7</t>
  </si>
  <si>
    <t>1.10 : 1,1*0,7</t>
  </si>
  <si>
    <t>1.13 : 4,6*0,7</t>
  </si>
  <si>
    <t>1.14 : 4,7*1</t>
  </si>
  <si>
    <t>3,0*0,5</t>
  </si>
  <si>
    <t>1.15 : 9,2*0,7</t>
  </si>
  <si>
    <t>1.02 : 4,3*1</t>
  </si>
  <si>
    <t>1.03 : 18,2*1</t>
  </si>
  <si>
    <t>1.17 : 8,2*1</t>
  </si>
  <si>
    <t>1.23 : 6,1*0,3</t>
  </si>
  <si>
    <t>1.24 : 19,7*0,3</t>
  </si>
  <si>
    <t>610411129R00</t>
  </si>
  <si>
    <t>Nástřik roztokem neutralizačním pod sanační omítky</t>
  </si>
  <si>
    <t>první vrstva</t>
  </si>
  <si>
    <t>4*1,2</t>
  </si>
  <si>
    <t>druhá vrstva</t>
  </si>
  <si>
    <t>612433311T00</t>
  </si>
  <si>
    <t>Omítka sanační vnitřní tepelně izolační, vysoké zasolení, tl.30 mm</t>
  </si>
  <si>
    <t>Kalkul</t>
  </si>
  <si>
    <t>Kotvící postřik, jádrová omítka do 30mm, štuk</t>
  </si>
  <si>
    <t>622412312RT1</t>
  </si>
  <si>
    <t xml:space="preserve">Nátěr vnějsích omítek stěn silikátový, složitost 1-2,  </t>
  </si>
  <si>
    <t>Penetrace + 2 x krycí nátěr.</t>
  </si>
  <si>
    <t>včetně penetrace podkladu</t>
  </si>
  <si>
    <t>919722111R00</t>
  </si>
  <si>
    <t>Dilatační spáry řezané v cementobetonovém krytu příčné, řezání spár šířky 2 až 5 mm</t>
  </si>
  <si>
    <t>vyčištění spár po řezání, vyčištění spár před zálivkou a impregnace spár před zálivkou,</t>
  </si>
  <si>
    <t>prořezání spáry osekávaných omítek</t>
  </si>
  <si>
    <t>2+0,9+2,4+1,5+5,7+7,7+9,2</t>
  </si>
  <si>
    <t>216904212.R02</t>
  </si>
  <si>
    <t>Propařování zdiva</t>
  </si>
  <si>
    <t>R.207 om</t>
  </si>
  <si>
    <t>Dodávka a montáž difúzních lišt</t>
  </si>
  <si>
    <t>bm</t>
  </si>
  <si>
    <t>1.02 : 4,3</t>
  </si>
  <si>
    <t>1.03 : 18,2</t>
  </si>
  <si>
    <t>1.23 : 6,1</t>
  </si>
  <si>
    <t>1.24 : 19,7</t>
  </si>
  <si>
    <t>289902111R00</t>
  </si>
  <si>
    <t xml:space="preserve">Otlučení omítek nebo odsekání vrstev betonu otlučení nebo odsekání omítek, stěny,  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</si>
  <si>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</si>
  <si>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</si>
  <si>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</si>
  <si>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</si>
  <si>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</si>
  <si>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978023411R00</t>
  </si>
  <si>
    <t>Vysekání, vyškrábání a vyčištění spár zdiva cihelného  mimo komínového</t>
  </si>
  <si>
    <t>801-3</t>
  </si>
  <si>
    <t>970031018R00</t>
  </si>
  <si>
    <t>Jádrové vrtání, kruhové prostupy v cihelném zdivu jádrové vrtání, d 14-18 mm</t>
  </si>
  <si>
    <t>970031035R00</t>
  </si>
  <si>
    <t>Jádrové vrtání, kruhové prostupy v cihelném zdivu jádrové vrtání, d 35-39 mm</t>
  </si>
  <si>
    <t>Standardní provedení je hloubka 1,0m pro instalaci 1ks katody, hlubší vývrty viz. výkaz výměr</t>
  </si>
  <si>
    <t>711212002RW7</t>
  </si>
  <si>
    <t>Izolace proti vodě stěrka hydroizolační  bitumenová, proti tlakové vodě</t>
  </si>
  <si>
    <t>dvouvrstvá</t>
  </si>
  <si>
    <t>40*0,5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</si>
  <si>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</si>
  <si>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</si>
  <si>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</si>
  <si>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Součtová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</si>
  <si>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</si>
  <si>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</si>
  <si>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</si>
  <si>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antikondenzační úprava</t>
  </si>
  <si>
    <t>3*0,5</t>
  </si>
  <si>
    <t>713131542R00</t>
  </si>
  <si>
    <t>Montáž tepelné izolace z desek z pěnového skla lepených celoplošně asfaltovým lepidlem a zajištěných kotvami, tloušťka desek do 40 mm, bez dodávky desek</t>
  </si>
  <si>
    <t>800-713</t>
  </si>
  <si>
    <t xml:space="preserve"> na stěny z interiérové strany</t>
  </si>
  <si>
    <t>sanační desky typu Isoair</t>
  </si>
  <si>
    <t>podesta : 4*1,2</t>
  </si>
  <si>
    <t>R tep 1.01</t>
  </si>
  <si>
    <t>Deska sanační tepelně izolační tl 50mm</t>
  </si>
  <si>
    <t>Specifikace</t>
  </si>
  <si>
    <t>POL3_</t>
  </si>
  <si>
    <t>podesta : 4*1,2*1,3</t>
  </si>
  <si>
    <t>R UT 1</t>
  </si>
  <si>
    <t>Demontáž těles otopných litinových článkových</t>
  </si>
  <si>
    <t xml:space="preserve">ks    </t>
  </si>
  <si>
    <t>R UT 2</t>
  </si>
  <si>
    <t>Montáž těles otopných litinových článkových</t>
  </si>
  <si>
    <t>900      R02</t>
  </si>
  <si>
    <t>Hodinové zúčtovací sazby stavební dělník, tarifní třída 5</t>
  </si>
  <si>
    <t>h</t>
  </si>
  <si>
    <t>R - EL. 1001</t>
  </si>
  <si>
    <t>D+M mírné drátové elektroosmózy - řídící jednotka systému elektroosmózy</t>
  </si>
  <si>
    <t>ks</t>
  </si>
  <si>
    <t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</si>
  <si>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</t>
  </si>
  <si>
    <t>D+M mírné drátové elektroosmózy - provedení  kladné pásové elektrody ( ANODY )</t>
  </si>
  <si>
    <t>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</t>
  </si>
  <si>
    <t>1.PP : (10,4+8,8+4,4+4,4+2,2+5,3+23,8+10,6)</t>
  </si>
  <si>
    <t>1.NP : (11,6+40)</t>
  </si>
  <si>
    <t>R - EL. 1003</t>
  </si>
  <si>
    <t>D+M mírné drátové elektroosmózy - provedení  záporné tyčové elektrody ( KATODY )</t>
  </si>
  <si>
    <t>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</si>
  <si>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1004</t>
  </si>
  <si>
    <t>D+M mírné drátové elektroosmózy - propojovací vedení systému</t>
  </si>
  <si>
    <t>vč. dodávky systémových vodičů a těsněných spojů</t>
  </si>
  <si>
    <t>1.PP : 4,3+1,3+1,2+1,7+0,6+0,6+1+0,6+1,2</t>
  </si>
  <si>
    <t>1.NP : 0,6+0,6+0,6+1,2</t>
  </si>
  <si>
    <t>R - EL. 1005</t>
  </si>
  <si>
    <t>Vybudování kontrolních bodů systému mírné drátové elektroosmózy</t>
  </si>
  <si>
    <t>Zřízení  vývodu katodového a anodového okruhu s vyvedením přes svorkovnici uloženou v podomítkové krabičce, vč. dodávky a usazení el. krabičky a souvisejících propojovacích vedení a těsněných spojů.</t>
  </si>
  <si>
    <t>R - EL. 1006</t>
  </si>
  <si>
    <t>Kontrolní bod pevné sítě měřičských bodů pro sledování vývoje a změn vlhkosti zdiva, při odvlhčování, , systémem mírné (drátové) elektroosmózy</t>
  </si>
  <si>
    <t xml:space="preserve">hod   </t>
  </si>
  <si>
    <t>Cena za 1 pozici ve 3 výškových úrovních, součástí zhotovení je provedení zaměření výchozí vlhkosti se záznamem v protokolu. Přesné umístění bude konzultováno při realizaci.</t>
  </si>
  <si>
    <t>R - EL. 1008</t>
  </si>
  <si>
    <t>Vyrovnání zdiva maltou s elektrovodivými příadami - podklad kladného pólu</t>
  </si>
  <si>
    <t>1.PP : (10,4+8,8+4,4+4,4+2,2+5,3+23,8+10,6)*0,35</t>
  </si>
  <si>
    <t>1.NP : (11,6+40)*0,35</t>
  </si>
  <si>
    <t>R - EL. 1009</t>
  </si>
  <si>
    <t>Krycí omítka s elektrovodivými příadami - krytí kladného pólu</t>
  </si>
  <si>
    <t>R - 2101</t>
  </si>
  <si>
    <t>Vysoušení - kondenzační vysoušeč průmyslový</t>
  </si>
  <si>
    <t xml:space="preserve">den   </t>
  </si>
  <si>
    <t>R-položka</t>
  </si>
  <si>
    <t>POL12_1</t>
  </si>
  <si>
    <t>mikrovln.technol. v kombinaci s topnými sál.panely - vysoušení zdiva na cca 8 % hm. vlhkosti, měření vlhkosti gravimetrickou metodou popř. mikrovlnnou technologií</t>
  </si>
  <si>
    <t>005231010R</t>
  </si>
  <si>
    <t>Revize</t>
  </si>
  <si>
    <t>Soubor</t>
  </si>
  <si>
    <t>VRN</t>
  </si>
  <si>
    <t>POL99_8</t>
  </si>
  <si>
    <t>náklady spojené s provedením všech technickými normami předepsaných zkoušek a revizí stavebních konstrukcí nebo stavebních prací.</t>
  </si>
  <si>
    <t>979011221R00</t>
  </si>
  <si>
    <t>Svislá doprava suti a vybouraných hmot nošením za prvé podlaží pod základním podlažím</t>
  </si>
  <si>
    <t>t</t>
  </si>
  <si>
    <t>sutě z omítek 1.PP : (66,43)*0,03*1,7</t>
  </si>
  <si>
    <t>979081111RT2</t>
  </si>
  <si>
    <t>Odvoz suti a vybouraných hmot na skládku do 1 km</t>
  </si>
  <si>
    <t>Včetně naložení na dopravní prostředek a složení na skládku, bez poplatku za skládku.</t>
  </si>
  <si>
    <t>(66,43)*0,03*1,7</t>
  </si>
  <si>
    <t xml:space="preserve">sutě z omítek : </t>
  </si>
  <si>
    <t>979081121RT2</t>
  </si>
  <si>
    <t>Odvoz suti a vybouraných hmot na skládku příplatek za každý další 1 km</t>
  </si>
  <si>
    <t>sutě z omítek : 66,43*0,03*1,7*6</t>
  </si>
  <si>
    <t>979990107R00</t>
  </si>
  <si>
    <t>Poplatek za uložení, směs betonu, cihel a dřeva,  , skupina 17 09 04 z Katalogu odpadů</t>
  </si>
  <si>
    <t>sutě z omítek : 66,43*0,03*1,7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</si>
  <si>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</si>
  <si>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</si>
  <si>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</si>
  <si>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</si>
  <si>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</si>
  <si>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</si>
  <si>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sutě z omítek : 66,43*0,03*1,7*3</t>
  </si>
  <si>
    <t>900      R03</t>
  </si>
  <si>
    <t>Hodinové zúčtovací sazby stavební dělník, tarifní třída 6</t>
  </si>
  <si>
    <t>R sanace</t>
  </si>
  <si>
    <t>Prostorová desinfekce ozonem</t>
  </si>
  <si>
    <t xml:space="preserve">m3    </t>
  </si>
  <si>
    <t>00411 R</t>
  </si>
  <si>
    <t>Přípravné a průzkumné služby či práce</t>
  </si>
  <si>
    <t>005111021R</t>
  </si>
  <si>
    <t>Vytyčení inženýrských sítí</t>
  </si>
  <si>
    <t>005121010R</t>
  </si>
  <si>
    <t>Vybudování zařízení staveniště</t>
  </si>
  <si>
    <t>soubor</t>
  </si>
  <si>
    <t>005121030R</t>
  </si>
  <si>
    <t>Odstranění zařízení staveniště</t>
  </si>
  <si>
    <t>005124010R</t>
  </si>
  <si>
    <t>Koordinační činnost</t>
  </si>
  <si>
    <t>005211020R</t>
  </si>
  <si>
    <t>Ochrana stávaj. inženýrských sítí na staveništi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</si>
  <si>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</si>
  <si>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</si>
  <si>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</si>
  <si>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</si>
  <si>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</si>
  <si>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</si>
  <si>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</si>
  <si>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SUM</t>
  </si>
  <si>
    <t>END</t>
  </si>
  <si>
    <t>Horizontální : 3,3*0,3</t>
  </si>
  <si>
    <t>Vertikální : 4,2*2,5</t>
  </si>
  <si>
    <t>2*0,6*1,1</t>
  </si>
  <si>
    <t>0,75*2,5</t>
  </si>
  <si>
    <t>1.PP : 2,2+9,8+18,2+19,9</t>
  </si>
  <si>
    <t>0.1 : 14,4*2,5</t>
  </si>
  <si>
    <t>0.2 : 62,8*2,5</t>
  </si>
  <si>
    <t>0.3 : 18,5*2,5</t>
  </si>
  <si>
    <t>0.4 : 25,1*2,5</t>
  </si>
  <si>
    <t>0.5 : 21,2*3,6</t>
  </si>
  <si>
    <t>0.6 : 5,4*2,5</t>
  </si>
  <si>
    <t>0.7 : 11,5*2,5</t>
  </si>
  <si>
    <t>0.8 : 22,4*2,5</t>
  </si>
  <si>
    <t>0.9 : 2,5*20,4</t>
  </si>
  <si>
    <t>0.10 : 20,1*2,5</t>
  </si>
  <si>
    <t>0.11 : 23,8*2,5</t>
  </si>
  <si>
    <t>0.12 : 15,4*2,5</t>
  </si>
  <si>
    <t>0.13 : 24,6*2,5</t>
  </si>
  <si>
    <t>9,1+3,8</t>
  </si>
  <si>
    <t>(9,2+3,8)*0,35</t>
  </si>
  <si>
    <t>sutě z omítek 1.PP : 737,32*0,03*1,7</t>
  </si>
  <si>
    <t>sutě z omítek : 737,32*0,03*1,7</t>
  </si>
  <si>
    <t>sutě z omítek : 737,32*0,03*1,7*6</t>
  </si>
  <si>
    <t>sutě z omítek : 737,32*0,03*1,7*3</t>
  </si>
  <si>
    <t>394,5*2,53</t>
  </si>
  <si>
    <t>00279102</t>
  </si>
  <si>
    <t>CZ699003828</t>
  </si>
  <si>
    <t>Město Lanškroun</t>
  </si>
  <si>
    <t>nám. J. M. Marků 12, Lanškroun-Vnitřní město</t>
  </si>
  <si>
    <t>563 01 Lanškroun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</si>
</sst>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vm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sheetProtection algorithmName="SHA-512" hashValue="HSTmz23rnjzWi3nhVIPIRtN3DWtVufjH+m/W/5BIkD9JWgJZRJfDuDWr3ImoxV4Vibb+Xw6se9kgnPLo5yyWyA==" saltValue="vxJGESdCvguFlDfGHvmUr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4" t="s">
        <v>41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76" t="s">
        <v>22</v>
      </c>
      <c r="C2" s="77"/>
      <c r="D2" s="78" t="s">
        <v>43</v>
      </c>
      <c r="E2" s="193" t="s">
        <v>44</v>
      </c>
      <c r="F2" s="194"/>
      <c r="G2" s="194"/>
      <c r="H2" s="194"/>
      <c r="I2" s="194"/>
      <c r="J2" s="195"/>
      <c r="O2" s="1"/>
    </row>
    <row r="3" spans="1:15" ht="27" hidden="1" customHeight="1" x14ac:dyDescent="0.2">
      <c r="A3" s="2"/>
      <c r="B3" s="79"/>
      <c r="C3" s="77"/>
      <c r="D3" s="80"/>
      <c r="E3" s="196"/>
      <c r="F3" s="197"/>
      <c r="G3" s="197"/>
      <c r="H3" s="197"/>
      <c r="I3" s="197"/>
      <c r="J3" s="198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42</v>
      </c>
      <c r="D5" s="210" t="s">
        <v>380</v>
      </c>
      <c r="E5" s="211"/>
      <c r="F5" s="211"/>
      <c r="G5" s="211"/>
      <c r="H5" s="18" t="s">
        <v>40</v>
      </c>
      <c r="I5" s="182" t="s">
        <v>378</v>
      </c>
      <c r="J5" s="8"/>
    </row>
    <row r="6" spans="1:15" ht="15.75" customHeight="1" x14ac:dyDescent="0.2">
      <c r="A6" s="2"/>
      <c r="B6" s="28"/>
      <c r="C6" s="55"/>
      <c r="D6" s="212" t="s">
        <v>381</v>
      </c>
      <c r="E6" s="213"/>
      <c r="F6" s="213"/>
      <c r="G6" s="213"/>
      <c r="H6" s="18" t="s">
        <v>34</v>
      </c>
      <c r="I6" s="22" t="s">
        <v>379</v>
      </c>
      <c r="J6" s="8"/>
    </row>
    <row r="7" spans="1:15" ht="15.75" customHeight="1" x14ac:dyDescent="0.2">
      <c r="A7" s="2"/>
      <c r="B7" s="29"/>
      <c r="C7" s="56"/>
      <c r="D7" s="214" t="s">
        <v>382</v>
      </c>
      <c r="E7" s="215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0"/>
      <c r="E11" s="200"/>
      <c r="F11" s="200"/>
      <c r="G11" s="20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9"/>
      <c r="F15" s="199"/>
      <c r="G15" s="201"/>
      <c r="H15" s="201"/>
      <c r="I15" s="201" t="s">
        <v>29</v>
      </c>
      <c r="J15" s="20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0"/>
      <c r="F16" s="191"/>
      <c r="G16" s="190"/>
      <c r="H16" s="191"/>
      <c r="I16" s="190">
        <f>SUMIF(F55:F66,A16,I55:I66)+SUMIF(F55:F66,"PSU",I55:I66)</f>
        <v>0</v>
      </c>
      <c r="J16" s="19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0"/>
      <c r="F17" s="191"/>
      <c r="G17" s="190"/>
      <c r="H17" s="191"/>
      <c r="I17" s="190">
        <f>SUMIF(F55:F66,A17,I55:I66)</f>
        <v>0</v>
      </c>
      <c r="J17" s="19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0"/>
      <c r="F18" s="191"/>
      <c r="G18" s="190"/>
      <c r="H18" s="191"/>
      <c r="I18" s="190">
        <f>SUMIF(F55:F66,A18,I55:I66)</f>
        <v>0</v>
      </c>
      <c r="J18" s="192"/>
    </row>
    <row r="19" spans="1:10" ht="23.25" customHeight="1" x14ac:dyDescent="0.2">
      <c r="A19" s="138" t="s">
        <v>83</v>
      </c>
      <c r="B19" s="38" t="s">
        <v>27</v>
      </c>
      <c r="C19" s="62"/>
      <c r="D19" s="63"/>
      <c r="E19" s="190"/>
      <c r="F19" s="191"/>
      <c r="G19" s="190"/>
      <c r="H19" s="191"/>
      <c r="I19" s="190">
        <f>SUMIF(F55:F66,A19,I55:I66)</f>
        <v>0</v>
      </c>
      <c r="J19" s="192"/>
    </row>
    <row r="20" spans="1:10" ht="23.25" customHeight="1" x14ac:dyDescent="0.2">
      <c r="A20" s="138" t="s">
        <v>84</v>
      </c>
      <c r="B20" s="38" t="s">
        <v>28</v>
      </c>
      <c r="C20" s="62"/>
      <c r="D20" s="63"/>
      <c r="E20" s="190"/>
      <c r="F20" s="191"/>
      <c r="G20" s="190"/>
      <c r="H20" s="191"/>
      <c r="I20" s="190">
        <f>SUMIF(F55:F66,A20,I55:I66)</f>
        <v>0</v>
      </c>
      <c r="J20" s="19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04"/>
      <c r="G21" s="203"/>
      <c r="H21" s="204"/>
      <c r="I21" s="203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7">
        <f>A25</f>
        <v>0</v>
      </c>
      <c r="H26" s="188"/>
      <c r="I26" s="18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9">
        <f>CenaCelkem-(ZakladDPHSni+DPHSni+ZakladDPHZakl+DPHZakl)</f>
        <v>0</v>
      </c>
      <c r="H27" s="189"/>
      <c r="I27" s="18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3">
        <f>ZakladDPHSniVypocet+ZakladDPHZaklVypocet</f>
        <v>0</v>
      </c>
      <c r="H28" s="223"/>
      <c r="I28" s="22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2">
        <f>A27</f>
        <v>0</v>
      </c>
      <c r="H29" s="222"/>
      <c r="I29" s="222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28"/>
      <c r="D39" s="228"/>
      <c r="E39" s="228"/>
      <c r="F39" s="99">
        <f>'Etapa 1'!AE359+'Etapa 2'!AE233</f>
        <v>0</v>
      </c>
      <c r="G39" s="100">
        <f>'Etapa 1'!AF359+'Etapa 2'!AF233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3"/>
      <c r="C40" s="229" t="s">
        <v>46</v>
      </c>
      <c r="D40" s="229"/>
      <c r="E40" s="229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43</v>
      </c>
      <c r="C41" s="229" t="s">
        <v>44</v>
      </c>
      <c r="D41" s="229"/>
      <c r="E41" s="229"/>
      <c r="F41" s="104">
        <f>'Etapa 1'!AE359+'Etapa 2'!AE233</f>
        <v>0</v>
      </c>
      <c r="G41" s="105">
        <f>'Etapa 1'!AF359+'Etapa 2'!AF233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customHeight="1" x14ac:dyDescent="0.2">
      <c r="A42" s="88">
        <v>3</v>
      </c>
      <c r="B42" s="107" t="s">
        <v>47</v>
      </c>
      <c r="C42" s="228" t="s">
        <v>48</v>
      </c>
      <c r="D42" s="228"/>
      <c r="E42" s="228"/>
      <c r="F42" s="108">
        <f>'Etapa 1'!AE359</f>
        <v>0</v>
      </c>
      <c r="G42" s="101">
        <f>'Etapa 1'!AF359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customHeight="1" x14ac:dyDescent="0.2">
      <c r="A43" s="88">
        <v>3</v>
      </c>
      <c r="B43" s="107" t="s">
        <v>49</v>
      </c>
      <c r="C43" s="228" t="s">
        <v>50</v>
      </c>
      <c r="D43" s="228"/>
      <c r="E43" s="228"/>
      <c r="F43" s="108">
        <f>'Etapa 2'!AE233</f>
        <v>0</v>
      </c>
      <c r="G43" s="101">
        <f>'Etapa 2'!AF233</f>
        <v>0</v>
      </c>
      <c r="H43" s="101">
        <f>(F43*SazbaDPH1/100)+(G43*SazbaDPH2/100)</f>
        <v>0</v>
      </c>
      <c r="I43" s="101">
        <f>F43+G43+H43</f>
        <v>0</v>
      </c>
      <c r="J43" s="102" t="str">
        <f>IF(_xlfn.SINGLE(CenaCelkemVypocet)=0,"",I43/_xlfn.SINGLE(CenaCelkemVypocet)*100)</f>
        <v/>
      </c>
    </row>
    <row r="44" spans="1:10" ht="25.5" customHeight="1" x14ac:dyDescent="0.2">
      <c r="A44" s="88"/>
      <c r="B44" s="230" t="s">
        <v>51</v>
      </c>
      <c r="C44" s="231"/>
      <c r="D44" s="231"/>
      <c r="E44" s="232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6" spans="1:10" x14ac:dyDescent="0.2">
      <c r="A46" t="s">
        <v>53</v>
      </c>
      <c r="B46" t="s">
        <v>54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57</v>
      </c>
      <c r="B49" t="s">
        <v>59</v>
      </c>
    </row>
    <row r="52" spans="1:10" ht="15.75" x14ac:dyDescent="0.25">
      <c r="B52" s="120" t="s">
        <v>60</v>
      </c>
    </row>
    <row r="54" spans="1:10" ht="25.5" customHeight="1" x14ac:dyDescent="0.2">
      <c r="A54" s="122"/>
      <c r="B54" s="125" t="s">
        <v>17</v>
      </c>
      <c r="C54" s="125" t="s">
        <v>5</v>
      </c>
      <c r="D54" s="126"/>
      <c r="E54" s="126"/>
      <c r="F54" s="127" t="s">
        <v>61</v>
      </c>
      <c r="G54" s="127"/>
      <c r="H54" s="127"/>
      <c r="I54" s="127" t="s">
        <v>29</v>
      </c>
      <c r="J54" s="127" t="s">
        <v>0</v>
      </c>
    </row>
    <row r="55" spans="1:10" ht="36.75" customHeight="1" x14ac:dyDescent="0.2">
      <c r="A55" s="123"/>
      <c r="B55" s="128" t="s">
        <v>62</v>
      </c>
      <c r="C55" s="233" t="s">
        <v>63</v>
      </c>
      <c r="D55" s="234"/>
      <c r="E55" s="234"/>
      <c r="F55" s="134" t="s">
        <v>24</v>
      </c>
      <c r="G55" s="135"/>
      <c r="H55" s="135"/>
      <c r="I55" s="135">
        <f>'Etapa 1'!G8+'Etapa 2'!G8</f>
        <v>0</v>
      </c>
      <c r="J55" s="132" t="str">
        <f>IF(I67=0,"",I55/I67*100)</f>
        <v/>
      </c>
    </row>
    <row r="56" spans="1:10" ht="36.75" customHeight="1" x14ac:dyDescent="0.2">
      <c r="A56" s="123"/>
      <c r="B56" s="128" t="s">
        <v>64</v>
      </c>
      <c r="C56" s="233" t="s">
        <v>65</v>
      </c>
      <c r="D56" s="234"/>
      <c r="E56" s="234"/>
      <c r="F56" s="134" t="s">
        <v>24</v>
      </c>
      <c r="G56" s="135"/>
      <c r="H56" s="135"/>
      <c r="I56" s="135">
        <f>'Etapa 1'!G31+'Etapa 2'!G30</f>
        <v>0</v>
      </c>
      <c r="J56" s="132" t="str">
        <f>IF(I67=0,"",I56/I67*100)</f>
        <v/>
      </c>
    </row>
    <row r="57" spans="1:10" ht="36.75" customHeight="1" x14ac:dyDescent="0.2">
      <c r="A57" s="123"/>
      <c r="B57" s="128" t="s">
        <v>66</v>
      </c>
      <c r="C57" s="233" t="s">
        <v>67</v>
      </c>
      <c r="D57" s="234"/>
      <c r="E57" s="234"/>
      <c r="F57" s="134" t="s">
        <v>24</v>
      </c>
      <c r="G57" s="135"/>
      <c r="H57" s="135"/>
      <c r="I57" s="135">
        <f>'Etapa 1'!G52+'Etapa 2'!G46</f>
        <v>0</v>
      </c>
      <c r="J57" s="132" t="str">
        <f>IF(I67=0,"",I57/I67*100)</f>
        <v/>
      </c>
    </row>
    <row r="58" spans="1:10" ht="36.75" customHeight="1" x14ac:dyDescent="0.2">
      <c r="A58" s="123"/>
      <c r="B58" s="128" t="s">
        <v>68</v>
      </c>
      <c r="C58" s="233" t="s">
        <v>69</v>
      </c>
      <c r="D58" s="234"/>
      <c r="E58" s="234"/>
      <c r="F58" s="134" t="s">
        <v>24</v>
      </c>
      <c r="G58" s="135"/>
      <c r="H58" s="135"/>
      <c r="I58" s="135">
        <f>'Etapa 1'!G188+'Etapa 2'!G86</f>
        <v>0</v>
      </c>
      <c r="J58" s="132" t="str">
        <f>IF(I67=0,"",I58/I67*100)</f>
        <v/>
      </c>
    </row>
    <row r="59" spans="1:10" ht="36.75" customHeight="1" x14ac:dyDescent="0.2">
      <c r="A59" s="123"/>
      <c r="B59" s="128" t="s">
        <v>70</v>
      </c>
      <c r="C59" s="233" t="s">
        <v>71</v>
      </c>
      <c r="D59" s="234"/>
      <c r="E59" s="234"/>
      <c r="F59" s="134" t="s">
        <v>24</v>
      </c>
      <c r="G59" s="135"/>
      <c r="H59" s="135"/>
      <c r="I59" s="135">
        <f>'Etapa 1'!G231+'Etapa 2'!G123</f>
        <v>0</v>
      </c>
      <c r="J59" s="132" t="str">
        <f>IF(I67=0,"",I59/I67*100)</f>
        <v/>
      </c>
    </row>
    <row r="60" spans="1:10" ht="36.75" customHeight="1" x14ac:dyDescent="0.2">
      <c r="A60" s="123"/>
      <c r="B60" s="128" t="s">
        <v>72</v>
      </c>
      <c r="C60" s="233" t="s">
        <v>73</v>
      </c>
      <c r="D60" s="234"/>
      <c r="E60" s="234"/>
      <c r="F60" s="134" t="s">
        <v>25</v>
      </c>
      <c r="G60" s="135"/>
      <c r="H60" s="135"/>
      <c r="I60" s="135">
        <f>'Etapa 1'!G237+'Etapa 2'!G129</f>
        <v>0</v>
      </c>
      <c r="J60" s="132" t="str">
        <f>IF(I67=0,"",I60/I67*100)</f>
        <v/>
      </c>
    </row>
    <row r="61" spans="1:10" ht="36.75" customHeight="1" x14ac:dyDescent="0.2">
      <c r="A61" s="123"/>
      <c r="B61" s="128" t="s">
        <v>74</v>
      </c>
      <c r="C61" s="233" t="s">
        <v>75</v>
      </c>
      <c r="D61" s="234"/>
      <c r="E61" s="234"/>
      <c r="F61" s="134" t="s">
        <v>25</v>
      </c>
      <c r="G61" s="135"/>
      <c r="H61" s="135"/>
      <c r="I61" s="135">
        <f>'Etapa 1'!G256+'Etapa 2'!G137</f>
        <v>0</v>
      </c>
      <c r="J61" s="132" t="str">
        <f>IF(I67=0,"",I61/I67*100)</f>
        <v/>
      </c>
    </row>
    <row r="62" spans="1:10" ht="36.75" customHeight="1" x14ac:dyDescent="0.2">
      <c r="A62" s="123"/>
      <c r="B62" s="128" t="s">
        <v>76</v>
      </c>
      <c r="C62" s="233" t="s">
        <v>77</v>
      </c>
      <c r="D62" s="234"/>
      <c r="E62" s="234"/>
      <c r="F62" s="134" t="s">
        <v>25</v>
      </c>
      <c r="G62" s="135"/>
      <c r="H62" s="135"/>
      <c r="I62" s="135">
        <f>'Etapa 1'!G265+'Etapa 2'!G144</f>
        <v>0</v>
      </c>
      <c r="J62" s="132" t="str">
        <f>IF(I67=0,"",I62/I67*100)</f>
        <v/>
      </c>
    </row>
    <row r="63" spans="1:10" ht="36.75" customHeight="1" x14ac:dyDescent="0.2">
      <c r="A63" s="123"/>
      <c r="B63" s="128" t="s">
        <v>78</v>
      </c>
      <c r="C63" s="233" t="s">
        <v>79</v>
      </c>
      <c r="D63" s="234"/>
      <c r="E63" s="234"/>
      <c r="F63" s="134" t="s">
        <v>26</v>
      </c>
      <c r="G63" s="135"/>
      <c r="H63" s="135"/>
      <c r="I63" s="135">
        <f>'Etapa 1'!G270+'Etapa 2'!G149</f>
        <v>0</v>
      </c>
      <c r="J63" s="132" t="str">
        <f>IF(I67=0,"",I63/I67*100)</f>
        <v/>
      </c>
    </row>
    <row r="64" spans="1:10" ht="36.75" customHeight="1" x14ac:dyDescent="0.2">
      <c r="A64" s="123"/>
      <c r="B64" s="128" t="s">
        <v>80</v>
      </c>
      <c r="C64" s="233" t="s">
        <v>81</v>
      </c>
      <c r="D64" s="234"/>
      <c r="E64" s="234"/>
      <c r="F64" s="134" t="s">
        <v>82</v>
      </c>
      <c r="G64" s="135"/>
      <c r="H64" s="135"/>
      <c r="I64" s="135">
        <f>'Etapa 1'!G309+'Etapa 2'!G183</f>
        <v>0</v>
      </c>
      <c r="J64" s="132" t="str">
        <f>IF(I67=0,"",I64/I67*100)</f>
        <v/>
      </c>
    </row>
    <row r="65" spans="1:10" ht="36.75" customHeight="1" x14ac:dyDescent="0.2">
      <c r="A65" s="123"/>
      <c r="B65" s="128" t="s">
        <v>83</v>
      </c>
      <c r="C65" s="233" t="s">
        <v>27</v>
      </c>
      <c r="D65" s="234"/>
      <c r="E65" s="234"/>
      <c r="F65" s="134" t="s">
        <v>83</v>
      </c>
      <c r="G65" s="135"/>
      <c r="H65" s="135"/>
      <c r="I65" s="135">
        <f>'Etapa 1'!G333+'Etapa 2'!G206</f>
        <v>0</v>
      </c>
      <c r="J65" s="132" t="str">
        <f>IF(I67=0,"",I65/I67*100)</f>
        <v/>
      </c>
    </row>
    <row r="66" spans="1:10" ht="36.75" customHeight="1" x14ac:dyDescent="0.2">
      <c r="A66" s="123"/>
      <c r="B66" s="128" t="s">
        <v>84</v>
      </c>
      <c r="C66" s="233" t="s">
        <v>28</v>
      </c>
      <c r="D66" s="234"/>
      <c r="E66" s="234"/>
      <c r="F66" s="134" t="s">
        <v>84</v>
      </c>
      <c r="G66" s="135"/>
      <c r="H66" s="135"/>
      <c r="I66" s="135">
        <f>'Etapa 1'!G338+'Etapa 2'!G212</f>
        <v>0</v>
      </c>
      <c r="J66" s="132" t="str">
        <f>IF(I67=0,"",I66/I67*100)</f>
        <v/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6"/>
      <c r="G67" s="137"/>
      <c r="H67" s="137"/>
      <c r="I67" s="137">
        <f>SUM(I55:I66)</f>
        <v>0</v>
      </c>
      <c r="J67" s="133">
        <f>SUM(J55:J66)</f>
        <v>0</v>
      </c>
    </row>
    <row r="68" spans="1:10" x14ac:dyDescent="0.2">
      <c r="F68" s="86"/>
      <c r="G68" s="86"/>
      <c r="H68" s="86"/>
      <c r="I68" s="86"/>
      <c r="J68" s="87"/>
    </row>
    <row r="69" spans="1:10" x14ac:dyDescent="0.2">
      <c r="F69" s="86"/>
      <c r="G69" s="86"/>
      <c r="H69" s="86"/>
      <c r="I69" s="86"/>
      <c r="J69" s="87"/>
    </row>
    <row r="70" spans="1:10" x14ac:dyDescent="0.2">
      <c r="F70" s="86"/>
      <c r="G70" s="86"/>
      <c r="H70" s="86"/>
      <c r="I70" s="86"/>
      <c r="J7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4:E64"/>
    <mergeCell ref="C65:E65"/>
    <mergeCell ref="C66:E66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7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8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9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sheetProtection algorithmName="SHA-512" hashValue="Qg1z3YNm1prhX06ZbyIN8xbGDyPfrN5oQdy/+KtqmDd+Pv1wkDL7kZ3NO26s4jEssJgKdxnW+T3TSgo7vI0aUA==" saltValue="8B2cRLgpxMmh0LGisAkt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90F4-EC9F-4CB8-915F-64E3A4EA97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9" t="s">
        <v>85</v>
      </c>
      <c r="B1" s="239"/>
      <c r="C1" s="239"/>
      <c r="D1" s="239"/>
      <c r="E1" s="239"/>
      <c r="F1" s="239"/>
      <c r="G1" s="239"/>
      <c r="AG1" t="s">
        <v>86</v>
      </c>
    </row>
    <row r="2" spans="1:60" ht="24.95" customHeight="1" x14ac:dyDescent="0.2">
      <c r="A2" s="139" t="s">
        <v>7</v>
      </c>
      <c r="B2" s="49" t="s">
        <v>43</v>
      </c>
      <c r="C2" s="240" t="s">
        <v>44</v>
      </c>
      <c r="D2" s="241"/>
      <c r="E2" s="241"/>
      <c r="F2" s="241"/>
      <c r="G2" s="242"/>
      <c r="AG2" t="s">
        <v>87</v>
      </c>
    </row>
    <row r="3" spans="1:60" ht="24.95" customHeight="1" x14ac:dyDescent="0.2">
      <c r="A3" s="139" t="s">
        <v>8</v>
      </c>
      <c r="B3" s="49" t="s">
        <v>43</v>
      </c>
      <c r="C3" s="240" t="s">
        <v>44</v>
      </c>
      <c r="D3" s="241"/>
      <c r="E3" s="241"/>
      <c r="F3" s="241"/>
      <c r="G3" s="242"/>
      <c r="AC3" s="121" t="s">
        <v>87</v>
      </c>
      <c r="AG3" t="s">
        <v>88</v>
      </c>
    </row>
    <row r="4" spans="1:60" ht="24.95" customHeight="1" x14ac:dyDescent="0.2">
      <c r="A4" s="140" t="s">
        <v>9</v>
      </c>
      <c r="B4" s="141" t="s">
        <v>47</v>
      </c>
      <c r="C4" s="243" t="s">
        <v>48</v>
      </c>
      <c r="D4" s="244"/>
      <c r="E4" s="244"/>
      <c r="F4" s="244"/>
      <c r="G4" s="245"/>
      <c r="AG4" t="s">
        <v>89</v>
      </c>
    </row>
    <row r="5" spans="1:60" x14ac:dyDescent="0.2">
      <c r="D5" s="10"/>
    </row>
    <row r="6" spans="1:60" ht="38.25" x14ac:dyDescent="0.2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111</v>
      </c>
      <c r="B8" s="162" t="s">
        <v>62</v>
      </c>
      <c r="C8" s="176" t="s">
        <v>63</v>
      </c>
      <c r="D8" s="163"/>
      <c r="E8" s="164"/>
      <c r="F8" s="165"/>
      <c r="G8" s="165">
        <f>SUMIF(AG9:AG30,"&lt;&gt;NOR",G9:G30)</f>
        <v>0</v>
      </c>
      <c r="H8" s="165"/>
      <c r="I8" s="165">
        <f>SUM(I9:I30)</f>
        <v>0</v>
      </c>
      <c r="J8" s="165"/>
      <c r="K8" s="165">
        <f>SUM(K9:K30)</f>
        <v>0</v>
      </c>
      <c r="L8" s="165"/>
      <c r="M8" s="165">
        <f>SUM(M9:M30)</f>
        <v>0</v>
      </c>
      <c r="N8" s="164"/>
      <c r="O8" s="164">
        <f>SUM(O9:O30)</f>
        <v>1.38</v>
      </c>
      <c r="P8" s="164"/>
      <c r="Q8" s="164">
        <f>SUM(Q9:Q30)</f>
        <v>0</v>
      </c>
      <c r="R8" s="165"/>
      <c r="S8" s="165"/>
      <c r="T8" s="166"/>
      <c r="U8" s="160"/>
      <c r="V8" s="160">
        <f>SUM(V9:V30)</f>
        <v>49.73</v>
      </c>
      <c r="W8" s="160"/>
      <c r="X8" s="160"/>
      <c r="AG8" t="s">
        <v>112</v>
      </c>
    </row>
    <row r="9" spans="1:60" ht="22.5" outlineLevel="1" x14ac:dyDescent="0.2">
      <c r="A9" s="167">
        <v>1</v>
      </c>
      <c r="B9" s="168" t="s">
        <v>113</v>
      </c>
      <c r="C9" s="177" t="s">
        <v>114</v>
      </c>
      <c r="D9" s="169" t="s">
        <v>115</v>
      </c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1.33E-3</v>
      </c>
      <c r="O9" s="170">
        <f>ROUND(E9*N9,2)</f>
        <v>0</v>
      </c>
      <c r="P9" s="170">
        <v>0</v>
      </c>
      <c r="Q9" s="170">
        <f>ROUND(E9*P9,2)</f>
        <v>0</v>
      </c>
      <c r="R9" s="172" t="s">
        <v>116</v>
      </c>
      <c r="S9" s="172" t="s">
        <v>117</v>
      </c>
      <c r="T9" s="173" t="s">
        <v>117</v>
      </c>
      <c r="U9" s="157">
        <v>1.05999</v>
      </c>
      <c r="V9" s="157">
        <f>ROUND(E9*U9,2)</f>
        <v>0</v>
      </c>
      <c r="W9" s="157"/>
      <c r="X9" s="157" t="s">
        <v>118</v>
      </c>
      <c r="Y9" s="147"/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6" t="s">
        <v>120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8"/>
      <c r="D11" s="249"/>
      <c r="E11" s="249"/>
      <c r="F11" s="249"/>
      <c r="G11" s="249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7">
        <v>2</v>
      </c>
      <c r="B12" s="168" t="s">
        <v>123</v>
      </c>
      <c r="C12" s="177" t="s">
        <v>124</v>
      </c>
      <c r="D12" s="169" t="s">
        <v>125</v>
      </c>
      <c r="E12" s="170">
        <v>13.36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4.5949999999999998E-2</v>
      </c>
      <c r="O12" s="170">
        <f>ROUND(E12*N12,2)</f>
        <v>0.61</v>
      </c>
      <c r="P12" s="170">
        <v>0</v>
      </c>
      <c r="Q12" s="170">
        <f>ROUND(E12*P12,2)</f>
        <v>0</v>
      </c>
      <c r="R12" s="172" t="s">
        <v>126</v>
      </c>
      <c r="S12" s="172" t="s">
        <v>117</v>
      </c>
      <c r="T12" s="173" t="s">
        <v>117</v>
      </c>
      <c r="U12" s="157">
        <v>0.57999999999999996</v>
      </c>
      <c r="V12" s="157">
        <f>ROUND(E12*U12,2)</f>
        <v>7.75</v>
      </c>
      <c r="W12" s="157"/>
      <c r="X12" s="157" t="s">
        <v>118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0" t="s">
        <v>127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129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8" t="s">
        <v>130</v>
      </c>
      <c r="D15" s="158"/>
      <c r="E15" s="159">
        <v>6.52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8" t="s">
        <v>132</v>
      </c>
      <c r="D16" s="158"/>
      <c r="E16" s="159">
        <v>6.84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131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8"/>
      <c r="D17" s="249"/>
      <c r="E17" s="249"/>
      <c r="F17" s="249"/>
      <c r="G17" s="24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7">
        <v>3</v>
      </c>
      <c r="B18" s="168" t="s">
        <v>133</v>
      </c>
      <c r="C18" s="177" t="s">
        <v>134</v>
      </c>
      <c r="D18" s="169" t="s">
        <v>135</v>
      </c>
      <c r="E18" s="170">
        <v>0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5.3600000000000002E-3</v>
      </c>
      <c r="O18" s="170">
        <f>ROUND(E18*N18,2)</f>
        <v>0</v>
      </c>
      <c r="P18" s="170">
        <v>0</v>
      </c>
      <c r="Q18" s="170">
        <f>ROUND(E18*P18,2)</f>
        <v>0</v>
      </c>
      <c r="R18" s="172" t="s">
        <v>116</v>
      </c>
      <c r="S18" s="172" t="s">
        <v>117</v>
      </c>
      <c r="T18" s="173" t="s">
        <v>117</v>
      </c>
      <c r="U18" s="157">
        <v>3</v>
      </c>
      <c r="V18" s="157">
        <f>ROUND(E18*U18,2)</f>
        <v>0</v>
      </c>
      <c r="W18" s="157"/>
      <c r="X18" s="157" t="s">
        <v>118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4"/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7">
        <v>4</v>
      </c>
      <c r="B20" s="168" t="s">
        <v>136</v>
      </c>
      <c r="C20" s="177" t="s">
        <v>137</v>
      </c>
      <c r="D20" s="169" t="s">
        <v>135</v>
      </c>
      <c r="E20" s="170">
        <v>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0">
        <v>7.1500000000000001E-3</v>
      </c>
      <c r="O20" s="170">
        <f>ROUND(E20*N20,2)</f>
        <v>0</v>
      </c>
      <c r="P20" s="170">
        <v>0</v>
      </c>
      <c r="Q20" s="170">
        <f>ROUND(E20*P20,2)</f>
        <v>0</v>
      </c>
      <c r="R20" s="172" t="s">
        <v>116</v>
      </c>
      <c r="S20" s="172" t="s">
        <v>117</v>
      </c>
      <c r="T20" s="173" t="s">
        <v>117</v>
      </c>
      <c r="U20" s="157">
        <v>3.6</v>
      </c>
      <c r="V20" s="157">
        <f>ROUND(E20*U20,2)</f>
        <v>0</v>
      </c>
      <c r="W20" s="157"/>
      <c r="X20" s="157" t="s">
        <v>118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4"/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7">
        <v>5</v>
      </c>
      <c r="B22" s="168" t="s">
        <v>138</v>
      </c>
      <c r="C22" s="177" t="s">
        <v>139</v>
      </c>
      <c r="D22" s="169" t="s">
        <v>135</v>
      </c>
      <c r="E22" s="170">
        <v>66.8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3.3E-4</v>
      </c>
      <c r="O22" s="170">
        <f>ROUND(E22*N22,2)</f>
        <v>0.02</v>
      </c>
      <c r="P22" s="170">
        <v>0</v>
      </c>
      <c r="Q22" s="170">
        <f>ROUND(E22*P22,2)</f>
        <v>0</v>
      </c>
      <c r="R22" s="172" t="s">
        <v>140</v>
      </c>
      <c r="S22" s="172" t="s">
        <v>117</v>
      </c>
      <c r="T22" s="173" t="s">
        <v>117</v>
      </c>
      <c r="U22" s="157">
        <v>0.1</v>
      </c>
      <c r="V22" s="157">
        <f>ROUND(E22*U22,2)</f>
        <v>6.68</v>
      </c>
      <c r="W22" s="157"/>
      <c r="X22" s="157" t="s">
        <v>118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6" t="s">
        <v>141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4" t="str">
        <f>C23</f>
        <v>Ukončení horní hrany nerez desek - zhotovitel oceňuje i možnou složitost v rámci nerovností horní hrany desek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8" t="s">
        <v>142</v>
      </c>
      <c r="D24" s="158"/>
      <c r="E24" s="159">
        <v>32.6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131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78" t="s">
        <v>143</v>
      </c>
      <c r="D25" s="158"/>
      <c r="E25" s="159">
        <v>34.200000000000003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131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8"/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7">
        <v>6</v>
      </c>
      <c r="B27" s="168" t="s">
        <v>144</v>
      </c>
      <c r="C27" s="177" t="s">
        <v>145</v>
      </c>
      <c r="D27" s="169" t="s">
        <v>115</v>
      </c>
      <c r="E27" s="170">
        <v>58.831000000000003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0">
        <v>1.273E-2</v>
      </c>
      <c r="O27" s="170">
        <f>ROUND(E27*N27,2)</f>
        <v>0.75</v>
      </c>
      <c r="P27" s="170">
        <v>0</v>
      </c>
      <c r="Q27" s="170">
        <f>ROUND(E27*P27,2)</f>
        <v>0</v>
      </c>
      <c r="R27" s="172"/>
      <c r="S27" s="172" t="s">
        <v>146</v>
      </c>
      <c r="T27" s="173" t="s">
        <v>147</v>
      </c>
      <c r="U27" s="157">
        <v>0.6</v>
      </c>
      <c r="V27" s="157">
        <f>ROUND(E27*U27,2)</f>
        <v>35.299999999999997</v>
      </c>
      <c r="W27" s="157"/>
      <c r="X27" s="157" t="s">
        <v>118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8" t="s">
        <v>148</v>
      </c>
      <c r="D28" s="158"/>
      <c r="E28" s="159">
        <v>45.151000000000003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131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8" t="s">
        <v>149</v>
      </c>
      <c r="D29" s="158"/>
      <c r="E29" s="159">
        <v>13.68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131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8"/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1" t="s">
        <v>111</v>
      </c>
      <c r="B31" s="162" t="s">
        <v>64</v>
      </c>
      <c r="C31" s="176" t="s">
        <v>65</v>
      </c>
      <c r="D31" s="163"/>
      <c r="E31" s="164"/>
      <c r="F31" s="165"/>
      <c r="G31" s="165">
        <f>SUMIF(AG32:AG51,"&lt;&gt;NOR",G32:G51)</f>
        <v>0</v>
      </c>
      <c r="H31" s="165"/>
      <c r="I31" s="165">
        <f>SUM(I32:I51)</f>
        <v>0</v>
      </c>
      <c r="J31" s="165"/>
      <c r="K31" s="165">
        <f>SUM(K32:K51)</f>
        <v>0</v>
      </c>
      <c r="L31" s="165"/>
      <c r="M31" s="165">
        <f>SUM(M32:M51)</f>
        <v>0</v>
      </c>
      <c r="N31" s="164"/>
      <c r="O31" s="164">
        <f>SUM(O32:O51)</f>
        <v>12.030000000000001</v>
      </c>
      <c r="P31" s="164"/>
      <c r="Q31" s="164">
        <f>SUM(Q32:Q51)</f>
        <v>16.63</v>
      </c>
      <c r="R31" s="165"/>
      <c r="S31" s="165"/>
      <c r="T31" s="166"/>
      <c r="U31" s="160"/>
      <c r="V31" s="160">
        <f>SUM(V32:V51)</f>
        <v>69.45</v>
      </c>
      <c r="W31" s="160"/>
      <c r="X31" s="160"/>
      <c r="AG31" t="s">
        <v>112</v>
      </c>
    </row>
    <row r="32" spans="1:60" ht="22.5" outlineLevel="1" x14ac:dyDescent="0.2">
      <c r="A32" s="167">
        <v>7</v>
      </c>
      <c r="B32" s="168" t="s">
        <v>150</v>
      </c>
      <c r="C32" s="177" t="s">
        <v>151</v>
      </c>
      <c r="D32" s="169" t="s">
        <v>125</v>
      </c>
      <c r="E32" s="170">
        <v>27.36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0">
        <v>0</v>
      </c>
      <c r="O32" s="170">
        <f>ROUND(E32*N32,2)</f>
        <v>0</v>
      </c>
      <c r="P32" s="170">
        <v>0.41699999999999998</v>
      </c>
      <c r="Q32" s="170">
        <f>ROUND(E32*P32,2)</f>
        <v>11.41</v>
      </c>
      <c r="R32" s="172" t="s">
        <v>152</v>
      </c>
      <c r="S32" s="172" t="s">
        <v>117</v>
      </c>
      <c r="T32" s="173" t="s">
        <v>117</v>
      </c>
      <c r="U32" s="157">
        <v>0.13</v>
      </c>
      <c r="V32" s="157">
        <f>ROUND(E32*U32,2)</f>
        <v>3.56</v>
      </c>
      <c r="W32" s="157"/>
      <c r="X32" s="157" t="s">
        <v>118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0" t="s">
        <v>153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78" t="s">
        <v>154</v>
      </c>
      <c r="D34" s="158"/>
      <c r="E34" s="159">
        <v>27.36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131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8"/>
      <c r="D35" s="249"/>
      <c r="E35" s="249"/>
      <c r="F35" s="249"/>
      <c r="G35" s="24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122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67">
        <v>8</v>
      </c>
      <c r="B36" s="168" t="s">
        <v>155</v>
      </c>
      <c r="C36" s="177" t="s">
        <v>156</v>
      </c>
      <c r="D36" s="169" t="s">
        <v>125</v>
      </c>
      <c r="E36" s="170">
        <v>26.08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0.2</v>
      </c>
      <c r="Q36" s="170">
        <f>ROUND(E36*P36,2)</f>
        <v>5.22</v>
      </c>
      <c r="R36" s="172" t="s">
        <v>152</v>
      </c>
      <c r="S36" s="172" t="s">
        <v>117</v>
      </c>
      <c r="T36" s="173" t="s">
        <v>117</v>
      </c>
      <c r="U36" s="157">
        <v>0.1</v>
      </c>
      <c r="V36" s="157">
        <f>ROUND(E36*U36,2)</f>
        <v>2.61</v>
      </c>
      <c r="W36" s="157"/>
      <c r="X36" s="157" t="s">
        <v>118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0" t="s">
        <v>153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78" t="s">
        <v>157</v>
      </c>
      <c r="D38" s="158"/>
      <c r="E38" s="159">
        <v>26.08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131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8"/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7">
        <v>9</v>
      </c>
      <c r="B40" s="168" t="s">
        <v>158</v>
      </c>
      <c r="C40" s="177" t="s">
        <v>159</v>
      </c>
      <c r="D40" s="169" t="s">
        <v>125</v>
      </c>
      <c r="E40" s="170">
        <v>53.44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0.115</v>
      </c>
      <c r="O40" s="170">
        <f>ROUND(E40*N40,2)</f>
        <v>6.15</v>
      </c>
      <c r="P40" s="170">
        <v>0</v>
      </c>
      <c r="Q40" s="170">
        <f>ROUND(E40*P40,2)</f>
        <v>0</v>
      </c>
      <c r="R40" s="172" t="s">
        <v>152</v>
      </c>
      <c r="S40" s="172" t="s">
        <v>117</v>
      </c>
      <c r="T40" s="173" t="s">
        <v>117</v>
      </c>
      <c r="U40" s="157">
        <v>2.1000000000000001E-2</v>
      </c>
      <c r="V40" s="157">
        <f>ROUND(E40*U40,2)</f>
        <v>1.1200000000000001</v>
      </c>
      <c r="W40" s="157"/>
      <c r="X40" s="157" t="s">
        <v>118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6" t="s">
        <v>160</v>
      </c>
      <c r="D41" s="247"/>
      <c r="E41" s="247"/>
      <c r="F41" s="247"/>
      <c r="G41" s="24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78" t="s">
        <v>161</v>
      </c>
      <c r="D42" s="158"/>
      <c r="E42" s="159">
        <v>53.44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131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8"/>
      <c r="D43" s="249"/>
      <c r="E43" s="249"/>
      <c r="F43" s="249"/>
      <c r="G43" s="249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7">
        <v>10</v>
      </c>
      <c r="B44" s="168" t="s">
        <v>162</v>
      </c>
      <c r="C44" s="177" t="s">
        <v>163</v>
      </c>
      <c r="D44" s="169" t="s">
        <v>125</v>
      </c>
      <c r="E44" s="170">
        <v>27.36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0.11</v>
      </c>
      <c r="O44" s="170">
        <f>ROUND(E44*N44,2)</f>
        <v>3.01</v>
      </c>
      <c r="P44" s="170">
        <v>0</v>
      </c>
      <c r="Q44" s="170">
        <f>ROUND(E44*P44,2)</f>
        <v>0</v>
      </c>
      <c r="R44" s="172" t="s">
        <v>152</v>
      </c>
      <c r="S44" s="172" t="s">
        <v>117</v>
      </c>
      <c r="T44" s="173" t="s">
        <v>117</v>
      </c>
      <c r="U44" s="157">
        <v>1.135</v>
      </c>
      <c r="V44" s="157">
        <f>ROUND(E44*U44,2)</f>
        <v>31.05</v>
      </c>
      <c r="W44" s="157"/>
      <c r="X44" s="157" t="s">
        <v>118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0" t="s">
        <v>164</v>
      </c>
      <c r="D45" s="251"/>
      <c r="E45" s="251"/>
      <c r="F45" s="251"/>
      <c r="G45" s="25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4" t="str">
        <f>C45</f>
        <v>s provedením lože do 50 mm, s vyplněním spár, s dvojím beraněním a se smetením přebytečného materiálu na krajnici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8" t="s">
        <v>154</v>
      </c>
      <c r="D46" s="158"/>
      <c r="E46" s="159">
        <v>27.36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131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8"/>
      <c r="D47" s="249"/>
      <c r="E47" s="249"/>
      <c r="F47" s="249"/>
      <c r="G47" s="24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7">
        <v>11</v>
      </c>
      <c r="B48" s="168" t="s">
        <v>165</v>
      </c>
      <c r="C48" s="177" t="s">
        <v>166</v>
      </c>
      <c r="D48" s="169" t="s">
        <v>125</v>
      </c>
      <c r="E48" s="170">
        <v>26.08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0">
        <v>0.11</v>
      </c>
      <c r="O48" s="170">
        <f>ROUND(E48*N48,2)</f>
        <v>2.87</v>
      </c>
      <c r="P48" s="170">
        <v>0</v>
      </c>
      <c r="Q48" s="170">
        <f>ROUND(E48*P48,2)</f>
        <v>0</v>
      </c>
      <c r="R48" s="172" t="s">
        <v>152</v>
      </c>
      <c r="S48" s="172" t="s">
        <v>117</v>
      </c>
      <c r="T48" s="173" t="s">
        <v>117</v>
      </c>
      <c r="U48" s="157">
        <v>1.1930000000000001</v>
      </c>
      <c r="V48" s="157">
        <f>ROUND(E48*U48,2)</f>
        <v>31.11</v>
      </c>
      <c r="W48" s="157"/>
      <c r="X48" s="157" t="s">
        <v>118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0" t="s">
        <v>164</v>
      </c>
      <c r="D49" s="251"/>
      <c r="E49" s="251"/>
      <c r="F49" s="251"/>
      <c r="G49" s="251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4" t="str">
        <f>C49</f>
        <v>s provedením lože do 50 mm, s vyplněním spár, s dvojím beraněním a se smetením přebytečného materiálu na krajnici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78" t="s">
        <v>157</v>
      </c>
      <c r="D50" s="158"/>
      <c r="E50" s="159">
        <v>26.08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131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8"/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122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1" t="s">
        <v>111</v>
      </c>
      <c r="B52" s="162" t="s">
        <v>66</v>
      </c>
      <c r="C52" s="176" t="s">
        <v>67</v>
      </c>
      <c r="D52" s="163"/>
      <c r="E52" s="164"/>
      <c r="F52" s="165"/>
      <c r="G52" s="165">
        <f>SUMIF(AG53:AG187,"&lt;&gt;NOR",G53:G187)</f>
        <v>0</v>
      </c>
      <c r="H52" s="165"/>
      <c r="I52" s="165">
        <f>SUM(I53:I187)</f>
        <v>0</v>
      </c>
      <c r="J52" s="165"/>
      <c r="K52" s="165">
        <f>SUM(K53:K187)</f>
        <v>0</v>
      </c>
      <c r="L52" s="165"/>
      <c r="M52" s="165">
        <f>SUM(M53:M187)</f>
        <v>0</v>
      </c>
      <c r="N52" s="164"/>
      <c r="O52" s="164">
        <f>SUM(O53:O187)</f>
        <v>4.05</v>
      </c>
      <c r="P52" s="164"/>
      <c r="Q52" s="164">
        <f>SUM(Q53:Q187)</f>
        <v>0</v>
      </c>
      <c r="R52" s="165"/>
      <c r="S52" s="165"/>
      <c r="T52" s="166"/>
      <c r="U52" s="160"/>
      <c r="V52" s="160">
        <f>SUM(V53:V187)</f>
        <v>77.37</v>
      </c>
      <c r="W52" s="160"/>
      <c r="X52" s="160"/>
      <c r="AG52" t="s">
        <v>112</v>
      </c>
    </row>
    <row r="53" spans="1:60" outlineLevel="1" x14ac:dyDescent="0.2">
      <c r="A53" s="167">
        <v>12</v>
      </c>
      <c r="B53" s="168" t="s">
        <v>167</v>
      </c>
      <c r="C53" s="177" t="s">
        <v>168</v>
      </c>
      <c r="D53" s="169" t="s">
        <v>125</v>
      </c>
      <c r="E53" s="170">
        <v>61.63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0">
        <v>3.2809999999999999E-2</v>
      </c>
      <c r="O53" s="170">
        <f>ROUND(E53*N53,2)</f>
        <v>2.02</v>
      </c>
      <c r="P53" s="170">
        <v>0</v>
      </c>
      <c r="Q53" s="170">
        <f>ROUND(E53*P53,2)</f>
        <v>0</v>
      </c>
      <c r="R53" s="172" t="s">
        <v>126</v>
      </c>
      <c r="S53" s="172" t="s">
        <v>117</v>
      </c>
      <c r="T53" s="173" t="s">
        <v>117</v>
      </c>
      <c r="U53" s="157">
        <v>0.42</v>
      </c>
      <c r="V53" s="157">
        <f>ROUND(E53*U53,2)</f>
        <v>25.88</v>
      </c>
      <c r="W53" s="157"/>
      <c r="X53" s="157" t="s">
        <v>118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0" t="s">
        <v>169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 t="s">
        <v>170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78" t="s">
        <v>171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131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78" t="s">
        <v>172</v>
      </c>
      <c r="D57" s="158"/>
      <c r="E57" s="159">
        <v>1.8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131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78" t="s">
        <v>173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131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78" t="s">
        <v>174</v>
      </c>
      <c r="D59" s="158"/>
      <c r="E59" s="159">
        <v>1.4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78" t="s">
        <v>175</v>
      </c>
      <c r="D60" s="158"/>
      <c r="E60" s="159">
        <v>0.63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131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78" t="s">
        <v>176</v>
      </c>
      <c r="D61" s="158"/>
      <c r="E61" s="159">
        <v>1.68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131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78" t="s">
        <v>177</v>
      </c>
      <c r="D62" s="158"/>
      <c r="E62" s="159">
        <v>1.05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131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78" t="s">
        <v>178</v>
      </c>
      <c r="D63" s="158"/>
      <c r="E63" s="159">
        <v>0.77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131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78" t="s">
        <v>179</v>
      </c>
      <c r="D64" s="158"/>
      <c r="E64" s="159">
        <v>3.22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131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78" t="s">
        <v>180</v>
      </c>
      <c r="D65" s="158"/>
      <c r="E65" s="159">
        <v>4.7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131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78" t="s">
        <v>181</v>
      </c>
      <c r="D66" s="158"/>
      <c r="E66" s="159">
        <v>1.5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131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78" t="s">
        <v>182</v>
      </c>
      <c r="D67" s="158"/>
      <c r="E67" s="159">
        <v>6.44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8" t="s">
        <v>183</v>
      </c>
      <c r="D68" s="158"/>
      <c r="E68" s="159">
        <v>4.3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131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8" t="s">
        <v>184</v>
      </c>
      <c r="D69" s="158"/>
      <c r="E69" s="159">
        <v>18.2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131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78" t="s">
        <v>185</v>
      </c>
      <c r="D70" s="158"/>
      <c r="E70" s="159">
        <v>8.1999999999999993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78" t="s">
        <v>186</v>
      </c>
      <c r="D71" s="158"/>
      <c r="E71" s="159">
        <v>1.83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78" t="s">
        <v>187</v>
      </c>
      <c r="D72" s="158"/>
      <c r="E72" s="159">
        <v>5.91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131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8"/>
      <c r="D73" s="249"/>
      <c r="E73" s="249"/>
      <c r="F73" s="249"/>
      <c r="G73" s="249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7">
        <v>13</v>
      </c>
      <c r="B74" s="168" t="s">
        <v>188</v>
      </c>
      <c r="C74" s="177" t="s">
        <v>189</v>
      </c>
      <c r="D74" s="169" t="s">
        <v>125</v>
      </c>
      <c r="E74" s="170">
        <v>66.430000000000007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0">
        <v>5.0000000000000001E-4</v>
      </c>
      <c r="O74" s="170">
        <f>ROUND(E74*N74,2)</f>
        <v>0.03</v>
      </c>
      <c r="P74" s="170">
        <v>0</v>
      </c>
      <c r="Q74" s="170">
        <f>ROUND(E74*P74,2)</f>
        <v>0</v>
      </c>
      <c r="R74" s="172" t="s">
        <v>126</v>
      </c>
      <c r="S74" s="172" t="s">
        <v>117</v>
      </c>
      <c r="T74" s="173" t="s">
        <v>117</v>
      </c>
      <c r="U74" s="157">
        <v>4.4999999999999998E-2</v>
      </c>
      <c r="V74" s="157">
        <f>ROUND(E74*U74,2)</f>
        <v>2.99</v>
      </c>
      <c r="W74" s="157"/>
      <c r="X74" s="157" t="s">
        <v>118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6" t="s">
        <v>190</v>
      </c>
      <c r="D75" s="247"/>
      <c r="E75" s="247"/>
      <c r="F75" s="247"/>
      <c r="G75" s="24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78" t="s">
        <v>171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131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8" t="s">
        <v>172</v>
      </c>
      <c r="D77" s="158"/>
      <c r="E77" s="159">
        <v>1.8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131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78" t="s">
        <v>191</v>
      </c>
      <c r="D78" s="158"/>
      <c r="E78" s="159">
        <v>4.8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131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78" t="s">
        <v>173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131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78" t="s">
        <v>174</v>
      </c>
      <c r="D80" s="158"/>
      <c r="E80" s="159">
        <v>1.4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131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78" t="s">
        <v>175</v>
      </c>
      <c r="D81" s="158"/>
      <c r="E81" s="159">
        <v>0.63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131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78" t="s">
        <v>176</v>
      </c>
      <c r="D82" s="158"/>
      <c r="E82" s="159">
        <v>1.68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78" t="s">
        <v>177</v>
      </c>
      <c r="D83" s="158"/>
      <c r="E83" s="159">
        <v>1.05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131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78" t="s">
        <v>178</v>
      </c>
      <c r="D84" s="158"/>
      <c r="E84" s="159">
        <v>0.77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131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78" t="s">
        <v>179</v>
      </c>
      <c r="D85" s="158"/>
      <c r="E85" s="159">
        <v>3.22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131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78" t="s">
        <v>180</v>
      </c>
      <c r="D86" s="158"/>
      <c r="E86" s="159">
        <v>4.7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131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78" t="s">
        <v>181</v>
      </c>
      <c r="D87" s="158"/>
      <c r="E87" s="159">
        <v>1.5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131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78" t="s">
        <v>182</v>
      </c>
      <c r="D88" s="158"/>
      <c r="E88" s="159">
        <v>6.44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131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78" t="s">
        <v>183</v>
      </c>
      <c r="D89" s="158"/>
      <c r="E89" s="159">
        <v>4.3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131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78" t="s">
        <v>184</v>
      </c>
      <c r="D90" s="158"/>
      <c r="E90" s="159">
        <v>18.2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131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8" t="s">
        <v>185</v>
      </c>
      <c r="D91" s="158"/>
      <c r="E91" s="159">
        <v>8.1999999999999993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131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78" t="s">
        <v>186</v>
      </c>
      <c r="D92" s="158"/>
      <c r="E92" s="159">
        <v>1.83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131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8" t="s">
        <v>187</v>
      </c>
      <c r="D93" s="158"/>
      <c r="E93" s="159">
        <v>5.91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131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8"/>
      <c r="D94" s="249"/>
      <c r="E94" s="249"/>
      <c r="F94" s="249"/>
      <c r="G94" s="249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122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7">
        <v>14</v>
      </c>
      <c r="B95" s="168" t="s">
        <v>188</v>
      </c>
      <c r="C95" s="177" t="s">
        <v>189</v>
      </c>
      <c r="D95" s="169" t="s">
        <v>125</v>
      </c>
      <c r="E95" s="170">
        <v>66.430000000000007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0">
        <v>5.0000000000000001E-4</v>
      </c>
      <c r="O95" s="170">
        <f>ROUND(E95*N95,2)</f>
        <v>0.03</v>
      </c>
      <c r="P95" s="170">
        <v>0</v>
      </c>
      <c r="Q95" s="170">
        <f>ROUND(E95*P95,2)</f>
        <v>0</v>
      </c>
      <c r="R95" s="172" t="s">
        <v>126</v>
      </c>
      <c r="S95" s="172" t="s">
        <v>117</v>
      </c>
      <c r="T95" s="173" t="s">
        <v>117</v>
      </c>
      <c r="U95" s="157">
        <v>4.4999999999999998E-2</v>
      </c>
      <c r="V95" s="157">
        <f>ROUND(E95*U95,2)</f>
        <v>2.99</v>
      </c>
      <c r="W95" s="157"/>
      <c r="X95" s="157" t="s">
        <v>118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6" t="s">
        <v>192</v>
      </c>
      <c r="D96" s="247"/>
      <c r="E96" s="247"/>
      <c r="F96" s="247"/>
      <c r="G96" s="24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78" t="s">
        <v>171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131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78" t="s">
        <v>172</v>
      </c>
      <c r="D98" s="158"/>
      <c r="E98" s="159">
        <v>1.8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8" t="s">
        <v>191</v>
      </c>
      <c r="D99" s="158"/>
      <c r="E99" s="159">
        <v>4.8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8" t="s">
        <v>173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78" t="s">
        <v>174</v>
      </c>
      <c r="D101" s="158"/>
      <c r="E101" s="159">
        <v>1.4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78" t="s">
        <v>175</v>
      </c>
      <c r="D102" s="158"/>
      <c r="E102" s="159">
        <v>0.63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78" t="s">
        <v>176</v>
      </c>
      <c r="D103" s="158"/>
      <c r="E103" s="159">
        <v>1.68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78" t="s">
        <v>177</v>
      </c>
      <c r="D104" s="158"/>
      <c r="E104" s="159">
        <v>1.05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8" t="s">
        <v>178</v>
      </c>
      <c r="D105" s="158"/>
      <c r="E105" s="159">
        <v>0.77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78" t="s">
        <v>179</v>
      </c>
      <c r="D106" s="158"/>
      <c r="E106" s="159">
        <v>3.22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78" t="s">
        <v>180</v>
      </c>
      <c r="D107" s="158"/>
      <c r="E107" s="159">
        <v>4.7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8" t="s">
        <v>181</v>
      </c>
      <c r="D108" s="158"/>
      <c r="E108" s="159">
        <v>1.5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78" t="s">
        <v>182</v>
      </c>
      <c r="D109" s="158"/>
      <c r="E109" s="159">
        <v>6.44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131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78" t="s">
        <v>183</v>
      </c>
      <c r="D110" s="158"/>
      <c r="E110" s="159">
        <v>4.3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78" t="s">
        <v>184</v>
      </c>
      <c r="D111" s="158"/>
      <c r="E111" s="159">
        <v>18.2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78" t="s">
        <v>185</v>
      </c>
      <c r="D112" s="158"/>
      <c r="E112" s="159">
        <v>8.1999999999999993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78" t="s">
        <v>186</v>
      </c>
      <c r="D113" s="158"/>
      <c r="E113" s="159">
        <v>1.83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131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78" t="s">
        <v>187</v>
      </c>
      <c r="D114" s="158"/>
      <c r="E114" s="159">
        <v>5.91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8"/>
      <c r="D115" s="249"/>
      <c r="E115" s="249"/>
      <c r="F115" s="249"/>
      <c r="G115" s="249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7">
        <v>15</v>
      </c>
      <c r="B116" s="168" t="s">
        <v>193</v>
      </c>
      <c r="C116" s="177" t="s">
        <v>194</v>
      </c>
      <c r="D116" s="169" t="s">
        <v>125</v>
      </c>
      <c r="E116" s="170">
        <v>61.63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0">
        <v>3.15E-2</v>
      </c>
      <c r="O116" s="170">
        <f>ROUND(E116*N116,2)</f>
        <v>1.94</v>
      </c>
      <c r="P116" s="170">
        <v>0</v>
      </c>
      <c r="Q116" s="170">
        <f>ROUND(E116*P116,2)</f>
        <v>0</v>
      </c>
      <c r="R116" s="172"/>
      <c r="S116" s="172" t="s">
        <v>146</v>
      </c>
      <c r="T116" s="173" t="s">
        <v>195</v>
      </c>
      <c r="U116" s="157">
        <v>0.49512</v>
      </c>
      <c r="V116" s="157">
        <f>ROUND(E116*U116,2)</f>
        <v>30.51</v>
      </c>
      <c r="W116" s="157"/>
      <c r="X116" s="157" t="s">
        <v>118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 t="s">
        <v>196</v>
      </c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8" t="s">
        <v>171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78" t="s">
        <v>172</v>
      </c>
      <c r="D119" s="158"/>
      <c r="E119" s="159">
        <v>1.8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78" t="s">
        <v>173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78" t="s">
        <v>174</v>
      </c>
      <c r="D121" s="158"/>
      <c r="E121" s="159">
        <v>1.4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131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8" t="s">
        <v>175</v>
      </c>
      <c r="D122" s="158"/>
      <c r="E122" s="159">
        <v>0.63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131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8" t="s">
        <v>176</v>
      </c>
      <c r="D123" s="158"/>
      <c r="E123" s="159">
        <v>1.68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131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8" t="s">
        <v>177</v>
      </c>
      <c r="D124" s="158"/>
      <c r="E124" s="159">
        <v>1.05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8" t="s">
        <v>178</v>
      </c>
      <c r="D125" s="158"/>
      <c r="E125" s="159">
        <v>0.77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131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78" t="s">
        <v>179</v>
      </c>
      <c r="D126" s="158"/>
      <c r="E126" s="159">
        <v>3.22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131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78" t="s">
        <v>180</v>
      </c>
      <c r="D127" s="158"/>
      <c r="E127" s="159">
        <v>4.7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131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78" t="s">
        <v>181</v>
      </c>
      <c r="D128" s="158"/>
      <c r="E128" s="159">
        <v>1.5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131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78" t="s">
        <v>182</v>
      </c>
      <c r="D129" s="158"/>
      <c r="E129" s="159">
        <v>6.44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131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78" t="s">
        <v>183</v>
      </c>
      <c r="D130" s="158"/>
      <c r="E130" s="159">
        <v>4.3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131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8" t="s">
        <v>184</v>
      </c>
      <c r="D131" s="158"/>
      <c r="E131" s="159">
        <v>18.2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131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8" t="s">
        <v>185</v>
      </c>
      <c r="D132" s="158"/>
      <c r="E132" s="159">
        <v>8.1999999999999993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131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8" t="s">
        <v>186</v>
      </c>
      <c r="D133" s="158"/>
      <c r="E133" s="159">
        <v>1.83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131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78" t="s">
        <v>187</v>
      </c>
      <c r="D134" s="158"/>
      <c r="E134" s="159">
        <v>5.91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131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8"/>
      <c r="D135" s="249"/>
      <c r="E135" s="249"/>
      <c r="F135" s="249"/>
      <c r="G135" s="249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7">
        <v>16</v>
      </c>
      <c r="B136" s="168" t="s">
        <v>197</v>
      </c>
      <c r="C136" s="177" t="s">
        <v>198</v>
      </c>
      <c r="D136" s="169" t="s">
        <v>125</v>
      </c>
      <c r="E136" s="170">
        <v>61.63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0">
        <v>5.2999999999999998E-4</v>
      </c>
      <c r="O136" s="170">
        <f>ROUND(E136*N136,2)</f>
        <v>0.03</v>
      </c>
      <c r="P136" s="170">
        <v>0</v>
      </c>
      <c r="Q136" s="170">
        <f>ROUND(E136*P136,2)</f>
        <v>0</v>
      </c>
      <c r="R136" s="172" t="s">
        <v>126</v>
      </c>
      <c r="S136" s="172" t="s">
        <v>117</v>
      </c>
      <c r="T136" s="173" t="s">
        <v>117</v>
      </c>
      <c r="U136" s="157">
        <v>0.21</v>
      </c>
      <c r="V136" s="157">
        <f>ROUND(E136*U136,2)</f>
        <v>12.94</v>
      </c>
      <c r="W136" s="157"/>
      <c r="X136" s="157" t="s">
        <v>118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119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0" t="s">
        <v>199</v>
      </c>
      <c r="D137" s="251"/>
      <c r="E137" s="251"/>
      <c r="F137" s="251"/>
      <c r="G137" s="251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2" t="s">
        <v>200</v>
      </c>
      <c r="D138" s="253"/>
      <c r="E138" s="253"/>
      <c r="F138" s="253"/>
      <c r="G138" s="253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78" t="s">
        <v>171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131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78" t="s">
        <v>172</v>
      </c>
      <c r="D140" s="158"/>
      <c r="E140" s="159">
        <v>1.8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131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8" t="s">
        <v>173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131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78" t="s">
        <v>174</v>
      </c>
      <c r="D142" s="158"/>
      <c r="E142" s="159">
        <v>1.4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131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78" t="s">
        <v>175</v>
      </c>
      <c r="D143" s="158"/>
      <c r="E143" s="159">
        <v>0.63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131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78" t="s">
        <v>176</v>
      </c>
      <c r="D144" s="158"/>
      <c r="E144" s="159">
        <v>1.68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131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78" t="s">
        <v>177</v>
      </c>
      <c r="D145" s="158"/>
      <c r="E145" s="159">
        <v>1.05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78" t="s">
        <v>178</v>
      </c>
      <c r="D146" s="158"/>
      <c r="E146" s="159">
        <v>0.77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131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78" t="s">
        <v>179</v>
      </c>
      <c r="D147" s="158"/>
      <c r="E147" s="159">
        <v>3.22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131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78" t="s">
        <v>180</v>
      </c>
      <c r="D148" s="158"/>
      <c r="E148" s="159">
        <v>4.7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131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78" t="s">
        <v>181</v>
      </c>
      <c r="D149" s="158"/>
      <c r="E149" s="159">
        <v>1.5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131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8" t="s">
        <v>182</v>
      </c>
      <c r="D150" s="158"/>
      <c r="E150" s="159">
        <v>6.44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131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78" t="s">
        <v>183</v>
      </c>
      <c r="D151" s="158"/>
      <c r="E151" s="159">
        <v>4.3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131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78" t="s">
        <v>184</v>
      </c>
      <c r="D152" s="158"/>
      <c r="E152" s="159">
        <v>18.2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131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78" t="s">
        <v>185</v>
      </c>
      <c r="D153" s="158"/>
      <c r="E153" s="159">
        <v>8.1999999999999993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131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78" t="s">
        <v>186</v>
      </c>
      <c r="D154" s="158"/>
      <c r="E154" s="159">
        <v>1.83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131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78" t="s">
        <v>187</v>
      </c>
      <c r="D155" s="158"/>
      <c r="E155" s="159">
        <v>5.91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131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8"/>
      <c r="D156" s="249"/>
      <c r="E156" s="249"/>
      <c r="F156" s="249"/>
      <c r="G156" s="249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7">
        <v>17</v>
      </c>
      <c r="B157" s="168" t="s">
        <v>201</v>
      </c>
      <c r="C157" s="177" t="s">
        <v>202</v>
      </c>
      <c r="D157" s="169" t="s">
        <v>135</v>
      </c>
      <c r="E157" s="170">
        <v>29.4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0">
        <v>1.0000000000000001E-5</v>
      </c>
      <c r="O157" s="170">
        <f>ROUND(E157*N157,2)</f>
        <v>0</v>
      </c>
      <c r="P157" s="170">
        <v>0</v>
      </c>
      <c r="Q157" s="170">
        <f>ROUND(E157*P157,2)</f>
        <v>0</v>
      </c>
      <c r="R157" s="172" t="s">
        <v>152</v>
      </c>
      <c r="S157" s="172" t="s">
        <v>117</v>
      </c>
      <c r="T157" s="173" t="s">
        <v>117</v>
      </c>
      <c r="U157" s="157">
        <v>7.0000000000000007E-2</v>
      </c>
      <c r="V157" s="157">
        <f>ROUND(E157*U157,2)</f>
        <v>2.06</v>
      </c>
      <c r="W157" s="157"/>
      <c r="X157" s="157" t="s">
        <v>118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50" t="s">
        <v>203</v>
      </c>
      <c r="D158" s="251"/>
      <c r="E158" s="251"/>
      <c r="F158" s="251"/>
      <c r="G158" s="251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2" t="s">
        <v>204</v>
      </c>
      <c r="D159" s="253"/>
      <c r="E159" s="253"/>
      <c r="F159" s="253"/>
      <c r="G159" s="253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78" t="s">
        <v>205</v>
      </c>
      <c r="D160" s="158"/>
      <c r="E160" s="159">
        <v>29.4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131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8"/>
      <c r="D161" s="249"/>
      <c r="E161" s="249"/>
      <c r="F161" s="249"/>
      <c r="G161" s="249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7">
        <v>18</v>
      </c>
      <c r="B162" s="168" t="s">
        <v>206</v>
      </c>
      <c r="C162" s="177" t="s">
        <v>207</v>
      </c>
      <c r="D162" s="169" t="s">
        <v>125</v>
      </c>
      <c r="E162" s="170">
        <v>66.430000000000007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0</v>
      </c>
      <c r="O162" s="170">
        <f>ROUND(E162*N162,2)</f>
        <v>0</v>
      </c>
      <c r="P162" s="170">
        <v>0</v>
      </c>
      <c r="Q162" s="170">
        <f>ROUND(E162*P162,2)</f>
        <v>0</v>
      </c>
      <c r="R162" s="172"/>
      <c r="S162" s="172" t="s">
        <v>146</v>
      </c>
      <c r="T162" s="173" t="s">
        <v>147</v>
      </c>
      <c r="U162" s="157">
        <v>0</v>
      </c>
      <c r="V162" s="157">
        <f>ROUND(E162*U162,2)</f>
        <v>0</v>
      </c>
      <c r="W162" s="157"/>
      <c r="X162" s="157" t="s">
        <v>118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78" t="s">
        <v>172</v>
      </c>
      <c r="D163" s="158"/>
      <c r="E163" s="159">
        <v>1.8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131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8" t="s">
        <v>191</v>
      </c>
      <c r="D164" s="158"/>
      <c r="E164" s="159">
        <v>4.8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131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78" t="s">
        <v>173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131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78" t="s">
        <v>174</v>
      </c>
      <c r="D166" s="158"/>
      <c r="E166" s="159">
        <v>1.4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131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78" t="s">
        <v>175</v>
      </c>
      <c r="D167" s="158"/>
      <c r="E167" s="159">
        <v>0.63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131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78" t="s">
        <v>176</v>
      </c>
      <c r="D168" s="158"/>
      <c r="E168" s="159">
        <v>1.68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131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78" t="s">
        <v>177</v>
      </c>
      <c r="D169" s="158"/>
      <c r="E169" s="159">
        <v>1.05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131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78" t="s">
        <v>178</v>
      </c>
      <c r="D170" s="158"/>
      <c r="E170" s="159">
        <v>0.77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131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78" t="s">
        <v>179</v>
      </c>
      <c r="D171" s="158"/>
      <c r="E171" s="159">
        <v>3.22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131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78" t="s">
        <v>180</v>
      </c>
      <c r="D172" s="158"/>
      <c r="E172" s="159">
        <v>4.7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131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78" t="s">
        <v>181</v>
      </c>
      <c r="D173" s="158"/>
      <c r="E173" s="159">
        <v>1.5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131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78" t="s">
        <v>182</v>
      </c>
      <c r="D174" s="158"/>
      <c r="E174" s="159">
        <v>6.44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131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78" t="s">
        <v>183</v>
      </c>
      <c r="D175" s="158"/>
      <c r="E175" s="159">
        <v>4.3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131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78" t="s">
        <v>184</v>
      </c>
      <c r="D176" s="158"/>
      <c r="E176" s="159">
        <v>18.2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131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78" t="s">
        <v>185</v>
      </c>
      <c r="D177" s="158"/>
      <c r="E177" s="159">
        <v>8.1999999999999993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131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78" t="s">
        <v>186</v>
      </c>
      <c r="D178" s="158"/>
      <c r="E178" s="159">
        <v>1.83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131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78" t="s">
        <v>187</v>
      </c>
      <c r="D179" s="158"/>
      <c r="E179" s="159">
        <v>5.91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131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8"/>
      <c r="D180" s="249"/>
      <c r="E180" s="249"/>
      <c r="F180" s="249"/>
      <c r="G180" s="249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7">
        <v>19</v>
      </c>
      <c r="B181" s="168" t="s">
        <v>208</v>
      </c>
      <c r="C181" s="177" t="s">
        <v>209</v>
      </c>
      <c r="D181" s="169" t="s">
        <v>210</v>
      </c>
      <c r="E181" s="170">
        <v>48.3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0">
        <v>0</v>
      </c>
      <c r="O181" s="170">
        <f>ROUND(E181*N181,2)</f>
        <v>0</v>
      </c>
      <c r="P181" s="170">
        <v>0</v>
      </c>
      <c r="Q181" s="170">
        <f>ROUND(E181*P181,2)</f>
        <v>0</v>
      </c>
      <c r="R181" s="172"/>
      <c r="S181" s="172" t="s">
        <v>146</v>
      </c>
      <c r="T181" s="173" t="s">
        <v>147</v>
      </c>
      <c r="U181" s="157">
        <v>0</v>
      </c>
      <c r="V181" s="157">
        <f>ROUND(E181*U181,2)</f>
        <v>0</v>
      </c>
      <c r="W181" s="157"/>
      <c r="X181" s="157" t="s">
        <v>118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78" t="s">
        <v>173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131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78" t="s">
        <v>211</v>
      </c>
      <c r="D183" s="158"/>
      <c r="E183" s="159">
        <v>4.3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131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78" t="s">
        <v>212</v>
      </c>
      <c r="D184" s="158"/>
      <c r="E184" s="159">
        <v>18.2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131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78" t="s">
        <v>213</v>
      </c>
      <c r="D185" s="158"/>
      <c r="E185" s="159">
        <v>6.1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131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78" t="s">
        <v>214</v>
      </c>
      <c r="D186" s="158"/>
      <c r="E186" s="159">
        <v>19.7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131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8"/>
      <c r="D187" s="249"/>
      <c r="E187" s="249"/>
      <c r="F187" s="249"/>
      <c r="G187" s="249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1" t="s">
        <v>111</v>
      </c>
      <c r="B188" s="162" t="s">
        <v>68</v>
      </c>
      <c r="C188" s="176" t="s">
        <v>69</v>
      </c>
      <c r="D188" s="163"/>
      <c r="E188" s="164"/>
      <c r="F188" s="165"/>
      <c r="G188" s="165">
        <f>SUMIF(AG189:AG230,"&lt;&gt;NOR",G189:G230)</f>
        <v>0</v>
      </c>
      <c r="H188" s="165"/>
      <c r="I188" s="165">
        <f>SUM(I189:I230)</f>
        <v>0</v>
      </c>
      <c r="J188" s="165"/>
      <c r="K188" s="165">
        <f>SUM(K189:K230)</f>
        <v>0</v>
      </c>
      <c r="L188" s="165"/>
      <c r="M188" s="165">
        <f>SUM(M189:M230)</f>
        <v>0</v>
      </c>
      <c r="N188" s="164"/>
      <c r="O188" s="164">
        <f>SUM(O189:O230)</f>
        <v>0</v>
      </c>
      <c r="P188" s="164"/>
      <c r="Q188" s="164">
        <f>SUM(Q189:Q230)</f>
        <v>5.12</v>
      </c>
      <c r="R188" s="165"/>
      <c r="S188" s="165"/>
      <c r="T188" s="166"/>
      <c r="U188" s="160"/>
      <c r="V188" s="160">
        <f>SUM(V189:V230)</f>
        <v>81.44</v>
      </c>
      <c r="W188" s="160"/>
      <c r="X188" s="160"/>
      <c r="AG188" t="s">
        <v>112</v>
      </c>
    </row>
    <row r="189" spans="1:60" outlineLevel="1" x14ac:dyDescent="0.2">
      <c r="A189" s="167">
        <v>20</v>
      </c>
      <c r="B189" s="168" t="s">
        <v>215</v>
      </c>
      <c r="C189" s="177" t="s">
        <v>216</v>
      </c>
      <c r="D189" s="169" t="s">
        <v>125</v>
      </c>
      <c r="E189" s="170">
        <v>66.430000000000007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0">
        <v>0</v>
      </c>
      <c r="O189" s="170">
        <f>ROUND(E189*N189,2)</f>
        <v>0</v>
      </c>
      <c r="P189" s="170">
        <v>6.3E-2</v>
      </c>
      <c r="Q189" s="170">
        <f>ROUND(E189*P189,2)</f>
        <v>4.1900000000000004</v>
      </c>
      <c r="R189" s="172" t="s">
        <v>217</v>
      </c>
      <c r="S189" s="172" t="s">
        <v>117</v>
      </c>
      <c r="T189" s="173" t="s">
        <v>117</v>
      </c>
      <c r="U189" s="157">
        <v>1.006</v>
      </c>
      <c r="V189" s="157">
        <f>ROUND(E189*U189,2)</f>
        <v>66.83</v>
      </c>
      <c r="W189" s="157"/>
      <c r="X189" s="157" t="s">
        <v>118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119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6" t="s">
        <v>218</v>
      </c>
      <c r="D190" s="247"/>
      <c r="E190" s="247"/>
      <c r="F190" s="247"/>
      <c r="G190" s="24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52" t="s">
        <v>219</v>
      </c>
      <c r="D191" s="253"/>
      <c r="E191" s="253"/>
      <c r="F191" s="253"/>
      <c r="G191" s="253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52" t="s">
        <v>220</v>
      </c>
      <c r="D192" s="253"/>
      <c r="E192" s="253"/>
      <c r="F192" s="253"/>
      <c r="G192" s="253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2" t="s">
        <v>221</v>
      </c>
      <c r="D193" s="253"/>
      <c r="E193" s="253"/>
      <c r="F193" s="253"/>
      <c r="G193" s="253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78" t="s">
        <v>172</v>
      </c>
      <c r="D194" s="158"/>
      <c r="E194" s="159">
        <v>1.8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131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78" t="s">
        <v>191</v>
      </c>
      <c r="D195" s="158"/>
      <c r="E195" s="159">
        <v>4.8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131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78" t="s">
        <v>173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131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78" t="s">
        <v>174</v>
      </c>
      <c r="D197" s="158"/>
      <c r="E197" s="159">
        <v>1.4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131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78" t="s">
        <v>175</v>
      </c>
      <c r="D198" s="158"/>
      <c r="E198" s="159">
        <v>0.63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131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78" t="s">
        <v>176</v>
      </c>
      <c r="D199" s="158"/>
      <c r="E199" s="159">
        <v>1.68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131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78" t="s">
        <v>177</v>
      </c>
      <c r="D200" s="158"/>
      <c r="E200" s="159">
        <v>1.05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131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8" t="s">
        <v>178</v>
      </c>
      <c r="D201" s="158"/>
      <c r="E201" s="159">
        <v>0.77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131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78" t="s">
        <v>179</v>
      </c>
      <c r="D202" s="158"/>
      <c r="E202" s="159">
        <v>3.22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131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78" t="s">
        <v>180</v>
      </c>
      <c r="D203" s="158"/>
      <c r="E203" s="159">
        <v>4.7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131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78" t="s">
        <v>181</v>
      </c>
      <c r="D204" s="158"/>
      <c r="E204" s="159">
        <v>1.5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131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78" t="s">
        <v>182</v>
      </c>
      <c r="D205" s="158"/>
      <c r="E205" s="159">
        <v>6.44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131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78" t="s">
        <v>183</v>
      </c>
      <c r="D206" s="158"/>
      <c r="E206" s="159">
        <v>4.3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131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78" t="s">
        <v>184</v>
      </c>
      <c r="D207" s="158"/>
      <c r="E207" s="159">
        <v>18.2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131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78" t="s">
        <v>185</v>
      </c>
      <c r="D208" s="158"/>
      <c r="E208" s="159">
        <v>8.1999999999999993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131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78" t="s">
        <v>186</v>
      </c>
      <c r="D209" s="158"/>
      <c r="E209" s="159">
        <v>1.83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131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78" t="s">
        <v>187</v>
      </c>
      <c r="D210" s="158"/>
      <c r="E210" s="159">
        <v>5.91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131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8"/>
      <c r="D211" s="249"/>
      <c r="E211" s="249"/>
      <c r="F211" s="249"/>
      <c r="G211" s="249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7">
        <v>21</v>
      </c>
      <c r="B212" s="168" t="s">
        <v>222</v>
      </c>
      <c r="C212" s="177" t="s">
        <v>223</v>
      </c>
      <c r="D212" s="169" t="s">
        <v>125</v>
      </c>
      <c r="E212" s="170">
        <v>66.430000000000007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0">
        <v>0</v>
      </c>
      <c r="O212" s="170">
        <f>ROUND(E212*N212,2)</f>
        <v>0</v>
      </c>
      <c r="P212" s="170">
        <v>1.4E-2</v>
      </c>
      <c r="Q212" s="170">
        <f>ROUND(E212*P212,2)</f>
        <v>0.93</v>
      </c>
      <c r="R212" s="172" t="s">
        <v>224</v>
      </c>
      <c r="S212" s="172" t="s">
        <v>117</v>
      </c>
      <c r="T212" s="173" t="s">
        <v>117</v>
      </c>
      <c r="U212" s="157">
        <v>0.22</v>
      </c>
      <c r="V212" s="157">
        <f>ROUND(E212*U212,2)</f>
        <v>14.61</v>
      </c>
      <c r="W212" s="157"/>
      <c r="X212" s="157" t="s">
        <v>118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119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78" t="s">
        <v>172</v>
      </c>
      <c r="D213" s="158"/>
      <c r="E213" s="159">
        <v>1.8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131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78" t="s">
        <v>191</v>
      </c>
      <c r="D214" s="158"/>
      <c r="E214" s="159">
        <v>4.8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131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78" t="s">
        <v>173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131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78" t="s">
        <v>174</v>
      </c>
      <c r="D216" s="158"/>
      <c r="E216" s="159">
        <v>1.4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131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78" t="s">
        <v>175</v>
      </c>
      <c r="D217" s="158"/>
      <c r="E217" s="159">
        <v>0.63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131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78" t="s">
        <v>176</v>
      </c>
      <c r="D218" s="158"/>
      <c r="E218" s="159">
        <v>1.68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131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78" t="s">
        <v>177</v>
      </c>
      <c r="D219" s="158"/>
      <c r="E219" s="159">
        <v>1.05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131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78" t="s">
        <v>178</v>
      </c>
      <c r="D220" s="158"/>
      <c r="E220" s="159">
        <v>0.77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131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78" t="s">
        <v>179</v>
      </c>
      <c r="D221" s="158"/>
      <c r="E221" s="159">
        <v>3.22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131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78" t="s">
        <v>180</v>
      </c>
      <c r="D222" s="158"/>
      <c r="E222" s="159">
        <v>4.7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131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78" t="s">
        <v>181</v>
      </c>
      <c r="D223" s="158"/>
      <c r="E223" s="159">
        <v>1.5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131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78" t="s">
        <v>182</v>
      </c>
      <c r="D224" s="158"/>
      <c r="E224" s="159">
        <v>6.44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131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78" t="s">
        <v>183</v>
      </c>
      <c r="D225" s="158"/>
      <c r="E225" s="159">
        <v>4.3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131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78" t="s">
        <v>184</v>
      </c>
      <c r="D226" s="158"/>
      <c r="E226" s="159">
        <v>18.2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131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78" t="s">
        <v>185</v>
      </c>
      <c r="D227" s="158"/>
      <c r="E227" s="159">
        <v>8.1999999999999993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131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78" t="s">
        <v>186</v>
      </c>
      <c r="D228" s="158"/>
      <c r="E228" s="159">
        <v>1.83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131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78" t="s">
        <v>187</v>
      </c>
      <c r="D229" s="158"/>
      <c r="E229" s="159">
        <v>5.91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131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48"/>
      <c r="D230" s="249"/>
      <c r="E230" s="249"/>
      <c r="F230" s="249"/>
      <c r="G230" s="249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61" t="s">
        <v>111</v>
      </c>
      <c r="B231" s="162" t="s">
        <v>70</v>
      </c>
      <c r="C231" s="176" t="s">
        <v>71</v>
      </c>
      <c r="D231" s="163"/>
      <c r="E231" s="164"/>
      <c r="F231" s="165"/>
      <c r="G231" s="165">
        <f>SUMIF(AG232:AG236,"&lt;&gt;NOR",G232:G236)</f>
        <v>0</v>
      </c>
      <c r="H231" s="165"/>
      <c r="I231" s="165">
        <f>SUM(I232:I236)</f>
        <v>0</v>
      </c>
      <c r="J231" s="165"/>
      <c r="K231" s="165">
        <f>SUM(K232:K236)</f>
        <v>0</v>
      </c>
      <c r="L231" s="165"/>
      <c r="M231" s="165">
        <f>SUM(M232:M236)</f>
        <v>0</v>
      </c>
      <c r="N231" s="164"/>
      <c r="O231" s="164">
        <f>SUM(O232:O236)</f>
        <v>0</v>
      </c>
      <c r="P231" s="164"/>
      <c r="Q231" s="164">
        <f>SUM(Q232:Q236)</f>
        <v>7.0000000000000007E-2</v>
      </c>
      <c r="R231" s="165"/>
      <c r="S231" s="165"/>
      <c r="T231" s="166"/>
      <c r="U231" s="160"/>
      <c r="V231" s="160">
        <f>SUM(V232:V236)</f>
        <v>86.25</v>
      </c>
      <c r="W231" s="160"/>
      <c r="X231" s="160"/>
      <c r="AG231" t="s">
        <v>112</v>
      </c>
    </row>
    <row r="232" spans="1:60" outlineLevel="1" x14ac:dyDescent="0.2">
      <c r="A232" s="167">
        <v>22</v>
      </c>
      <c r="B232" s="168" t="s">
        <v>225</v>
      </c>
      <c r="C232" s="177" t="s">
        <v>226</v>
      </c>
      <c r="D232" s="169" t="s">
        <v>135</v>
      </c>
      <c r="E232" s="170">
        <v>4.5999999999999996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0">
        <v>0</v>
      </c>
      <c r="O232" s="170">
        <f>ROUND(E232*N232,2)</f>
        <v>0</v>
      </c>
      <c r="P232" s="170">
        <v>4.6000000000000001E-4</v>
      </c>
      <c r="Q232" s="170">
        <f>ROUND(E232*P232,2)</f>
        <v>0</v>
      </c>
      <c r="R232" s="172" t="s">
        <v>224</v>
      </c>
      <c r="S232" s="172" t="s">
        <v>117</v>
      </c>
      <c r="T232" s="173" t="s">
        <v>117</v>
      </c>
      <c r="U232" s="157">
        <v>2.25</v>
      </c>
      <c r="V232" s="157">
        <f>ROUND(E232*U232,2)</f>
        <v>10.35</v>
      </c>
      <c r="W232" s="157"/>
      <c r="X232" s="157" t="s">
        <v>118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119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4"/>
      <c r="D233" s="255"/>
      <c r="E233" s="255"/>
      <c r="F233" s="255"/>
      <c r="G233" s="255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7">
        <v>23</v>
      </c>
      <c r="B234" s="168" t="s">
        <v>227</v>
      </c>
      <c r="C234" s="177" t="s">
        <v>228</v>
      </c>
      <c r="D234" s="169" t="s">
        <v>135</v>
      </c>
      <c r="E234" s="170">
        <v>33</v>
      </c>
      <c r="F234" s="171"/>
      <c r="G234" s="172">
        <f>ROUND(E234*F234,2)</f>
        <v>0</v>
      </c>
      <c r="H234" s="171"/>
      <c r="I234" s="172">
        <f>ROUND(E234*H234,2)</f>
        <v>0</v>
      </c>
      <c r="J234" s="171"/>
      <c r="K234" s="172">
        <f>ROUND(E234*J234,2)</f>
        <v>0</v>
      </c>
      <c r="L234" s="172">
        <v>21</v>
      </c>
      <c r="M234" s="172">
        <f>G234*(1+L234/100)</f>
        <v>0</v>
      </c>
      <c r="N234" s="170">
        <v>0</v>
      </c>
      <c r="O234" s="170">
        <f>ROUND(E234*N234,2)</f>
        <v>0</v>
      </c>
      <c r="P234" s="170">
        <v>2.2599999999999999E-3</v>
      </c>
      <c r="Q234" s="170">
        <f>ROUND(E234*P234,2)</f>
        <v>7.0000000000000007E-2</v>
      </c>
      <c r="R234" s="172" t="s">
        <v>224</v>
      </c>
      <c r="S234" s="172" t="s">
        <v>117</v>
      </c>
      <c r="T234" s="173" t="s">
        <v>117</v>
      </c>
      <c r="U234" s="157">
        <v>2.2999999999999998</v>
      </c>
      <c r="V234" s="157">
        <f>ROUND(E234*U234,2)</f>
        <v>75.900000000000006</v>
      </c>
      <c r="W234" s="157"/>
      <c r="X234" s="157" t="s">
        <v>118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119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6" t="s">
        <v>229</v>
      </c>
      <c r="D235" s="247"/>
      <c r="E235" s="247"/>
      <c r="F235" s="247"/>
      <c r="G235" s="24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121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48"/>
      <c r="D236" s="249"/>
      <c r="E236" s="249"/>
      <c r="F236" s="249"/>
      <c r="G236" s="249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122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x14ac:dyDescent="0.2">
      <c r="A237" s="161" t="s">
        <v>111</v>
      </c>
      <c r="B237" s="162" t="s">
        <v>72</v>
      </c>
      <c r="C237" s="176" t="s">
        <v>73</v>
      </c>
      <c r="D237" s="163"/>
      <c r="E237" s="164"/>
      <c r="F237" s="165"/>
      <c r="G237" s="165">
        <f>SUMIF(AG238:AG255,"&lt;&gt;NOR",G238:G255)</f>
        <v>0</v>
      </c>
      <c r="H237" s="165"/>
      <c r="I237" s="165">
        <f>SUM(I238:I255)</f>
        <v>0</v>
      </c>
      <c r="J237" s="165"/>
      <c r="K237" s="165">
        <f>SUM(K238:K255)</f>
        <v>0</v>
      </c>
      <c r="L237" s="165"/>
      <c r="M237" s="165">
        <f>SUM(M238:M255)</f>
        <v>0</v>
      </c>
      <c r="N237" s="164"/>
      <c r="O237" s="164">
        <f>SUM(O238:O255)</f>
        <v>0.15000000000000002</v>
      </c>
      <c r="P237" s="164"/>
      <c r="Q237" s="164">
        <f>SUM(Q238:Q255)</f>
        <v>0</v>
      </c>
      <c r="R237" s="165"/>
      <c r="S237" s="165"/>
      <c r="T237" s="166"/>
      <c r="U237" s="160"/>
      <c r="V237" s="160">
        <f>SUM(V238:V255)</f>
        <v>16.77</v>
      </c>
      <c r="W237" s="160"/>
      <c r="X237" s="160"/>
      <c r="AG237" t="s">
        <v>112</v>
      </c>
    </row>
    <row r="238" spans="1:60" outlineLevel="1" x14ac:dyDescent="0.2">
      <c r="A238" s="167">
        <v>24</v>
      </c>
      <c r="B238" s="168" t="s">
        <v>230</v>
      </c>
      <c r="C238" s="177" t="s">
        <v>231</v>
      </c>
      <c r="D238" s="169" t="s">
        <v>125</v>
      </c>
      <c r="E238" s="170">
        <v>20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21</v>
      </c>
      <c r="M238" s="172">
        <f>G238*(1+L238/100)</f>
        <v>0</v>
      </c>
      <c r="N238" s="170">
        <v>3.47E-3</v>
      </c>
      <c r="O238" s="170">
        <f>ROUND(E238*N238,2)</f>
        <v>7.0000000000000007E-2</v>
      </c>
      <c r="P238" s="170">
        <v>0</v>
      </c>
      <c r="Q238" s="170">
        <f>ROUND(E238*P238,2)</f>
        <v>0</v>
      </c>
      <c r="R238" s="172" t="s">
        <v>140</v>
      </c>
      <c r="S238" s="172" t="s">
        <v>117</v>
      </c>
      <c r="T238" s="173" t="s">
        <v>117</v>
      </c>
      <c r="U238" s="157">
        <v>0.38500000000000001</v>
      </c>
      <c r="V238" s="157">
        <f>ROUND(E238*U238,2)</f>
        <v>7.7</v>
      </c>
      <c r="W238" s="157"/>
      <c r="X238" s="157" t="s">
        <v>118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119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6" t="s">
        <v>232</v>
      </c>
      <c r="D239" s="247"/>
      <c r="E239" s="247"/>
      <c r="F239" s="247"/>
      <c r="G239" s="24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78" t="s">
        <v>233</v>
      </c>
      <c r="D240" s="158"/>
      <c r="E240" s="159">
        <v>20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131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8"/>
      <c r="D241" s="249"/>
      <c r="E241" s="249"/>
      <c r="F241" s="249"/>
      <c r="G241" s="249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122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67">
        <v>25</v>
      </c>
      <c r="B242" s="168" t="s">
        <v>234</v>
      </c>
      <c r="C242" s="177" t="s">
        <v>235</v>
      </c>
      <c r="D242" s="169" t="s">
        <v>125</v>
      </c>
      <c r="E242" s="170">
        <v>21.39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0">
        <v>3.7799999999999999E-3</v>
      </c>
      <c r="O242" s="170">
        <f>ROUND(E242*N242,2)</f>
        <v>0.08</v>
      </c>
      <c r="P242" s="170">
        <v>0</v>
      </c>
      <c r="Q242" s="170">
        <f>ROUND(E242*P242,2)</f>
        <v>0</v>
      </c>
      <c r="R242" s="172" t="s">
        <v>236</v>
      </c>
      <c r="S242" s="172" t="s">
        <v>117</v>
      </c>
      <c r="T242" s="173" t="s">
        <v>237</v>
      </c>
      <c r="U242" s="157">
        <v>0.42403000000000002</v>
      </c>
      <c r="V242" s="157">
        <f>ROUND(E242*U242,2)</f>
        <v>9.07</v>
      </c>
      <c r="W242" s="157"/>
      <c r="X242" s="157" t="s">
        <v>238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4"/>
      <c r="B243" s="155"/>
      <c r="C243" s="246" t="s">
        <v>240</v>
      </c>
      <c r="D243" s="247"/>
      <c r="E243" s="247"/>
      <c r="F243" s="247"/>
      <c r="G243" s="24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74" t="str">
        <f>C243</f>
        <v>Nanesení hydroizolační stěrky ve dvou vrstvách. Vlepení těsnicí pásky do spoje podlaha-stěna, přitlačení a uhlazení, přetažení pásky další vrstvou izolační stěrky.</v>
      </c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2" t="s">
        <v>241</v>
      </c>
      <c r="D244" s="253"/>
      <c r="E244" s="253"/>
      <c r="F244" s="253"/>
      <c r="G244" s="253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78" t="s">
        <v>173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131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78" t="s">
        <v>174</v>
      </c>
      <c r="D246" s="158"/>
      <c r="E246" s="159">
        <v>1.4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131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78" t="s">
        <v>175</v>
      </c>
      <c r="D247" s="158"/>
      <c r="E247" s="159">
        <v>0.63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131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78" t="s">
        <v>176</v>
      </c>
      <c r="D248" s="158"/>
      <c r="E248" s="159">
        <v>1.68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131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78" t="s">
        <v>177</v>
      </c>
      <c r="D249" s="158"/>
      <c r="E249" s="159">
        <v>1.05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131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78" t="s">
        <v>178</v>
      </c>
      <c r="D250" s="158"/>
      <c r="E250" s="159">
        <v>0.77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131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78" t="s">
        <v>179</v>
      </c>
      <c r="D251" s="158"/>
      <c r="E251" s="159">
        <v>3.22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131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78" t="s">
        <v>180</v>
      </c>
      <c r="D252" s="158"/>
      <c r="E252" s="159">
        <v>4.7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131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78" t="s">
        <v>242</v>
      </c>
      <c r="D253" s="158"/>
      <c r="E253" s="159">
        <v>1.5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131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78" t="s">
        <v>182</v>
      </c>
      <c r="D254" s="158"/>
      <c r="E254" s="159">
        <v>6.44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131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8"/>
      <c r="D255" s="249"/>
      <c r="E255" s="249"/>
      <c r="F255" s="249"/>
      <c r="G255" s="249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122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1" t="s">
        <v>111</v>
      </c>
      <c r="B256" s="162" t="s">
        <v>74</v>
      </c>
      <c r="C256" s="176" t="s">
        <v>75</v>
      </c>
      <c r="D256" s="163"/>
      <c r="E256" s="164"/>
      <c r="F256" s="165"/>
      <c r="G256" s="165">
        <f>SUMIF(AG257:AG264,"&lt;&gt;NOR",G257:G264)</f>
        <v>0</v>
      </c>
      <c r="H256" s="165"/>
      <c r="I256" s="165">
        <f>SUM(I257:I264)</f>
        <v>0</v>
      </c>
      <c r="J256" s="165"/>
      <c r="K256" s="165">
        <f>SUM(K257:K264)</f>
        <v>0</v>
      </c>
      <c r="L256" s="165"/>
      <c r="M256" s="165">
        <f>SUM(M257:M264)</f>
        <v>0</v>
      </c>
      <c r="N256" s="164"/>
      <c r="O256" s="164">
        <f>SUM(O257:O264)</f>
        <v>9.0000000000000011E-2</v>
      </c>
      <c r="P256" s="164"/>
      <c r="Q256" s="164">
        <f>SUM(Q257:Q264)</f>
        <v>0</v>
      </c>
      <c r="R256" s="165"/>
      <c r="S256" s="165"/>
      <c r="T256" s="166"/>
      <c r="U256" s="160"/>
      <c r="V256" s="160">
        <f>SUM(V257:V264)</f>
        <v>1.74</v>
      </c>
      <c r="W256" s="160"/>
      <c r="X256" s="160"/>
      <c r="AG256" t="s">
        <v>112</v>
      </c>
    </row>
    <row r="257" spans="1:60" ht="22.5" outlineLevel="1" x14ac:dyDescent="0.2">
      <c r="A257" s="167">
        <v>26</v>
      </c>
      <c r="B257" s="168" t="s">
        <v>243</v>
      </c>
      <c r="C257" s="177" t="s">
        <v>244</v>
      </c>
      <c r="D257" s="169" t="s">
        <v>125</v>
      </c>
      <c r="E257" s="170">
        <v>4.8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0">
        <v>4.7800000000000004E-3</v>
      </c>
      <c r="O257" s="170">
        <f>ROUND(E257*N257,2)</f>
        <v>0.02</v>
      </c>
      <c r="P257" s="170">
        <v>0</v>
      </c>
      <c r="Q257" s="170">
        <f>ROUND(E257*P257,2)</f>
        <v>0</v>
      </c>
      <c r="R257" s="172" t="s">
        <v>245</v>
      </c>
      <c r="S257" s="172" t="s">
        <v>117</v>
      </c>
      <c r="T257" s="173" t="s">
        <v>117</v>
      </c>
      <c r="U257" s="157">
        <v>0.36299999999999999</v>
      </c>
      <c r="V257" s="157">
        <f>ROUND(E257*U257,2)</f>
        <v>1.74</v>
      </c>
      <c r="W257" s="157"/>
      <c r="X257" s="157" t="s">
        <v>118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119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0" t="s">
        <v>246</v>
      </c>
      <c r="D258" s="251"/>
      <c r="E258" s="251"/>
      <c r="F258" s="251"/>
      <c r="G258" s="251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52" t="s">
        <v>247</v>
      </c>
      <c r="D259" s="253"/>
      <c r="E259" s="253"/>
      <c r="F259" s="253"/>
      <c r="G259" s="253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121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78" t="s">
        <v>248</v>
      </c>
      <c r="D260" s="158"/>
      <c r="E260" s="159">
        <v>4.8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131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48"/>
      <c r="D261" s="249"/>
      <c r="E261" s="249"/>
      <c r="F261" s="249"/>
      <c r="G261" s="249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122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7">
        <v>27</v>
      </c>
      <c r="B262" s="168" t="s">
        <v>249</v>
      </c>
      <c r="C262" s="177" t="s">
        <v>250</v>
      </c>
      <c r="D262" s="169" t="s">
        <v>125</v>
      </c>
      <c r="E262" s="170">
        <v>6.24</v>
      </c>
      <c r="F262" s="171"/>
      <c r="G262" s="172">
        <f>ROUND(E262*F262,2)</f>
        <v>0</v>
      </c>
      <c r="H262" s="171"/>
      <c r="I262" s="172">
        <f>ROUND(E262*H262,2)</f>
        <v>0</v>
      </c>
      <c r="J262" s="171"/>
      <c r="K262" s="172">
        <f>ROUND(E262*J262,2)</f>
        <v>0</v>
      </c>
      <c r="L262" s="172">
        <v>21</v>
      </c>
      <c r="M262" s="172">
        <f>G262*(1+L262/100)</f>
        <v>0</v>
      </c>
      <c r="N262" s="170">
        <v>1.15E-2</v>
      </c>
      <c r="O262" s="170">
        <f>ROUND(E262*N262,2)</f>
        <v>7.0000000000000007E-2</v>
      </c>
      <c r="P262" s="170">
        <v>0</v>
      </c>
      <c r="Q262" s="170">
        <f>ROUND(E262*P262,2)</f>
        <v>0</v>
      </c>
      <c r="R262" s="172"/>
      <c r="S262" s="172" t="s">
        <v>146</v>
      </c>
      <c r="T262" s="173" t="s">
        <v>147</v>
      </c>
      <c r="U262" s="157">
        <v>0</v>
      </c>
      <c r="V262" s="157">
        <f>ROUND(E262*U262,2)</f>
        <v>0</v>
      </c>
      <c r="W262" s="157"/>
      <c r="X262" s="157" t="s">
        <v>251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252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78" t="s">
        <v>253</v>
      </c>
      <c r="D263" s="158"/>
      <c r="E263" s="159">
        <v>6.24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131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8"/>
      <c r="D264" s="249"/>
      <c r="E264" s="249"/>
      <c r="F264" s="249"/>
      <c r="G264" s="249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122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x14ac:dyDescent="0.2">
      <c r="A265" s="161" t="s">
        <v>111</v>
      </c>
      <c r="B265" s="162" t="s">
        <v>76</v>
      </c>
      <c r="C265" s="176" t="s">
        <v>77</v>
      </c>
      <c r="D265" s="163"/>
      <c r="E265" s="164"/>
      <c r="F265" s="165"/>
      <c r="G265" s="165">
        <f>SUMIF(AG266:AG269,"&lt;&gt;NOR",G266:G269)</f>
        <v>0</v>
      </c>
      <c r="H265" s="165"/>
      <c r="I265" s="165">
        <f>SUM(I266:I269)</f>
        <v>0</v>
      </c>
      <c r="J265" s="165"/>
      <c r="K265" s="165">
        <f>SUM(K266:K269)</f>
        <v>0</v>
      </c>
      <c r="L265" s="165"/>
      <c r="M265" s="165">
        <f>SUM(M266:M269)</f>
        <v>0</v>
      </c>
      <c r="N265" s="164"/>
      <c r="O265" s="164">
        <f>SUM(O266:O269)</f>
        <v>0</v>
      </c>
      <c r="P265" s="164"/>
      <c r="Q265" s="164">
        <f>SUM(Q266:Q269)</f>
        <v>0.28000000000000003</v>
      </c>
      <c r="R265" s="165"/>
      <c r="S265" s="165"/>
      <c r="T265" s="166"/>
      <c r="U265" s="160"/>
      <c r="V265" s="160">
        <f>SUM(V266:V269)</f>
        <v>0.98</v>
      </c>
      <c r="W265" s="160"/>
      <c r="X265" s="160"/>
      <c r="AG265" t="s">
        <v>112</v>
      </c>
    </row>
    <row r="266" spans="1:60" outlineLevel="1" x14ac:dyDescent="0.2">
      <c r="A266" s="167">
        <v>28</v>
      </c>
      <c r="B266" s="168" t="s">
        <v>254</v>
      </c>
      <c r="C266" s="177" t="s">
        <v>255</v>
      </c>
      <c r="D266" s="169" t="s">
        <v>256</v>
      </c>
      <c r="E266" s="170">
        <v>6</v>
      </c>
      <c r="F266" s="171"/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0">
        <v>0</v>
      </c>
      <c r="O266" s="170">
        <f>ROUND(E266*N266,2)</f>
        <v>0</v>
      </c>
      <c r="P266" s="170">
        <v>2.3800000000000002E-2</v>
      </c>
      <c r="Q266" s="170">
        <f>ROUND(E266*P266,2)</f>
        <v>0.14000000000000001</v>
      </c>
      <c r="R266" s="172"/>
      <c r="S266" s="172" t="s">
        <v>146</v>
      </c>
      <c r="T266" s="173" t="s">
        <v>147</v>
      </c>
      <c r="U266" s="157">
        <v>8.2000000000000003E-2</v>
      </c>
      <c r="V266" s="157">
        <f>ROUND(E266*U266,2)</f>
        <v>0.49</v>
      </c>
      <c r="W266" s="157"/>
      <c r="X266" s="157" t="s">
        <v>118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119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4"/>
      <c r="D267" s="255"/>
      <c r="E267" s="255"/>
      <c r="F267" s="255"/>
      <c r="G267" s="255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122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7">
        <v>29</v>
      </c>
      <c r="B268" s="168" t="s">
        <v>257</v>
      </c>
      <c r="C268" s="177" t="s">
        <v>258</v>
      </c>
      <c r="D268" s="169" t="s">
        <v>256</v>
      </c>
      <c r="E268" s="170">
        <v>6</v>
      </c>
      <c r="F268" s="171"/>
      <c r="G268" s="172">
        <f>ROUND(E268*F268,2)</f>
        <v>0</v>
      </c>
      <c r="H268" s="171"/>
      <c r="I268" s="172">
        <f>ROUND(E268*H268,2)</f>
        <v>0</v>
      </c>
      <c r="J268" s="171"/>
      <c r="K268" s="172">
        <f>ROUND(E268*J268,2)</f>
        <v>0</v>
      </c>
      <c r="L268" s="172">
        <v>21</v>
      </c>
      <c r="M268" s="172">
        <f>G268*(1+L268/100)</f>
        <v>0</v>
      </c>
      <c r="N268" s="170">
        <v>0</v>
      </c>
      <c r="O268" s="170">
        <f>ROUND(E268*N268,2)</f>
        <v>0</v>
      </c>
      <c r="P268" s="170">
        <v>2.3800000000000002E-2</v>
      </c>
      <c r="Q268" s="170">
        <f>ROUND(E268*P268,2)</f>
        <v>0.14000000000000001</v>
      </c>
      <c r="R268" s="172"/>
      <c r="S268" s="172" t="s">
        <v>146</v>
      </c>
      <c r="T268" s="173" t="s">
        <v>147</v>
      </c>
      <c r="U268" s="157">
        <v>8.2000000000000003E-2</v>
      </c>
      <c r="V268" s="157">
        <f>ROUND(E268*U268,2)</f>
        <v>0.49</v>
      </c>
      <c r="W268" s="157"/>
      <c r="X268" s="157" t="s">
        <v>118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119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4"/>
      <c r="D269" s="255"/>
      <c r="E269" s="255"/>
      <c r="F269" s="255"/>
      <c r="G269" s="255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122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x14ac:dyDescent="0.2">
      <c r="A270" s="161" t="s">
        <v>111</v>
      </c>
      <c r="B270" s="162" t="s">
        <v>78</v>
      </c>
      <c r="C270" s="176" t="s">
        <v>79</v>
      </c>
      <c r="D270" s="163"/>
      <c r="E270" s="164"/>
      <c r="F270" s="165"/>
      <c r="G270" s="165">
        <f>SUMIF(AG271:AG308,"&lt;&gt;NOR",G271:G308)</f>
        <v>0</v>
      </c>
      <c r="H270" s="165"/>
      <c r="I270" s="165">
        <f>SUM(I271:I308)</f>
        <v>0</v>
      </c>
      <c r="J270" s="165"/>
      <c r="K270" s="165">
        <f>SUM(K271:K308)</f>
        <v>0</v>
      </c>
      <c r="L270" s="165"/>
      <c r="M270" s="165">
        <f>SUM(M271:M308)</f>
        <v>0</v>
      </c>
      <c r="N270" s="164"/>
      <c r="O270" s="164">
        <f>SUM(O271:O308)</f>
        <v>0</v>
      </c>
      <c r="P270" s="164"/>
      <c r="Q270" s="164">
        <f>SUM(Q271:Q308)</f>
        <v>0</v>
      </c>
      <c r="R270" s="165"/>
      <c r="S270" s="165"/>
      <c r="T270" s="166"/>
      <c r="U270" s="160"/>
      <c r="V270" s="160">
        <f>SUM(V271:V308)</f>
        <v>35.42</v>
      </c>
      <c r="W270" s="160"/>
      <c r="X270" s="160"/>
      <c r="AG270" t="s">
        <v>112</v>
      </c>
    </row>
    <row r="271" spans="1:60" outlineLevel="1" x14ac:dyDescent="0.2">
      <c r="A271" s="167">
        <v>30</v>
      </c>
      <c r="B271" s="168" t="s">
        <v>259</v>
      </c>
      <c r="C271" s="177" t="s">
        <v>260</v>
      </c>
      <c r="D271" s="169" t="s">
        <v>261</v>
      </c>
      <c r="E271" s="170">
        <v>27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0">
        <v>0</v>
      </c>
      <c r="O271" s="170">
        <f>ROUND(E271*N271,2)</f>
        <v>0</v>
      </c>
      <c r="P271" s="170">
        <v>0</v>
      </c>
      <c r="Q271" s="170">
        <f>ROUND(E271*P271,2)</f>
        <v>0</v>
      </c>
      <c r="R271" s="172" t="s">
        <v>126</v>
      </c>
      <c r="S271" s="172" t="s">
        <v>117</v>
      </c>
      <c r="T271" s="173" t="s">
        <v>117</v>
      </c>
      <c r="U271" s="157">
        <v>1</v>
      </c>
      <c r="V271" s="157">
        <f>ROUND(E271*U271,2)</f>
        <v>27</v>
      </c>
      <c r="W271" s="157"/>
      <c r="X271" s="157" t="s">
        <v>118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54"/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122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7">
        <v>31</v>
      </c>
      <c r="B273" s="168" t="s">
        <v>262</v>
      </c>
      <c r="C273" s="177" t="s">
        <v>263</v>
      </c>
      <c r="D273" s="169" t="s">
        <v>264</v>
      </c>
      <c r="E273" s="170">
        <v>2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0">
        <v>0</v>
      </c>
      <c r="O273" s="170">
        <f>ROUND(E273*N273,2)</f>
        <v>0</v>
      </c>
      <c r="P273" s="170">
        <v>0</v>
      </c>
      <c r="Q273" s="170">
        <f>ROUND(E273*P273,2)</f>
        <v>0</v>
      </c>
      <c r="R273" s="172"/>
      <c r="S273" s="172" t="s">
        <v>146</v>
      </c>
      <c r="T273" s="173" t="s">
        <v>147</v>
      </c>
      <c r="U273" s="157">
        <v>0</v>
      </c>
      <c r="V273" s="157">
        <f>ROUND(E273*U273,2)</f>
        <v>0</v>
      </c>
      <c r="W273" s="157"/>
      <c r="X273" s="157" t="s">
        <v>118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119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.75" outlineLevel="1" x14ac:dyDescent="0.2">
      <c r="A274" s="154"/>
      <c r="B274" s="155"/>
      <c r="C274" s="246" t="s">
        <v>265</v>
      </c>
      <c r="D274" s="247"/>
      <c r="E274" s="247"/>
      <c r="F274" s="247"/>
      <c r="G274" s="24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121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74" t="str">
        <f>C274</f>
        <v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v>
      </c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8"/>
      <c r="D275" s="249"/>
      <c r="E275" s="249"/>
      <c r="F275" s="249"/>
      <c r="G275" s="249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122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7">
        <v>32</v>
      </c>
      <c r="B276" s="168" t="s">
        <v>266</v>
      </c>
      <c r="C276" s="177" t="s">
        <v>267</v>
      </c>
      <c r="D276" s="169" t="s">
        <v>210</v>
      </c>
      <c r="E276" s="170">
        <v>121.5</v>
      </c>
      <c r="F276" s="171"/>
      <c r="G276" s="172">
        <f>ROUND(E276*F276,2)</f>
        <v>0</v>
      </c>
      <c r="H276" s="171"/>
      <c r="I276" s="172">
        <f>ROUND(E276*H276,2)</f>
        <v>0</v>
      </c>
      <c r="J276" s="171"/>
      <c r="K276" s="172">
        <f>ROUND(E276*J276,2)</f>
        <v>0</v>
      </c>
      <c r="L276" s="172">
        <v>21</v>
      </c>
      <c r="M276" s="172">
        <f>G276*(1+L276/100)</f>
        <v>0</v>
      </c>
      <c r="N276" s="170">
        <v>0</v>
      </c>
      <c r="O276" s="170">
        <f>ROUND(E276*N276,2)</f>
        <v>0</v>
      </c>
      <c r="P276" s="170">
        <v>0</v>
      </c>
      <c r="Q276" s="170">
        <f>ROUND(E276*P276,2)</f>
        <v>0</v>
      </c>
      <c r="R276" s="172"/>
      <c r="S276" s="172" t="s">
        <v>146</v>
      </c>
      <c r="T276" s="173" t="s">
        <v>147</v>
      </c>
      <c r="U276" s="157">
        <v>0</v>
      </c>
      <c r="V276" s="157">
        <f>ROUND(E276*U276,2)</f>
        <v>0</v>
      </c>
      <c r="W276" s="157"/>
      <c r="X276" s="157" t="s">
        <v>118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119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33.75" outlineLevel="1" x14ac:dyDescent="0.2">
      <c r="A277" s="154"/>
      <c r="B277" s="155"/>
      <c r="C277" s="246" t="s">
        <v>268</v>
      </c>
      <c r="D277" s="247"/>
      <c r="E277" s="247"/>
      <c r="F277" s="247"/>
      <c r="G277" s="24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121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74" t="str">
        <f>C277</f>
        <v>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</v>
      </c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78" t="s">
        <v>269</v>
      </c>
      <c r="D278" s="158"/>
      <c r="E278" s="159">
        <v>69.900000000000006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131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78" t="s">
        <v>270</v>
      </c>
      <c r="D279" s="158"/>
      <c r="E279" s="159">
        <v>51.6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131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8"/>
      <c r="D280" s="249"/>
      <c r="E280" s="249"/>
      <c r="F280" s="249"/>
      <c r="G280" s="249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122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7">
        <v>33</v>
      </c>
      <c r="B281" s="168" t="s">
        <v>271</v>
      </c>
      <c r="C281" s="177" t="s">
        <v>272</v>
      </c>
      <c r="D281" s="169" t="s">
        <v>264</v>
      </c>
      <c r="E281" s="170">
        <v>33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0">
        <v>0</v>
      </c>
      <c r="O281" s="170">
        <f>ROUND(E281*N281,2)</f>
        <v>0</v>
      </c>
      <c r="P281" s="170">
        <v>0</v>
      </c>
      <c r="Q281" s="170">
        <f>ROUND(E281*P281,2)</f>
        <v>0</v>
      </c>
      <c r="R281" s="172"/>
      <c r="S281" s="172" t="s">
        <v>146</v>
      </c>
      <c r="T281" s="173" t="s">
        <v>147</v>
      </c>
      <c r="U281" s="157">
        <v>0</v>
      </c>
      <c r="V281" s="157">
        <f>ROUND(E281*U281,2)</f>
        <v>0</v>
      </c>
      <c r="W281" s="157"/>
      <c r="X281" s="157" t="s">
        <v>118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119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33.75" outlineLevel="1" x14ac:dyDescent="0.2">
      <c r="A282" s="154"/>
      <c r="B282" s="155"/>
      <c r="C282" s="246" t="s">
        <v>273</v>
      </c>
      <c r="D282" s="247"/>
      <c r="E282" s="247"/>
      <c r="F282" s="247"/>
      <c r="G282" s="24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121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74" t="str">
        <f>C282</f>
        <v>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v>
      </c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48"/>
      <c r="D283" s="249"/>
      <c r="E283" s="249"/>
      <c r="F283" s="249"/>
      <c r="G283" s="249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122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7">
        <v>34</v>
      </c>
      <c r="B284" s="168" t="s">
        <v>274</v>
      </c>
      <c r="C284" s="177" t="s">
        <v>275</v>
      </c>
      <c r="D284" s="169" t="s">
        <v>210</v>
      </c>
      <c r="E284" s="170">
        <v>15.5</v>
      </c>
      <c r="F284" s="171"/>
      <c r="G284" s="172">
        <f>ROUND(E284*F284,2)</f>
        <v>0</v>
      </c>
      <c r="H284" s="171"/>
      <c r="I284" s="172">
        <f>ROUND(E284*H284,2)</f>
        <v>0</v>
      </c>
      <c r="J284" s="171"/>
      <c r="K284" s="172">
        <f>ROUND(E284*J284,2)</f>
        <v>0</v>
      </c>
      <c r="L284" s="172">
        <v>21</v>
      </c>
      <c r="M284" s="172">
        <f>G284*(1+L284/100)</f>
        <v>0</v>
      </c>
      <c r="N284" s="170">
        <v>0</v>
      </c>
      <c r="O284" s="170">
        <f>ROUND(E284*N284,2)</f>
        <v>0</v>
      </c>
      <c r="P284" s="170">
        <v>0</v>
      </c>
      <c r="Q284" s="170">
        <f>ROUND(E284*P284,2)</f>
        <v>0</v>
      </c>
      <c r="R284" s="172"/>
      <c r="S284" s="172" t="s">
        <v>146</v>
      </c>
      <c r="T284" s="173" t="s">
        <v>147</v>
      </c>
      <c r="U284" s="157">
        <v>0</v>
      </c>
      <c r="V284" s="157">
        <f>ROUND(E284*U284,2)</f>
        <v>0</v>
      </c>
      <c r="W284" s="157"/>
      <c r="X284" s="157" t="s">
        <v>118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119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6" t="s">
        <v>276</v>
      </c>
      <c r="D285" s="247"/>
      <c r="E285" s="247"/>
      <c r="F285" s="247"/>
      <c r="G285" s="24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121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78" t="s">
        <v>277</v>
      </c>
      <c r="D286" s="158"/>
      <c r="E286" s="159">
        <v>12.5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131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78" t="s">
        <v>278</v>
      </c>
      <c r="D287" s="158"/>
      <c r="E287" s="159">
        <v>3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131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48"/>
      <c r="D288" s="249"/>
      <c r="E288" s="249"/>
      <c r="F288" s="249"/>
      <c r="G288" s="249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122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7">
        <v>35</v>
      </c>
      <c r="B289" s="168" t="s">
        <v>279</v>
      </c>
      <c r="C289" s="177" t="s">
        <v>280</v>
      </c>
      <c r="D289" s="169" t="s">
        <v>264</v>
      </c>
      <c r="E289" s="170">
        <v>6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0">
        <v>0</v>
      </c>
      <c r="O289" s="170">
        <f>ROUND(E289*N289,2)</f>
        <v>0</v>
      </c>
      <c r="P289" s="170">
        <v>0</v>
      </c>
      <c r="Q289" s="170">
        <f>ROUND(E289*P289,2)</f>
        <v>0</v>
      </c>
      <c r="R289" s="172"/>
      <c r="S289" s="172" t="s">
        <v>146</v>
      </c>
      <c r="T289" s="173" t="s">
        <v>147</v>
      </c>
      <c r="U289" s="157">
        <v>0</v>
      </c>
      <c r="V289" s="157">
        <f>ROUND(E289*U289,2)</f>
        <v>0</v>
      </c>
      <c r="W289" s="157"/>
      <c r="X289" s="157" t="s">
        <v>118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119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.5" outlineLevel="1" x14ac:dyDescent="0.2">
      <c r="A290" s="154"/>
      <c r="B290" s="155"/>
      <c r="C290" s="246" t="s">
        <v>281</v>
      </c>
      <c r="D290" s="247"/>
      <c r="E290" s="247"/>
      <c r="F290" s="247"/>
      <c r="G290" s="24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121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74" t="str">
        <f>C290</f>
        <v>Zřízení  vývodu katodového a anodového okruhu s vyvedením přes svorkovnici uloženou v podomítkové krabičce, vč. dodávky a usazení el. krabičky a souvisejících propojovacích vedení a těsněných spojů.</v>
      </c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48"/>
      <c r="D291" s="249"/>
      <c r="E291" s="249"/>
      <c r="F291" s="249"/>
      <c r="G291" s="249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122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67">
        <v>36</v>
      </c>
      <c r="B292" s="168" t="s">
        <v>282</v>
      </c>
      <c r="C292" s="177" t="s">
        <v>283</v>
      </c>
      <c r="D292" s="169" t="s">
        <v>284</v>
      </c>
      <c r="E292" s="170">
        <v>6</v>
      </c>
      <c r="F292" s="171"/>
      <c r="G292" s="172">
        <f>ROUND(E292*F292,2)</f>
        <v>0</v>
      </c>
      <c r="H292" s="171"/>
      <c r="I292" s="172">
        <f>ROUND(E292*H292,2)</f>
        <v>0</v>
      </c>
      <c r="J292" s="171"/>
      <c r="K292" s="172">
        <f>ROUND(E292*J292,2)</f>
        <v>0</v>
      </c>
      <c r="L292" s="172">
        <v>21</v>
      </c>
      <c r="M292" s="172">
        <f>G292*(1+L292/100)</f>
        <v>0</v>
      </c>
      <c r="N292" s="170">
        <v>0</v>
      </c>
      <c r="O292" s="170">
        <f>ROUND(E292*N292,2)</f>
        <v>0</v>
      </c>
      <c r="P292" s="170">
        <v>0</v>
      </c>
      <c r="Q292" s="170">
        <f>ROUND(E292*P292,2)</f>
        <v>0</v>
      </c>
      <c r="R292" s="172"/>
      <c r="S292" s="172" t="s">
        <v>146</v>
      </c>
      <c r="T292" s="173" t="s">
        <v>147</v>
      </c>
      <c r="U292" s="157">
        <v>0</v>
      </c>
      <c r="V292" s="157">
        <f>ROUND(E292*U292,2)</f>
        <v>0</v>
      </c>
      <c r="W292" s="157"/>
      <c r="X292" s="157" t="s">
        <v>118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119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54"/>
      <c r="B293" s="155"/>
      <c r="C293" s="246" t="s">
        <v>285</v>
      </c>
      <c r="D293" s="247"/>
      <c r="E293" s="247"/>
      <c r="F293" s="247"/>
      <c r="G293" s="24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121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74" t="str">
        <f>C293</f>
        <v>Cena za 1 pozici ve 3 výškových úrovních, součástí zhotovení je provedení zaměření výchozí vlhkosti se záznamem v protokolu. Přesné umístění bude konzultováno při realizaci.</v>
      </c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48"/>
      <c r="D294" s="249"/>
      <c r="E294" s="249"/>
      <c r="F294" s="249"/>
      <c r="G294" s="249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122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7">
        <v>37</v>
      </c>
      <c r="B295" s="168" t="s">
        <v>286</v>
      </c>
      <c r="C295" s="177" t="s">
        <v>287</v>
      </c>
      <c r="D295" s="169" t="s">
        <v>115</v>
      </c>
      <c r="E295" s="170">
        <v>42.524999999999999</v>
      </c>
      <c r="F295" s="171"/>
      <c r="G295" s="172">
        <f>ROUND(E295*F295,2)</f>
        <v>0</v>
      </c>
      <c r="H295" s="171"/>
      <c r="I295" s="172">
        <f>ROUND(E295*H295,2)</f>
        <v>0</v>
      </c>
      <c r="J295" s="171"/>
      <c r="K295" s="172">
        <f>ROUND(E295*J295,2)</f>
        <v>0</v>
      </c>
      <c r="L295" s="172">
        <v>21</v>
      </c>
      <c r="M295" s="172">
        <f>G295*(1+L295/100)</f>
        <v>0</v>
      </c>
      <c r="N295" s="170">
        <v>0</v>
      </c>
      <c r="O295" s="170">
        <f>ROUND(E295*N295,2)</f>
        <v>0</v>
      </c>
      <c r="P295" s="170">
        <v>0</v>
      </c>
      <c r="Q295" s="170">
        <f>ROUND(E295*P295,2)</f>
        <v>0</v>
      </c>
      <c r="R295" s="172"/>
      <c r="S295" s="172" t="s">
        <v>146</v>
      </c>
      <c r="T295" s="173" t="s">
        <v>147</v>
      </c>
      <c r="U295" s="157">
        <v>9.9000000000000005E-2</v>
      </c>
      <c r="V295" s="157">
        <f>ROUND(E295*U295,2)</f>
        <v>4.21</v>
      </c>
      <c r="W295" s="157"/>
      <c r="X295" s="157" t="s">
        <v>118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119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78" t="s">
        <v>288</v>
      </c>
      <c r="D296" s="158"/>
      <c r="E296" s="159">
        <v>24.465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131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78" t="s">
        <v>289</v>
      </c>
      <c r="D297" s="158"/>
      <c r="E297" s="159">
        <v>18.059999999999999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131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48"/>
      <c r="D298" s="249"/>
      <c r="E298" s="249"/>
      <c r="F298" s="249"/>
      <c r="G298" s="249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122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7">
        <v>38</v>
      </c>
      <c r="B299" s="168" t="s">
        <v>290</v>
      </c>
      <c r="C299" s="177" t="s">
        <v>291</v>
      </c>
      <c r="D299" s="169" t="s">
        <v>115</v>
      </c>
      <c r="E299" s="170">
        <v>42.524999999999999</v>
      </c>
      <c r="F299" s="171"/>
      <c r="G299" s="172">
        <f>ROUND(E299*F299,2)</f>
        <v>0</v>
      </c>
      <c r="H299" s="171"/>
      <c r="I299" s="172">
        <f>ROUND(E299*H299,2)</f>
        <v>0</v>
      </c>
      <c r="J299" s="171"/>
      <c r="K299" s="172">
        <f>ROUND(E299*J299,2)</f>
        <v>0</v>
      </c>
      <c r="L299" s="172">
        <v>21</v>
      </c>
      <c r="M299" s="172">
        <f>G299*(1+L299/100)</f>
        <v>0</v>
      </c>
      <c r="N299" s="170">
        <v>0</v>
      </c>
      <c r="O299" s="170">
        <f>ROUND(E299*N299,2)</f>
        <v>0</v>
      </c>
      <c r="P299" s="170">
        <v>0</v>
      </c>
      <c r="Q299" s="170">
        <f>ROUND(E299*P299,2)</f>
        <v>0</v>
      </c>
      <c r="R299" s="172"/>
      <c r="S299" s="172" t="s">
        <v>146</v>
      </c>
      <c r="T299" s="173" t="s">
        <v>147</v>
      </c>
      <c r="U299" s="157">
        <v>9.9000000000000005E-2</v>
      </c>
      <c r="V299" s="157">
        <f>ROUND(E299*U299,2)</f>
        <v>4.21</v>
      </c>
      <c r="W299" s="157"/>
      <c r="X299" s="157" t="s">
        <v>118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119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78" t="s">
        <v>288</v>
      </c>
      <c r="D300" s="158"/>
      <c r="E300" s="159">
        <v>24.465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131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78" t="s">
        <v>289</v>
      </c>
      <c r="D301" s="158"/>
      <c r="E301" s="159">
        <v>18.059999999999999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131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8"/>
      <c r="D302" s="249"/>
      <c r="E302" s="249"/>
      <c r="F302" s="249"/>
      <c r="G302" s="249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122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7">
        <v>39</v>
      </c>
      <c r="B303" s="168" t="s">
        <v>292</v>
      </c>
      <c r="C303" s="177" t="s">
        <v>293</v>
      </c>
      <c r="D303" s="169" t="s">
        <v>294</v>
      </c>
      <c r="E303" s="170">
        <v>0</v>
      </c>
      <c r="F303" s="171"/>
      <c r="G303" s="172">
        <f>ROUND(E303*F303,2)</f>
        <v>0</v>
      </c>
      <c r="H303" s="171"/>
      <c r="I303" s="172">
        <f>ROUND(E303*H303,2)</f>
        <v>0</v>
      </c>
      <c r="J303" s="171"/>
      <c r="K303" s="172">
        <f>ROUND(E303*J303,2)</f>
        <v>0</v>
      </c>
      <c r="L303" s="172">
        <v>21</v>
      </c>
      <c r="M303" s="172">
        <f>G303*(1+L303/100)</f>
        <v>0</v>
      </c>
      <c r="N303" s="170">
        <v>0</v>
      </c>
      <c r="O303" s="170">
        <f>ROUND(E303*N303,2)</f>
        <v>0</v>
      </c>
      <c r="P303" s="170">
        <v>0</v>
      </c>
      <c r="Q303" s="170">
        <f>ROUND(E303*P303,2)</f>
        <v>0</v>
      </c>
      <c r="R303" s="172"/>
      <c r="S303" s="172" t="s">
        <v>146</v>
      </c>
      <c r="T303" s="173" t="s">
        <v>147</v>
      </c>
      <c r="U303" s="157">
        <v>0</v>
      </c>
      <c r="V303" s="157">
        <f>ROUND(E303*U303,2)</f>
        <v>0</v>
      </c>
      <c r="W303" s="157"/>
      <c r="X303" s="157" t="s">
        <v>295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296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54"/>
      <c r="B304" s="155"/>
      <c r="C304" s="246" t="s">
        <v>297</v>
      </c>
      <c r="D304" s="247"/>
      <c r="E304" s="247"/>
      <c r="F304" s="247"/>
      <c r="G304" s="24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121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74" t="str">
        <f>C304</f>
        <v>mikrovln.technol. v kombinaci s topnými sál.panely - vysoušení zdiva na cca 8 % hm. vlhkosti, měření vlhkosti gravimetrickou metodou popř. mikrovlnnou technologií</v>
      </c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48"/>
      <c r="D305" s="249"/>
      <c r="E305" s="249"/>
      <c r="F305" s="249"/>
      <c r="G305" s="249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122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7">
        <v>40</v>
      </c>
      <c r="B306" s="168" t="s">
        <v>298</v>
      </c>
      <c r="C306" s="177" t="s">
        <v>299</v>
      </c>
      <c r="D306" s="169" t="s">
        <v>300</v>
      </c>
      <c r="E306" s="170">
        <v>1</v>
      </c>
      <c r="F306" s="171"/>
      <c r="G306" s="172">
        <f>ROUND(E306*F306,2)</f>
        <v>0</v>
      </c>
      <c r="H306" s="171"/>
      <c r="I306" s="172">
        <f>ROUND(E306*H306,2)</f>
        <v>0</v>
      </c>
      <c r="J306" s="171"/>
      <c r="K306" s="172">
        <f>ROUND(E306*J306,2)</f>
        <v>0</v>
      </c>
      <c r="L306" s="172">
        <v>21</v>
      </c>
      <c r="M306" s="172">
        <f>G306*(1+L306/100)</f>
        <v>0</v>
      </c>
      <c r="N306" s="170">
        <v>0</v>
      </c>
      <c r="O306" s="170">
        <f>ROUND(E306*N306,2)</f>
        <v>0</v>
      </c>
      <c r="P306" s="170">
        <v>0</v>
      </c>
      <c r="Q306" s="170">
        <f>ROUND(E306*P306,2)</f>
        <v>0</v>
      </c>
      <c r="R306" s="172"/>
      <c r="S306" s="172" t="s">
        <v>117</v>
      </c>
      <c r="T306" s="173" t="s">
        <v>147</v>
      </c>
      <c r="U306" s="157">
        <v>0</v>
      </c>
      <c r="V306" s="157">
        <f>ROUND(E306*U306,2)</f>
        <v>0</v>
      </c>
      <c r="W306" s="157"/>
      <c r="X306" s="157" t="s">
        <v>301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302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46" t="s">
        <v>303</v>
      </c>
      <c r="D307" s="247"/>
      <c r="E307" s="247"/>
      <c r="F307" s="247"/>
      <c r="G307" s="24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121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74" t="str">
        <f>C307</f>
        <v>náklady spojené s provedením všech technickými normami předepsaných zkoušek a revizí stavebních konstrukcí nebo stavebních prací.</v>
      </c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48"/>
      <c r="D308" s="249"/>
      <c r="E308" s="249"/>
      <c r="F308" s="249"/>
      <c r="G308" s="249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122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1" t="s">
        <v>111</v>
      </c>
      <c r="B309" s="162" t="s">
        <v>80</v>
      </c>
      <c r="C309" s="176" t="s">
        <v>81</v>
      </c>
      <c r="D309" s="163"/>
      <c r="E309" s="164"/>
      <c r="F309" s="165"/>
      <c r="G309" s="165">
        <f>SUMIF(AG310:AG332,"&lt;&gt;NOR",G310:G332)</f>
        <v>0</v>
      </c>
      <c r="H309" s="165"/>
      <c r="I309" s="165">
        <f>SUM(I310:I332)</f>
        <v>0</v>
      </c>
      <c r="J309" s="165"/>
      <c r="K309" s="165">
        <f>SUM(K310:K332)</f>
        <v>0</v>
      </c>
      <c r="L309" s="165"/>
      <c r="M309" s="165">
        <f>SUM(M310:M332)</f>
        <v>0</v>
      </c>
      <c r="N309" s="164"/>
      <c r="O309" s="164">
        <f>SUM(O310:O332)</f>
        <v>0</v>
      </c>
      <c r="P309" s="164"/>
      <c r="Q309" s="164">
        <f>SUM(Q310:Q332)</f>
        <v>0</v>
      </c>
      <c r="R309" s="165"/>
      <c r="S309" s="165"/>
      <c r="T309" s="166"/>
      <c r="U309" s="160"/>
      <c r="V309" s="160">
        <f>SUM(V310:V332)</f>
        <v>14.870000000000001</v>
      </c>
      <c r="W309" s="160"/>
      <c r="X309" s="160"/>
      <c r="AG309" t="s">
        <v>112</v>
      </c>
    </row>
    <row r="310" spans="1:60" ht="22.5" outlineLevel="1" x14ac:dyDescent="0.2">
      <c r="A310" s="167">
        <v>41</v>
      </c>
      <c r="B310" s="168" t="s">
        <v>304</v>
      </c>
      <c r="C310" s="177" t="s">
        <v>305</v>
      </c>
      <c r="D310" s="169" t="s">
        <v>306</v>
      </c>
      <c r="E310" s="170">
        <v>3.3879299999999999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0">
        <v>0</v>
      </c>
      <c r="O310" s="170">
        <f>ROUND(E310*N310,2)</f>
        <v>0</v>
      </c>
      <c r="P310" s="170">
        <v>0</v>
      </c>
      <c r="Q310" s="170">
        <f>ROUND(E310*P310,2)</f>
        <v>0</v>
      </c>
      <c r="R310" s="172" t="s">
        <v>224</v>
      </c>
      <c r="S310" s="172" t="s">
        <v>117</v>
      </c>
      <c r="T310" s="173" t="s">
        <v>117</v>
      </c>
      <c r="U310" s="157">
        <v>2.0670000000000002</v>
      </c>
      <c r="V310" s="157">
        <f>ROUND(E310*U310,2)</f>
        <v>7</v>
      </c>
      <c r="W310" s="157"/>
      <c r="X310" s="157" t="s">
        <v>118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78" t="s">
        <v>307</v>
      </c>
      <c r="D311" s="158"/>
      <c r="E311" s="159">
        <v>3.3879299999999999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131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8"/>
      <c r="D312" s="249"/>
      <c r="E312" s="249"/>
      <c r="F312" s="249"/>
      <c r="G312" s="249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122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7">
        <v>42</v>
      </c>
      <c r="B313" s="168" t="s">
        <v>308</v>
      </c>
      <c r="C313" s="177" t="s">
        <v>309</v>
      </c>
      <c r="D313" s="169" t="s">
        <v>306</v>
      </c>
      <c r="E313" s="170">
        <v>3.3879299999999999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21</v>
      </c>
      <c r="M313" s="172">
        <f>G313*(1+L313/100)</f>
        <v>0</v>
      </c>
      <c r="N313" s="170">
        <v>0</v>
      </c>
      <c r="O313" s="170">
        <f>ROUND(E313*N313,2)</f>
        <v>0</v>
      </c>
      <c r="P313" s="170">
        <v>0</v>
      </c>
      <c r="Q313" s="170">
        <f>ROUND(E313*P313,2)</f>
        <v>0</v>
      </c>
      <c r="R313" s="172" t="s">
        <v>224</v>
      </c>
      <c r="S313" s="172" t="s">
        <v>117</v>
      </c>
      <c r="T313" s="173" t="s">
        <v>117</v>
      </c>
      <c r="U313" s="157">
        <v>0.49</v>
      </c>
      <c r="V313" s="157">
        <f>ROUND(E313*U313,2)</f>
        <v>1.66</v>
      </c>
      <c r="W313" s="157"/>
      <c r="X313" s="157" t="s">
        <v>118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119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46" t="s">
        <v>310</v>
      </c>
      <c r="D314" s="247"/>
      <c r="E314" s="247"/>
      <c r="F314" s="247"/>
      <c r="G314" s="24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121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78" t="s">
        <v>311</v>
      </c>
      <c r="D315" s="158"/>
      <c r="E315" s="159">
        <v>3.3879299999999999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131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78" t="s">
        <v>312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131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8"/>
      <c r="D317" s="249"/>
      <c r="E317" s="249"/>
      <c r="F317" s="249"/>
      <c r="G317" s="249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122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67">
        <v>43</v>
      </c>
      <c r="B318" s="168" t="s">
        <v>313</v>
      </c>
      <c r="C318" s="177" t="s">
        <v>314</v>
      </c>
      <c r="D318" s="169" t="s">
        <v>306</v>
      </c>
      <c r="E318" s="170">
        <v>20.327580000000001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0">
        <v>0</v>
      </c>
      <c r="O318" s="170">
        <f>ROUND(E318*N318,2)</f>
        <v>0</v>
      </c>
      <c r="P318" s="170">
        <v>0</v>
      </c>
      <c r="Q318" s="170">
        <f>ROUND(E318*P318,2)</f>
        <v>0</v>
      </c>
      <c r="R318" s="172" t="s">
        <v>224</v>
      </c>
      <c r="S318" s="172" t="s">
        <v>117</v>
      </c>
      <c r="T318" s="173" t="s">
        <v>117</v>
      </c>
      <c r="U318" s="157">
        <v>0</v>
      </c>
      <c r="V318" s="157">
        <f>ROUND(E318*U318,2)</f>
        <v>0</v>
      </c>
      <c r="W318" s="157"/>
      <c r="X318" s="157" t="s">
        <v>118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78" t="s">
        <v>315</v>
      </c>
      <c r="D319" s="158"/>
      <c r="E319" s="159">
        <v>20.327580000000001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131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48"/>
      <c r="D320" s="249"/>
      <c r="E320" s="249"/>
      <c r="F320" s="249"/>
      <c r="G320" s="249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122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7">
        <v>44</v>
      </c>
      <c r="B321" s="168" t="s">
        <v>316</v>
      </c>
      <c r="C321" s="177" t="s">
        <v>317</v>
      </c>
      <c r="D321" s="169" t="s">
        <v>306</v>
      </c>
      <c r="E321" s="170">
        <v>3.3879299999999999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0">
        <v>0</v>
      </c>
      <c r="O321" s="170">
        <f>ROUND(E321*N321,2)</f>
        <v>0</v>
      </c>
      <c r="P321" s="170">
        <v>0</v>
      </c>
      <c r="Q321" s="170">
        <f>ROUND(E321*P321,2)</f>
        <v>0</v>
      </c>
      <c r="R321" s="172" t="s">
        <v>224</v>
      </c>
      <c r="S321" s="172" t="s">
        <v>117</v>
      </c>
      <c r="T321" s="173" t="s">
        <v>147</v>
      </c>
      <c r="U321" s="157">
        <v>0</v>
      </c>
      <c r="V321" s="157">
        <f>ROUND(E321*U321,2)</f>
        <v>0</v>
      </c>
      <c r="W321" s="157"/>
      <c r="X321" s="157" t="s">
        <v>118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119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78" t="s">
        <v>318</v>
      </c>
      <c r="D322" s="158"/>
      <c r="E322" s="159">
        <v>3.3879299999999999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131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48"/>
      <c r="D323" s="249"/>
      <c r="E323" s="249"/>
      <c r="F323" s="249"/>
      <c r="G323" s="249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122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67">
        <v>45</v>
      </c>
      <c r="B324" s="168" t="s">
        <v>319</v>
      </c>
      <c r="C324" s="177" t="s">
        <v>320</v>
      </c>
      <c r="D324" s="169" t="s">
        <v>306</v>
      </c>
      <c r="E324" s="170">
        <v>3.3879299999999999</v>
      </c>
      <c r="F324" s="171"/>
      <c r="G324" s="172">
        <f>ROUND(E324*F324,2)</f>
        <v>0</v>
      </c>
      <c r="H324" s="171"/>
      <c r="I324" s="172">
        <f>ROUND(E324*H324,2)</f>
        <v>0</v>
      </c>
      <c r="J324" s="171"/>
      <c r="K324" s="172">
        <f>ROUND(E324*J324,2)</f>
        <v>0</v>
      </c>
      <c r="L324" s="172">
        <v>21</v>
      </c>
      <c r="M324" s="172">
        <f>G324*(1+L324/100)</f>
        <v>0</v>
      </c>
      <c r="N324" s="170">
        <v>0</v>
      </c>
      <c r="O324" s="170">
        <f>ROUND(E324*N324,2)</f>
        <v>0</v>
      </c>
      <c r="P324" s="170">
        <v>0</v>
      </c>
      <c r="Q324" s="170">
        <f>ROUND(E324*P324,2)</f>
        <v>0</v>
      </c>
      <c r="R324" s="172" t="s">
        <v>217</v>
      </c>
      <c r="S324" s="172" t="s">
        <v>117</v>
      </c>
      <c r="T324" s="173" t="s">
        <v>117</v>
      </c>
      <c r="U324" s="157">
        <v>0.752</v>
      </c>
      <c r="V324" s="157">
        <f>ROUND(E324*U324,2)</f>
        <v>2.5499999999999998</v>
      </c>
      <c r="W324" s="157"/>
      <c r="X324" s="157" t="s">
        <v>118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119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50" t="s">
        <v>321</v>
      </c>
      <c r="D325" s="251"/>
      <c r="E325" s="251"/>
      <c r="F325" s="251"/>
      <c r="G325" s="251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128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74" t="str">
        <f>C325</f>
        <v>nebo vybouraných hmot nošením nebo přehazováním k místu nakládky přístupnému normálním dopravním prostředkům do 10 m,</v>
      </c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54"/>
      <c r="B326" s="155"/>
      <c r="C326" s="252" t="s">
        <v>322</v>
      </c>
      <c r="D326" s="253"/>
      <c r="E326" s="253"/>
      <c r="F326" s="253"/>
      <c r="G326" s="253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121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74" t="str">
        <f>C326</f>
        <v>S naložením suti nebo vybouraných hmot do dopravního prostředku a na jejich vyložením, popřípadě přeložením na normální dopravní prostředek.</v>
      </c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78" t="s">
        <v>318</v>
      </c>
      <c r="D327" s="158"/>
      <c r="E327" s="159">
        <v>3.3879299999999999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131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48"/>
      <c r="D328" s="249"/>
      <c r="E328" s="249"/>
      <c r="F328" s="249"/>
      <c r="G328" s="249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122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67">
        <v>46</v>
      </c>
      <c r="B329" s="168" t="s">
        <v>323</v>
      </c>
      <c r="C329" s="177" t="s">
        <v>324</v>
      </c>
      <c r="D329" s="169" t="s">
        <v>306</v>
      </c>
      <c r="E329" s="170">
        <v>10.163790000000001</v>
      </c>
      <c r="F329" s="171"/>
      <c r="G329" s="172">
        <f>ROUND(E329*F329,2)</f>
        <v>0</v>
      </c>
      <c r="H329" s="171"/>
      <c r="I329" s="172">
        <f>ROUND(E329*H329,2)</f>
        <v>0</v>
      </c>
      <c r="J329" s="171"/>
      <c r="K329" s="172">
        <f>ROUND(E329*J329,2)</f>
        <v>0</v>
      </c>
      <c r="L329" s="172">
        <v>21</v>
      </c>
      <c r="M329" s="172">
        <f>G329*(1+L329/100)</f>
        <v>0</v>
      </c>
      <c r="N329" s="170">
        <v>0</v>
      </c>
      <c r="O329" s="170">
        <f>ROUND(E329*N329,2)</f>
        <v>0</v>
      </c>
      <c r="P329" s="170">
        <v>0</v>
      </c>
      <c r="Q329" s="170">
        <f>ROUND(E329*P329,2)</f>
        <v>0</v>
      </c>
      <c r="R329" s="172" t="s">
        <v>217</v>
      </c>
      <c r="S329" s="172" t="s">
        <v>117</v>
      </c>
      <c r="T329" s="173" t="s">
        <v>117</v>
      </c>
      <c r="U329" s="157">
        <v>0.36</v>
      </c>
      <c r="V329" s="157">
        <f>ROUND(E329*U329,2)</f>
        <v>3.66</v>
      </c>
      <c r="W329" s="157"/>
      <c r="X329" s="157" t="s">
        <v>118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119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0" t="s">
        <v>321</v>
      </c>
      <c r="D330" s="251"/>
      <c r="E330" s="251"/>
      <c r="F330" s="251"/>
      <c r="G330" s="251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128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74" t="str">
        <f>C330</f>
        <v>nebo vybouraných hmot nošením nebo přehazováním k místu nakládky přístupnému normálním dopravním prostředkům do 10 m,</v>
      </c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78" t="s">
        <v>325</v>
      </c>
      <c r="D331" s="158"/>
      <c r="E331" s="159">
        <v>10.163790000000001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131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48"/>
      <c r="D332" s="249"/>
      <c r="E332" s="249"/>
      <c r="F332" s="249"/>
      <c r="G332" s="249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122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x14ac:dyDescent="0.2">
      <c r="A333" s="161" t="s">
        <v>111</v>
      </c>
      <c r="B333" s="162" t="s">
        <v>83</v>
      </c>
      <c r="C333" s="176" t="s">
        <v>27</v>
      </c>
      <c r="D333" s="163"/>
      <c r="E333" s="164"/>
      <c r="F333" s="165"/>
      <c r="G333" s="165">
        <f>SUMIF(AG334:AG337,"&lt;&gt;NOR",G334:G337)</f>
        <v>0</v>
      </c>
      <c r="H333" s="165"/>
      <c r="I333" s="165">
        <f>SUM(I334:I337)</f>
        <v>0</v>
      </c>
      <c r="J333" s="165"/>
      <c r="K333" s="165">
        <f>SUM(K334:K337)</f>
        <v>0</v>
      </c>
      <c r="L333" s="165"/>
      <c r="M333" s="165">
        <f>SUM(M334:M337)</f>
        <v>0</v>
      </c>
      <c r="N333" s="164"/>
      <c r="O333" s="164">
        <f>SUM(O334:O337)</f>
        <v>0</v>
      </c>
      <c r="P333" s="164"/>
      <c r="Q333" s="164">
        <f>SUM(Q334:Q337)</f>
        <v>0</v>
      </c>
      <c r="R333" s="165"/>
      <c r="S333" s="165"/>
      <c r="T333" s="166"/>
      <c r="U333" s="160"/>
      <c r="V333" s="160">
        <f>SUM(V334:V337)</f>
        <v>44</v>
      </c>
      <c r="W333" s="160"/>
      <c r="X333" s="160"/>
      <c r="AG333" t="s">
        <v>112</v>
      </c>
    </row>
    <row r="334" spans="1:60" outlineLevel="1" x14ac:dyDescent="0.2">
      <c r="A334" s="167">
        <v>47</v>
      </c>
      <c r="B334" s="168" t="s">
        <v>326</v>
      </c>
      <c r="C334" s="177" t="s">
        <v>327</v>
      </c>
      <c r="D334" s="169" t="s">
        <v>261</v>
      </c>
      <c r="E334" s="170">
        <v>44</v>
      </c>
      <c r="F334" s="171"/>
      <c r="G334" s="172">
        <f>ROUND(E334*F334,2)</f>
        <v>0</v>
      </c>
      <c r="H334" s="171"/>
      <c r="I334" s="172">
        <f>ROUND(E334*H334,2)</f>
        <v>0</v>
      </c>
      <c r="J334" s="171"/>
      <c r="K334" s="172">
        <f>ROUND(E334*J334,2)</f>
        <v>0</v>
      </c>
      <c r="L334" s="172">
        <v>21</v>
      </c>
      <c r="M334" s="172">
        <f>G334*(1+L334/100)</f>
        <v>0</v>
      </c>
      <c r="N334" s="170">
        <v>0</v>
      </c>
      <c r="O334" s="170">
        <f>ROUND(E334*N334,2)</f>
        <v>0</v>
      </c>
      <c r="P334" s="170">
        <v>0</v>
      </c>
      <c r="Q334" s="170">
        <f>ROUND(E334*P334,2)</f>
        <v>0</v>
      </c>
      <c r="R334" s="172" t="s">
        <v>126</v>
      </c>
      <c r="S334" s="172" t="s">
        <v>117</v>
      </c>
      <c r="T334" s="173" t="s">
        <v>117</v>
      </c>
      <c r="U334" s="157">
        <v>1</v>
      </c>
      <c r="V334" s="157">
        <f>ROUND(E334*U334,2)</f>
        <v>44</v>
      </c>
      <c r="W334" s="157"/>
      <c r="X334" s="157" t="s">
        <v>118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119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4"/>
      <c r="D335" s="255"/>
      <c r="E335" s="255"/>
      <c r="F335" s="255"/>
      <c r="G335" s="255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122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67">
        <v>48</v>
      </c>
      <c r="B336" s="168" t="s">
        <v>328</v>
      </c>
      <c r="C336" s="177" t="s">
        <v>329</v>
      </c>
      <c r="D336" s="169" t="s">
        <v>330</v>
      </c>
      <c r="E336" s="170">
        <v>0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0">
        <v>0</v>
      </c>
      <c r="O336" s="170">
        <f>ROUND(E336*N336,2)</f>
        <v>0</v>
      </c>
      <c r="P336" s="170">
        <v>0</v>
      </c>
      <c r="Q336" s="170">
        <f>ROUND(E336*P336,2)</f>
        <v>0</v>
      </c>
      <c r="R336" s="172"/>
      <c r="S336" s="172" t="s">
        <v>146</v>
      </c>
      <c r="T336" s="173" t="s">
        <v>147</v>
      </c>
      <c r="U336" s="157">
        <v>1</v>
      </c>
      <c r="V336" s="157">
        <f>ROUND(E336*U336,2)</f>
        <v>0</v>
      </c>
      <c r="W336" s="157"/>
      <c r="X336" s="157" t="s">
        <v>118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119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4"/>
      <c r="D337" s="255"/>
      <c r="E337" s="255"/>
      <c r="F337" s="255"/>
      <c r="G337" s="255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122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x14ac:dyDescent="0.2">
      <c r="A338" s="161" t="s">
        <v>111</v>
      </c>
      <c r="B338" s="162" t="s">
        <v>84</v>
      </c>
      <c r="C338" s="176" t="s">
        <v>28</v>
      </c>
      <c r="D338" s="163"/>
      <c r="E338" s="164"/>
      <c r="F338" s="165"/>
      <c r="G338" s="165">
        <f>SUMIF(AG339:AG357,"&lt;&gt;NOR",G339:G357)</f>
        <v>0</v>
      </c>
      <c r="H338" s="165"/>
      <c r="I338" s="165">
        <f>SUM(I339:I357)</f>
        <v>0</v>
      </c>
      <c r="J338" s="165"/>
      <c r="K338" s="165">
        <f>SUM(K339:K357)</f>
        <v>0</v>
      </c>
      <c r="L338" s="165"/>
      <c r="M338" s="165">
        <f>SUM(M339:M357)</f>
        <v>0</v>
      </c>
      <c r="N338" s="164"/>
      <c r="O338" s="164">
        <f>SUM(O339:O357)</f>
        <v>0</v>
      </c>
      <c r="P338" s="164"/>
      <c r="Q338" s="164">
        <f>SUM(Q339:Q357)</f>
        <v>0</v>
      </c>
      <c r="R338" s="165"/>
      <c r="S338" s="165"/>
      <c r="T338" s="166"/>
      <c r="U338" s="160"/>
      <c r="V338" s="160">
        <f>SUM(V339:V357)</f>
        <v>0</v>
      </c>
      <c r="W338" s="160"/>
      <c r="X338" s="160"/>
      <c r="AG338" t="s">
        <v>112</v>
      </c>
    </row>
    <row r="339" spans="1:60" outlineLevel="1" x14ac:dyDescent="0.2">
      <c r="A339" s="167">
        <v>49</v>
      </c>
      <c r="B339" s="168" t="s">
        <v>331</v>
      </c>
      <c r="C339" s="177" t="s">
        <v>332</v>
      </c>
      <c r="D339" s="169" t="s">
        <v>284</v>
      </c>
      <c r="E339" s="170">
        <v>10</v>
      </c>
      <c r="F339" s="171"/>
      <c r="G339" s="172">
        <f>ROUND(E339*F339,2)</f>
        <v>0</v>
      </c>
      <c r="H339" s="171"/>
      <c r="I339" s="172">
        <f>ROUND(E339*H339,2)</f>
        <v>0</v>
      </c>
      <c r="J339" s="171"/>
      <c r="K339" s="172">
        <f>ROUND(E339*J339,2)</f>
        <v>0</v>
      </c>
      <c r="L339" s="172">
        <v>21</v>
      </c>
      <c r="M339" s="172">
        <f>G339*(1+L339/100)</f>
        <v>0</v>
      </c>
      <c r="N339" s="170">
        <v>0</v>
      </c>
      <c r="O339" s="170">
        <f>ROUND(E339*N339,2)</f>
        <v>0</v>
      </c>
      <c r="P339" s="170">
        <v>0</v>
      </c>
      <c r="Q339" s="170">
        <f>ROUND(E339*P339,2)</f>
        <v>0</v>
      </c>
      <c r="R339" s="172"/>
      <c r="S339" s="172" t="s">
        <v>117</v>
      </c>
      <c r="T339" s="173" t="s">
        <v>147</v>
      </c>
      <c r="U339" s="157">
        <v>0</v>
      </c>
      <c r="V339" s="157">
        <f>ROUND(E339*U339,2)</f>
        <v>0</v>
      </c>
      <c r="W339" s="157"/>
      <c r="X339" s="157" t="s">
        <v>301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302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54"/>
      <c r="D340" s="255"/>
      <c r="E340" s="255"/>
      <c r="F340" s="255"/>
      <c r="G340" s="255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122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7">
        <v>50</v>
      </c>
      <c r="B341" s="168" t="s">
        <v>333</v>
      </c>
      <c r="C341" s="177" t="s">
        <v>334</v>
      </c>
      <c r="D341" s="169" t="s">
        <v>284</v>
      </c>
      <c r="E341" s="170">
        <v>15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0">
        <v>0</v>
      </c>
      <c r="O341" s="170">
        <f>ROUND(E341*N341,2)</f>
        <v>0</v>
      </c>
      <c r="P341" s="170">
        <v>0</v>
      </c>
      <c r="Q341" s="170">
        <f>ROUND(E341*P341,2)</f>
        <v>0</v>
      </c>
      <c r="R341" s="172"/>
      <c r="S341" s="172" t="s">
        <v>117</v>
      </c>
      <c r="T341" s="173" t="s">
        <v>147</v>
      </c>
      <c r="U341" s="157">
        <v>0</v>
      </c>
      <c r="V341" s="157">
        <f>ROUND(E341*U341,2)</f>
        <v>0</v>
      </c>
      <c r="W341" s="157"/>
      <c r="X341" s="157" t="s">
        <v>301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302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54"/>
      <c r="D342" s="255"/>
      <c r="E342" s="255"/>
      <c r="F342" s="255"/>
      <c r="G342" s="255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122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67">
        <v>51</v>
      </c>
      <c r="B343" s="168" t="s">
        <v>335</v>
      </c>
      <c r="C343" s="177" t="s">
        <v>336</v>
      </c>
      <c r="D343" s="169" t="s">
        <v>337</v>
      </c>
      <c r="E343" s="170">
        <v>1</v>
      </c>
      <c r="F343" s="171"/>
      <c r="G343" s="172">
        <f>ROUND(E343*F343,2)</f>
        <v>0</v>
      </c>
      <c r="H343" s="171"/>
      <c r="I343" s="172">
        <f>ROUND(E343*H343,2)</f>
        <v>0</v>
      </c>
      <c r="J343" s="171"/>
      <c r="K343" s="172">
        <f>ROUND(E343*J343,2)</f>
        <v>0</v>
      </c>
      <c r="L343" s="172">
        <v>21</v>
      </c>
      <c r="M343" s="172">
        <f>G343*(1+L343/100)</f>
        <v>0</v>
      </c>
      <c r="N343" s="170">
        <v>0</v>
      </c>
      <c r="O343" s="170">
        <f>ROUND(E343*N343,2)</f>
        <v>0</v>
      </c>
      <c r="P343" s="170">
        <v>0</v>
      </c>
      <c r="Q343" s="170">
        <f>ROUND(E343*P343,2)</f>
        <v>0</v>
      </c>
      <c r="R343" s="172"/>
      <c r="S343" s="172" t="s">
        <v>117</v>
      </c>
      <c r="T343" s="173" t="s">
        <v>147</v>
      </c>
      <c r="U343" s="157">
        <v>0</v>
      </c>
      <c r="V343" s="157">
        <f>ROUND(E343*U343,2)</f>
        <v>0</v>
      </c>
      <c r="W343" s="157"/>
      <c r="X343" s="157" t="s">
        <v>301</v>
      </c>
      <c r="Y343" s="147"/>
      <c r="Z343" s="147"/>
      <c r="AA343" s="147"/>
      <c r="AB343" s="147"/>
      <c r="AC343" s="147"/>
      <c r="AD343" s="147"/>
      <c r="AE343" s="147"/>
      <c r="AF343" s="147"/>
      <c r="AG343" s="147" t="s">
        <v>302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4"/>
      <c r="D344" s="255"/>
      <c r="E344" s="255"/>
      <c r="F344" s="255"/>
      <c r="G344" s="255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122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7">
        <v>52</v>
      </c>
      <c r="B345" s="168" t="s">
        <v>338</v>
      </c>
      <c r="C345" s="177" t="s">
        <v>339</v>
      </c>
      <c r="D345" s="169" t="s">
        <v>337</v>
      </c>
      <c r="E345" s="170">
        <v>1</v>
      </c>
      <c r="F345" s="171"/>
      <c r="G345" s="172">
        <f>ROUND(E345*F345,2)</f>
        <v>0</v>
      </c>
      <c r="H345" s="171"/>
      <c r="I345" s="172">
        <f>ROUND(E345*H345,2)</f>
        <v>0</v>
      </c>
      <c r="J345" s="171"/>
      <c r="K345" s="172">
        <f>ROUND(E345*J345,2)</f>
        <v>0</v>
      </c>
      <c r="L345" s="172">
        <v>21</v>
      </c>
      <c r="M345" s="172">
        <f>G345*(1+L345/100)</f>
        <v>0</v>
      </c>
      <c r="N345" s="170">
        <v>0</v>
      </c>
      <c r="O345" s="170">
        <f>ROUND(E345*N345,2)</f>
        <v>0</v>
      </c>
      <c r="P345" s="170">
        <v>0</v>
      </c>
      <c r="Q345" s="170">
        <f>ROUND(E345*P345,2)</f>
        <v>0</v>
      </c>
      <c r="R345" s="172"/>
      <c r="S345" s="172" t="s">
        <v>117</v>
      </c>
      <c r="T345" s="173" t="s">
        <v>147</v>
      </c>
      <c r="U345" s="157">
        <v>0</v>
      </c>
      <c r="V345" s="157">
        <f>ROUND(E345*U345,2)</f>
        <v>0</v>
      </c>
      <c r="W345" s="157"/>
      <c r="X345" s="157" t="s">
        <v>301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302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54"/>
      <c r="D346" s="255"/>
      <c r="E346" s="255"/>
      <c r="F346" s="255"/>
      <c r="G346" s="255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122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67">
        <v>53</v>
      </c>
      <c r="B347" s="168" t="s">
        <v>340</v>
      </c>
      <c r="C347" s="177" t="s">
        <v>341</v>
      </c>
      <c r="D347" s="169" t="s">
        <v>284</v>
      </c>
      <c r="E347" s="170">
        <v>15</v>
      </c>
      <c r="F347" s="171"/>
      <c r="G347" s="172">
        <f>ROUND(E347*F347,2)</f>
        <v>0</v>
      </c>
      <c r="H347" s="171"/>
      <c r="I347" s="172">
        <f>ROUND(E347*H347,2)</f>
        <v>0</v>
      </c>
      <c r="J347" s="171"/>
      <c r="K347" s="172">
        <f>ROUND(E347*J347,2)</f>
        <v>0</v>
      </c>
      <c r="L347" s="172">
        <v>21</v>
      </c>
      <c r="M347" s="172">
        <f>G347*(1+L347/100)</f>
        <v>0</v>
      </c>
      <c r="N347" s="170">
        <v>0</v>
      </c>
      <c r="O347" s="170">
        <f>ROUND(E347*N347,2)</f>
        <v>0</v>
      </c>
      <c r="P347" s="170">
        <v>0</v>
      </c>
      <c r="Q347" s="170">
        <f>ROUND(E347*P347,2)</f>
        <v>0</v>
      </c>
      <c r="R347" s="172"/>
      <c r="S347" s="172" t="s">
        <v>117</v>
      </c>
      <c r="T347" s="173" t="s">
        <v>147</v>
      </c>
      <c r="U347" s="157">
        <v>0</v>
      </c>
      <c r="V347" s="157">
        <f>ROUND(E347*U347,2)</f>
        <v>0</v>
      </c>
      <c r="W347" s="157"/>
      <c r="X347" s="157" t="s">
        <v>301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302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54"/>
      <c r="D348" s="255"/>
      <c r="E348" s="255"/>
      <c r="F348" s="255"/>
      <c r="G348" s="255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122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67">
        <v>54</v>
      </c>
      <c r="B349" s="168" t="s">
        <v>342</v>
      </c>
      <c r="C349" s="177" t="s">
        <v>343</v>
      </c>
      <c r="D349" s="169" t="s">
        <v>284</v>
      </c>
      <c r="E349" s="170">
        <v>5</v>
      </c>
      <c r="F349" s="171"/>
      <c r="G349" s="172">
        <f>ROUND(E349*F349,2)</f>
        <v>0</v>
      </c>
      <c r="H349" s="171"/>
      <c r="I349" s="172">
        <f>ROUND(E349*H349,2)</f>
        <v>0</v>
      </c>
      <c r="J349" s="171"/>
      <c r="K349" s="172">
        <f>ROUND(E349*J349,2)</f>
        <v>0</v>
      </c>
      <c r="L349" s="172">
        <v>21</v>
      </c>
      <c r="M349" s="172">
        <f>G349*(1+L349/100)</f>
        <v>0</v>
      </c>
      <c r="N349" s="170">
        <v>0</v>
      </c>
      <c r="O349" s="170">
        <f>ROUND(E349*N349,2)</f>
        <v>0</v>
      </c>
      <c r="P349" s="170">
        <v>0</v>
      </c>
      <c r="Q349" s="170">
        <f>ROUND(E349*P349,2)</f>
        <v>0</v>
      </c>
      <c r="R349" s="172"/>
      <c r="S349" s="172" t="s">
        <v>117</v>
      </c>
      <c r="T349" s="173" t="s">
        <v>147</v>
      </c>
      <c r="U349" s="157">
        <v>0</v>
      </c>
      <c r="V349" s="157">
        <f>ROUND(E349*U349,2)</f>
        <v>0</v>
      </c>
      <c r="W349" s="157"/>
      <c r="X349" s="157" t="s">
        <v>301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302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4"/>
      <c r="D350" s="255"/>
      <c r="E350" s="255"/>
      <c r="F350" s="255"/>
      <c r="G350" s="255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122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67">
        <v>55</v>
      </c>
      <c r="B351" s="168" t="s">
        <v>344</v>
      </c>
      <c r="C351" s="177" t="s">
        <v>345</v>
      </c>
      <c r="D351" s="169" t="s">
        <v>337</v>
      </c>
      <c r="E351" s="170">
        <v>1</v>
      </c>
      <c r="F351" s="171"/>
      <c r="G351" s="172">
        <f>ROUND(E351*F351,2)</f>
        <v>0</v>
      </c>
      <c r="H351" s="171"/>
      <c r="I351" s="172">
        <f>ROUND(E351*H351,2)</f>
        <v>0</v>
      </c>
      <c r="J351" s="171"/>
      <c r="K351" s="172">
        <f>ROUND(E351*J351,2)</f>
        <v>0</v>
      </c>
      <c r="L351" s="172">
        <v>21</v>
      </c>
      <c r="M351" s="172">
        <f>G351*(1+L351/100)</f>
        <v>0</v>
      </c>
      <c r="N351" s="170">
        <v>0</v>
      </c>
      <c r="O351" s="170">
        <f>ROUND(E351*N351,2)</f>
        <v>0</v>
      </c>
      <c r="P351" s="170">
        <v>0</v>
      </c>
      <c r="Q351" s="170">
        <f>ROUND(E351*P351,2)</f>
        <v>0</v>
      </c>
      <c r="R351" s="172"/>
      <c r="S351" s="172" t="s">
        <v>117</v>
      </c>
      <c r="T351" s="173" t="s">
        <v>147</v>
      </c>
      <c r="U351" s="157">
        <v>0</v>
      </c>
      <c r="V351" s="157">
        <f>ROUND(E351*U351,2)</f>
        <v>0</v>
      </c>
      <c r="W351" s="157"/>
      <c r="X351" s="157" t="s">
        <v>301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302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1" x14ac:dyDescent="0.2">
      <c r="A352" s="154"/>
      <c r="B352" s="155"/>
      <c r="C352" s="246" t="s">
        <v>346</v>
      </c>
      <c r="D352" s="247"/>
      <c r="E352" s="247"/>
      <c r="F352" s="247"/>
      <c r="G352" s="24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121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74" t="str">
        <f>C352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48"/>
      <c r="D353" s="249"/>
      <c r="E353" s="249"/>
      <c r="F353" s="249"/>
      <c r="G353" s="249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122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67">
        <v>56</v>
      </c>
      <c r="B354" s="168" t="s">
        <v>347</v>
      </c>
      <c r="C354" s="177" t="s">
        <v>348</v>
      </c>
      <c r="D354" s="169" t="s">
        <v>284</v>
      </c>
      <c r="E354" s="170">
        <v>7.5</v>
      </c>
      <c r="F354" s="171"/>
      <c r="G354" s="172">
        <f>ROUND(E354*F354,2)</f>
        <v>0</v>
      </c>
      <c r="H354" s="171"/>
      <c r="I354" s="172">
        <f>ROUND(E354*H354,2)</f>
        <v>0</v>
      </c>
      <c r="J354" s="171"/>
      <c r="K354" s="172">
        <f>ROUND(E354*J354,2)</f>
        <v>0</v>
      </c>
      <c r="L354" s="172">
        <v>21</v>
      </c>
      <c r="M354" s="172">
        <f>G354*(1+L354/100)</f>
        <v>0</v>
      </c>
      <c r="N354" s="170">
        <v>0</v>
      </c>
      <c r="O354" s="170">
        <f>ROUND(E354*N354,2)</f>
        <v>0</v>
      </c>
      <c r="P354" s="170">
        <v>0</v>
      </c>
      <c r="Q354" s="170">
        <f>ROUND(E354*P354,2)</f>
        <v>0</v>
      </c>
      <c r="R354" s="172"/>
      <c r="S354" s="172" t="s">
        <v>117</v>
      </c>
      <c r="T354" s="173" t="s">
        <v>147</v>
      </c>
      <c r="U354" s="157">
        <v>0</v>
      </c>
      <c r="V354" s="157">
        <f>ROUND(E354*U354,2)</f>
        <v>0</v>
      </c>
      <c r="W354" s="157"/>
      <c r="X354" s="157" t="s">
        <v>301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302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4"/>
      <c r="D355" s="255"/>
      <c r="E355" s="255"/>
      <c r="F355" s="255"/>
      <c r="G355" s="255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122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7">
        <v>57</v>
      </c>
      <c r="B356" s="168" t="s">
        <v>349</v>
      </c>
      <c r="C356" s="177" t="s">
        <v>350</v>
      </c>
      <c r="D356" s="169" t="s">
        <v>256</v>
      </c>
      <c r="E356" s="170">
        <v>1</v>
      </c>
      <c r="F356" s="171"/>
      <c r="G356" s="172">
        <f>ROUND(E356*F356,2)</f>
        <v>0</v>
      </c>
      <c r="H356" s="171"/>
      <c r="I356" s="172">
        <f>ROUND(E356*H356,2)</f>
        <v>0</v>
      </c>
      <c r="J356" s="171"/>
      <c r="K356" s="172">
        <f>ROUND(E356*J356,2)</f>
        <v>0</v>
      </c>
      <c r="L356" s="172">
        <v>21</v>
      </c>
      <c r="M356" s="172">
        <f>G356*(1+L356/100)</f>
        <v>0</v>
      </c>
      <c r="N356" s="170">
        <v>0</v>
      </c>
      <c r="O356" s="170">
        <f>ROUND(E356*N356,2)</f>
        <v>0</v>
      </c>
      <c r="P356" s="170">
        <v>0</v>
      </c>
      <c r="Q356" s="170">
        <f>ROUND(E356*P356,2)</f>
        <v>0</v>
      </c>
      <c r="R356" s="172"/>
      <c r="S356" s="172" t="s">
        <v>117</v>
      </c>
      <c r="T356" s="173" t="s">
        <v>147</v>
      </c>
      <c r="U356" s="157">
        <v>0</v>
      </c>
      <c r="V356" s="157">
        <f>ROUND(E356*U356,2)</f>
        <v>0</v>
      </c>
      <c r="W356" s="157"/>
      <c r="X356" s="157" t="s">
        <v>301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302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54"/>
      <c r="D357" s="255"/>
      <c r="E357" s="255"/>
      <c r="F357" s="255"/>
      <c r="G357" s="255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122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x14ac:dyDescent="0.2">
      <c r="A358" s="3"/>
      <c r="B358" s="4"/>
      <c r="C358" s="179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AE358">
        <v>15</v>
      </c>
      <c r="AF358">
        <v>21</v>
      </c>
      <c r="AG358" t="s">
        <v>98</v>
      </c>
    </row>
    <row r="359" spans="1:60" x14ac:dyDescent="0.2">
      <c r="A359" s="150"/>
      <c r="B359" s="151" t="s">
        <v>29</v>
      </c>
      <c r="C359" s="180"/>
      <c r="D359" s="152"/>
      <c r="E359" s="153"/>
      <c r="F359" s="153"/>
      <c r="G359" s="175">
        <f>G8+G31+G52+G188+G231+G237+G256+G265+G270+G309+G333+G338</f>
        <v>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AE359">
        <f>SUMIF(L7:L357,AE358,G7:G357)</f>
        <v>0</v>
      </c>
      <c r="AF359">
        <f>SUMIF(L7:L357,AF358,G7:G357)</f>
        <v>0</v>
      </c>
      <c r="AG359" t="s">
        <v>351</v>
      </c>
    </row>
    <row r="360" spans="1:60" x14ac:dyDescent="0.2">
      <c r="C360" s="181"/>
      <c r="D360" s="10"/>
      <c r="AG360" t="s">
        <v>352</v>
      </c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9QOI9SG2mSorbifXIvl2l6nSe8yJ6XSx9RCzzJnSKCqnJtUUWEnRzHLHdbq7LGlz7cXh8Xd+dfdtbSHb3JKtA==" saltValue="AEkx7AaLNHSFgwV/a3z5ew==" spinCount="100000" sheet="1"/>
  <mergeCells count="102">
    <mergeCell ref="C348:G348"/>
    <mergeCell ref="C350:G350"/>
    <mergeCell ref="C352:G352"/>
    <mergeCell ref="C353:G353"/>
    <mergeCell ref="C355:G355"/>
    <mergeCell ref="C357:G357"/>
    <mergeCell ref="C335:G335"/>
    <mergeCell ref="C337:G337"/>
    <mergeCell ref="C340:G340"/>
    <mergeCell ref="C342:G342"/>
    <mergeCell ref="C344:G344"/>
    <mergeCell ref="C346:G346"/>
    <mergeCell ref="C323:G323"/>
    <mergeCell ref="C325:G325"/>
    <mergeCell ref="C326:G326"/>
    <mergeCell ref="C328:G328"/>
    <mergeCell ref="C330:G330"/>
    <mergeCell ref="C332:G332"/>
    <mergeCell ref="C307:G307"/>
    <mergeCell ref="C308:G308"/>
    <mergeCell ref="C312:G312"/>
    <mergeCell ref="C314:G314"/>
    <mergeCell ref="C317:G317"/>
    <mergeCell ref="C320:G320"/>
    <mergeCell ref="C293:G293"/>
    <mergeCell ref="C294:G294"/>
    <mergeCell ref="C298:G298"/>
    <mergeCell ref="C302:G302"/>
    <mergeCell ref="C304:G304"/>
    <mergeCell ref="C305:G305"/>
    <mergeCell ref="C282:G282"/>
    <mergeCell ref="C283:G283"/>
    <mergeCell ref="C285:G285"/>
    <mergeCell ref="C288:G288"/>
    <mergeCell ref="C290:G290"/>
    <mergeCell ref="C291:G291"/>
    <mergeCell ref="C269:G269"/>
    <mergeCell ref="C272:G272"/>
    <mergeCell ref="C274:G274"/>
    <mergeCell ref="C275:G275"/>
    <mergeCell ref="C277:G277"/>
    <mergeCell ref="C280:G280"/>
    <mergeCell ref="C255:G255"/>
    <mergeCell ref="C258:G258"/>
    <mergeCell ref="C259:G259"/>
    <mergeCell ref="C261:G261"/>
    <mergeCell ref="C264:G264"/>
    <mergeCell ref="C267:G267"/>
    <mergeCell ref="C235:G235"/>
    <mergeCell ref="C236:G236"/>
    <mergeCell ref="C239:G239"/>
    <mergeCell ref="C241:G241"/>
    <mergeCell ref="C243:G243"/>
    <mergeCell ref="C244:G244"/>
    <mergeCell ref="C191:G191"/>
    <mergeCell ref="C192:G192"/>
    <mergeCell ref="C193:G193"/>
    <mergeCell ref="C211:G211"/>
    <mergeCell ref="C230:G230"/>
    <mergeCell ref="C233:G233"/>
    <mergeCell ref="C158:G158"/>
    <mergeCell ref="C159:G159"/>
    <mergeCell ref="C161:G161"/>
    <mergeCell ref="C180:G180"/>
    <mergeCell ref="C187:G187"/>
    <mergeCell ref="C190:G190"/>
    <mergeCell ref="C115:G115"/>
    <mergeCell ref="C117:G117"/>
    <mergeCell ref="C135:G135"/>
    <mergeCell ref="C137:G137"/>
    <mergeCell ref="C138:G138"/>
    <mergeCell ref="C156:G156"/>
    <mergeCell ref="C54:G54"/>
    <mergeCell ref="C55:G55"/>
    <mergeCell ref="C73:G73"/>
    <mergeCell ref="C75:G75"/>
    <mergeCell ref="C94:G94"/>
    <mergeCell ref="C96:G96"/>
    <mergeCell ref="C41:G41"/>
    <mergeCell ref="C43:G43"/>
    <mergeCell ref="C45:G45"/>
    <mergeCell ref="C47:G47"/>
    <mergeCell ref="C49:G49"/>
    <mergeCell ref="C51:G51"/>
    <mergeCell ref="C35:G35"/>
    <mergeCell ref="C37:G37"/>
    <mergeCell ref="C39:G39"/>
    <mergeCell ref="C13:G13"/>
    <mergeCell ref="C14:G14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1:G11"/>
    <mergeCell ref="C26:G26"/>
    <mergeCell ref="C30:G30"/>
    <mergeCell ref="C33:G33"/>
  </mergeCells>
  <pageMargins left="0.59055118110236227" right="0.19685039370078741" top="0.78740157480314965" bottom="0.78740157480314965" header="0.31496062992125984" footer="0.31496062992125984"/>
  <pageSetup paperSize="9" scale="9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0737-927C-4071-8377-28967994E634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B18" sqref="AB1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9" t="s">
        <v>85</v>
      </c>
      <c r="B1" s="239"/>
      <c r="C1" s="239"/>
      <c r="D1" s="239"/>
      <c r="E1" s="239"/>
      <c r="F1" s="239"/>
      <c r="G1" s="239"/>
      <c r="AG1" t="s">
        <v>86</v>
      </c>
    </row>
    <row r="2" spans="1:60" ht="24.95" customHeight="1" x14ac:dyDescent="0.2">
      <c r="A2" s="139" t="s">
        <v>7</v>
      </c>
      <c r="B2" s="49" t="s">
        <v>43</v>
      </c>
      <c r="C2" s="240" t="s">
        <v>44</v>
      </c>
      <c r="D2" s="241"/>
      <c r="E2" s="241"/>
      <c r="F2" s="241"/>
      <c r="G2" s="242"/>
      <c r="AG2" t="s">
        <v>87</v>
      </c>
    </row>
    <row r="3" spans="1:60" ht="24.95" customHeight="1" x14ac:dyDescent="0.2">
      <c r="A3" s="139" t="s">
        <v>8</v>
      </c>
      <c r="B3" s="49" t="s">
        <v>43</v>
      </c>
      <c r="C3" s="240" t="s">
        <v>44</v>
      </c>
      <c r="D3" s="241"/>
      <c r="E3" s="241"/>
      <c r="F3" s="241"/>
      <c r="G3" s="242"/>
      <c r="AC3" s="121" t="s">
        <v>87</v>
      </c>
      <c r="AG3" t="s">
        <v>88</v>
      </c>
    </row>
    <row r="4" spans="1:60" ht="24.95" customHeight="1" x14ac:dyDescent="0.2">
      <c r="A4" s="140" t="s">
        <v>9</v>
      </c>
      <c r="B4" s="141" t="s">
        <v>49</v>
      </c>
      <c r="C4" s="243" t="s">
        <v>50</v>
      </c>
      <c r="D4" s="244"/>
      <c r="E4" s="244"/>
      <c r="F4" s="244"/>
      <c r="G4" s="245"/>
      <c r="AG4" t="s">
        <v>89</v>
      </c>
    </row>
    <row r="5" spans="1:60" x14ac:dyDescent="0.2">
      <c r="D5" s="10"/>
    </row>
    <row r="6" spans="1:60" ht="38.25" x14ac:dyDescent="0.2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111</v>
      </c>
      <c r="B8" s="162" t="s">
        <v>62</v>
      </c>
      <c r="C8" s="176" t="s">
        <v>63</v>
      </c>
      <c r="D8" s="163"/>
      <c r="E8" s="164"/>
      <c r="F8" s="165"/>
      <c r="G8" s="165">
        <f>SUMIF(AG9:AG29,"&lt;&gt;NOR",G9:G29)</f>
        <v>0</v>
      </c>
      <c r="H8" s="165"/>
      <c r="I8" s="165">
        <f>SUM(I9:I29)</f>
        <v>0</v>
      </c>
      <c r="J8" s="165"/>
      <c r="K8" s="165">
        <f>SUM(K9:K29)</f>
        <v>0</v>
      </c>
      <c r="L8" s="165"/>
      <c r="M8" s="165">
        <f>SUM(M9:M29)</f>
        <v>0</v>
      </c>
      <c r="N8" s="164"/>
      <c r="O8" s="164">
        <f>SUM(O9:O29)</f>
        <v>0.47</v>
      </c>
      <c r="P8" s="164"/>
      <c r="Q8" s="164">
        <f>SUM(Q9:Q29)</f>
        <v>0</v>
      </c>
      <c r="R8" s="165"/>
      <c r="S8" s="165"/>
      <c r="T8" s="166"/>
      <c r="U8" s="160"/>
      <c r="V8" s="160">
        <f>SUM(V9:V29)</f>
        <v>243.63000000000002</v>
      </c>
      <c r="W8" s="160"/>
      <c r="X8" s="160"/>
      <c r="AG8" t="s">
        <v>112</v>
      </c>
    </row>
    <row r="9" spans="1:60" ht="22.5" outlineLevel="1" x14ac:dyDescent="0.2">
      <c r="A9" s="167">
        <v>1</v>
      </c>
      <c r="B9" s="168" t="s">
        <v>113</v>
      </c>
      <c r="C9" s="177" t="s">
        <v>114</v>
      </c>
      <c r="D9" s="169" t="s">
        <v>115</v>
      </c>
      <c r="E9" s="170">
        <v>14.685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1.33E-3</v>
      </c>
      <c r="O9" s="170">
        <f>ROUND(E9*N9,2)</f>
        <v>0.02</v>
      </c>
      <c r="P9" s="170">
        <v>0</v>
      </c>
      <c r="Q9" s="170">
        <f>ROUND(E9*P9,2)</f>
        <v>0</v>
      </c>
      <c r="R9" s="172" t="s">
        <v>116</v>
      </c>
      <c r="S9" s="172" t="s">
        <v>117</v>
      </c>
      <c r="T9" s="173" t="s">
        <v>117</v>
      </c>
      <c r="U9" s="157">
        <v>1.05999</v>
      </c>
      <c r="V9" s="157">
        <f>ROUND(E9*U9,2)</f>
        <v>15.57</v>
      </c>
      <c r="W9" s="157"/>
      <c r="X9" s="157" t="s">
        <v>118</v>
      </c>
      <c r="Y9" s="147"/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6" t="s">
        <v>120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8" t="s">
        <v>353</v>
      </c>
      <c r="D11" s="158"/>
      <c r="E11" s="159">
        <v>0.99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8" t="s">
        <v>354</v>
      </c>
      <c r="D12" s="158"/>
      <c r="E12" s="159">
        <v>10.5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131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78" t="s">
        <v>355</v>
      </c>
      <c r="D13" s="158"/>
      <c r="E13" s="159">
        <v>1.32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131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78" t="s">
        <v>356</v>
      </c>
      <c r="D14" s="158"/>
      <c r="E14" s="159">
        <v>1.875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8"/>
      <c r="D15" s="249"/>
      <c r="E15" s="249"/>
      <c r="F15" s="249"/>
      <c r="G15" s="24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7">
        <v>2</v>
      </c>
      <c r="B16" s="168" t="s">
        <v>123</v>
      </c>
      <c r="C16" s="177" t="s">
        <v>124</v>
      </c>
      <c r="D16" s="169" t="s">
        <v>125</v>
      </c>
      <c r="E16" s="170">
        <v>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0">
        <v>4.5949999999999998E-2</v>
      </c>
      <c r="O16" s="170">
        <f>ROUND(E16*N16,2)</f>
        <v>0</v>
      </c>
      <c r="P16" s="170">
        <v>0</v>
      </c>
      <c r="Q16" s="170">
        <f>ROUND(E16*P16,2)</f>
        <v>0</v>
      </c>
      <c r="R16" s="172" t="s">
        <v>126</v>
      </c>
      <c r="S16" s="172" t="s">
        <v>117</v>
      </c>
      <c r="T16" s="173" t="s">
        <v>117</v>
      </c>
      <c r="U16" s="157">
        <v>0.57999999999999996</v>
      </c>
      <c r="V16" s="157">
        <f>ROUND(E16*U16,2)</f>
        <v>0</v>
      </c>
      <c r="W16" s="157"/>
      <c r="X16" s="157" t="s">
        <v>118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0" t="s">
        <v>127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 t="s">
        <v>129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121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8"/>
      <c r="D19" s="249"/>
      <c r="E19" s="249"/>
      <c r="F19" s="249"/>
      <c r="G19" s="24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7">
        <v>3</v>
      </c>
      <c r="B20" s="168" t="s">
        <v>133</v>
      </c>
      <c r="C20" s="177" t="s">
        <v>134</v>
      </c>
      <c r="D20" s="169" t="s">
        <v>135</v>
      </c>
      <c r="E20" s="170">
        <v>15.9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0">
        <v>5.3600000000000002E-3</v>
      </c>
      <c r="O20" s="170">
        <f>ROUND(E20*N20,2)</f>
        <v>0.09</v>
      </c>
      <c r="P20" s="170">
        <v>0</v>
      </c>
      <c r="Q20" s="170">
        <f>ROUND(E20*P20,2)</f>
        <v>0</v>
      </c>
      <c r="R20" s="172" t="s">
        <v>116</v>
      </c>
      <c r="S20" s="172" t="s">
        <v>117</v>
      </c>
      <c r="T20" s="173" t="s">
        <v>117</v>
      </c>
      <c r="U20" s="157">
        <v>3</v>
      </c>
      <c r="V20" s="157">
        <f>ROUND(E20*U20,2)</f>
        <v>47.7</v>
      </c>
      <c r="W20" s="157"/>
      <c r="X20" s="157" t="s">
        <v>118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4"/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7">
        <v>4</v>
      </c>
      <c r="B22" s="168" t="s">
        <v>136</v>
      </c>
      <c r="C22" s="177" t="s">
        <v>137</v>
      </c>
      <c r="D22" s="169" t="s">
        <v>135</v>
      </c>
      <c r="E22" s="170">
        <v>50.1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7.1500000000000001E-3</v>
      </c>
      <c r="O22" s="170">
        <f>ROUND(E22*N22,2)</f>
        <v>0.36</v>
      </c>
      <c r="P22" s="170">
        <v>0</v>
      </c>
      <c r="Q22" s="170">
        <f>ROUND(E22*P22,2)</f>
        <v>0</v>
      </c>
      <c r="R22" s="172" t="s">
        <v>116</v>
      </c>
      <c r="S22" s="172" t="s">
        <v>117</v>
      </c>
      <c r="T22" s="173" t="s">
        <v>117</v>
      </c>
      <c r="U22" s="157">
        <v>3.6</v>
      </c>
      <c r="V22" s="157">
        <f>ROUND(E22*U22,2)</f>
        <v>180.36</v>
      </c>
      <c r="W22" s="157"/>
      <c r="X22" s="157" t="s">
        <v>118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8" t="s">
        <v>357</v>
      </c>
      <c r="D23" s="158"/>
      <c r="E23" s="159">
        <v>50.1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8"/>
      <c r="D24" s="249"/>
      <c r="E24" s="249"/>
      <c r="F24" s="249"/>
      <c r="G24" s="24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7">
        <v>5</v>
      </c>
      <c r="B25" s="168" t="s">
        <v>138</v>
      </c>
      <c r="C25" s="177" t="s">
        <v>139</v>
      </c>
      <c r="D25" s="169" t="s">
        <v>135</v>
      </c>
      <c r="E25" s="170">
        <v>0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3.3E-4</v>
      </c>
      <c r="O25" s="170">
        <f>ROUND(E25*N25,2)</f>
        <v>0</v>
      </c>
      <c r="P25" s="170">
        <v>0</v>
      </c>
      <c r="Q25" s="170">
        <f>ROUND(E25*P25,2)</f>
        <v>0</v>
      </c>
      <c r="R25" s="172" t="s">
        <v>140</v>
      </c>
      <c r="S25" s="172" t="s">
        <v>117</v>
      </c>
      <c r="T25" s="173" t="s">
        <v>117</v>
      </c>
      <c r="U25" s="157">
        <v>0.1</v>
      </c>
      <c r="V25" s="157">
        <f>ROUND(E25*U25,2)</f>
        <v>0</v>
      </c>
      <c r="W25" s="157"/>
      <c r="X25" s="157" t="s">
        <v>118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6" t="s">
        <v>141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4" t="str">
        <f>C26</f>
        <v>Ukončení horní hrany nerez desek - zhotovitel oceňuje i možnou složitost v rámci nerovností horní hrany desek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8"/>
      <c r="D27" s="249"/>
      <c r="E27" s="249"/>
      <c r="F27" s="249"/>
      <c r="G27" s="249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122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7">
        <v>6</v>
      </c>
      <c r="B28" s="168" t="s">
        <v>144</v>
      </c>
      <c r="C28" s="177" t="s">
        <v>145</v>
      </c>
      <c r="D28" s="169" t="s">
        <v>115</v>
      </c>
      <c r="E28" s="170">
        <v>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1.273E-2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146</v>
      </c>
      <c r="T28" s="173" t="s">
        <v>147</v>
      </c>
      <c r="U28" s="157">
        <v>0.6</v>
      </c>
      <c r="V28" s="157">
        <f>ROUND(E28*U28,2)</f>
        <v>0</v>
      </c>
      <c r="W28" s="157"/>
      <c r="X28" s="157" t="s">
        <v>118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4"/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1" t="s">
        <v>111</v>
      </c>
      <c r="B30" s="162" t="s">
        <v>64</v>
      </c>
      <c r="C30" s="176" t="s">
        <v>65</v>
      </c>
      <c r="D30" s="163"/>
      <c r="E30" s="164"/>
      <c r="F30" s="165"/>
      <c r="G30" s="165">
        <f>SUMIF(AG31:AG45,"&lt;&gt;NOR",G31:G45)</f>
        <v>0</v>
      </c>
      <c r="H30" s="165"/>
      <c r="I30" s="165">
        <f>SUM(I31:I45)</f>
        <v>0</v>
      </c>
      <c r="J30" s="165"/>
      <c r="K30" s="165">
        <f>SUM(K31:K45)</f>
        <v>0</v>
      </c>
      <c r="L30" s="165"/>
      <c r="M30" s="165">
        <f>SUM(M31:M45)</f>
        <v>0</v>
      </c>
      <c r="N30" s="164"/>
      <c r="O30" s="164">
        <f>SUM(O31:O45)</f>
        <v>0</v>
      </c>
      <c r="P30" s="164"/>
      <c r="Q30" s="164">
        <f>SUM(Q31:Q45)</f>
        <v>0</v>
      </c>
      <c r="R30" s="165"/>
      <c r="S30" s="165"/>
      <c r="T30" s="166"/>
      <c r="U30" s="160"/>
      <c r="V30" s="160">
        <f>SUM(V31:V45)</f>
        <v>0</v>
      </c>
      <c r="W30" s="160"/>
      <c r="X30" s="160"/>
      <c r="AG30" t="s">
        <v>112</v>
      </c>
    </row>
    <row r="31" spans="1:60" ht="22.5" outlineLevel="1" x14ac:dyDescent="0.2">
      <c r="A31" s="167">
        <v>7</v>
      </c>
      <c r="B31" s="168" t="s">
        <v>150</v>
      </c>
      <c r="C31" s="177" t="s">
        <v>151</v>
      </c>
      <c r="D31" s="169" t="s">
        <v>125</v>
      </c>
      <c r="E31" s="170">
        <v>0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0">
        <v>0</v>
      </c>
      <c r="O31" s="170">
        <f>ROUND(E31*N31,2)</f>
        <v>0</v>
      </c>
      <c r="P31" s="170">
        <v>0.41699999999999998</v>
      </c>
      <c r="Q31" s="170">
        <f>ROUND(E31*P31,2)</f>
        <v>0</v>
      </c>
      <c r="R31" s="172" t="s">
        <v>152</v>
      </c>
      <c r="S31" s="172" t="s">
        <v>117</v>
      </c>
      <c r="T31" s="173" t="s">
        <v>117</v>
      </c>
      <c r="U31" s="157">
        <v>0.13</v>
      </c>
      <c r="V31" s="157">
        <f>ROUND(E31*U31,2)</f>
        <v>0</v>
      </c>
      <c r="W31" s="157"/>
      <c r="X31" s="157" t="s">
        <v>118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0" t="s">
        <v>153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8"/>
      <c r="D33" s="249"/>
      <c r="E33" s="249"/>
      <c r="F33" s="249"/>
      <c r="G33" s="24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1" x14ac:dyDescent="0.2">
      <c r="A34" s="167">
        <v>8</v>
      </c>
      <c r="B34" s="168" t="s">
        <v>155</v>
      </c>
      <c r="C34" s="177" t="s">
        <v>156</v>
      </c>
      <c r="D34" s="169" t="s">
        <v>125</v>
      </c>
      <c r="E34" s="170">
        <v>0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0.2</v>
      </c>
      <c r="Q34" s="170">
        <f>ROUND(E34*P34,2)</f>
        <v>0</v>
      </c>
      <c r="R34" s="172" t="s">
        <v>152</v>
      </c>
      <c r="S34" s="172" t="s">
        <v>117</v>
      </c>
      <c r="T34" s="173" t="s">
        <v>117</v>
      </c>
      <c r="U34" s="157">
        <v>0.1</v>
      </c>
      <c r="V34" s="157">
        <f>ROUND(E34*U34,2)</f>
        <v>0</v>
      </c>
      <c r="W34" s="157"/>
      <c r="X34" s="157" t="s">
        <v>118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0" t="s">
        <v>153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8"/>
      <c r="D36" s="249"/>
      <c r="E36" s="249"/>
      <c r="F36" s="249"/>
      <c r="G36" s="249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7">
        <v>9</v>
      </c>
      <c r="B37" s="168" t="s">
        <v>158</v>
      </c>
      <c r="C37" s="177" t="s">
        <v>159</v>
      </c>
      <c r="D37" s="169" t="s">
        <v>125</v>
      </c>
      <c r="E37" s="170">
        <v>0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0">
        <v>0.115</v>
      </c>
      <c r="O37" s="170">
        <f>ROUND(E37*N37,2)</f>
        <v>0</v>
      </c>
      <c r="P37" s="170">
        <v>0</v>
      </c>
      <c r="Q37" s="170">
        <f>ROUND(E37*P37,2)</f>
        <v>0</v>
      </c>
      <c r="R37" s="172" t="s">
        <v>152</v>
      </c>
      <c r="S37" s="172" t="s">
        <v>117</v>
      </c>
      <c r="T37" s="173" t="s">
        <v>117</v>
      </c>
      <c r="U37" s="157">
        <v>2.1000000000000001E-2</v>
      </c>
      <c r="V37" s="157">
        <f>ROUND(E37*U37,2)</f>
        <v>0</v>
      </c>
      <c r="W37" s="157"/>
      <c r="X37" s="157" t="s">
        <v>118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6" t="s">
        <v>160</v>
      </c>
      <c r="D38" s="247"/>
      <c r="E38" s="247"/>
      <c r="F38" s="247"/>
      <c r="G38" s="24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121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8"/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7">
        <v>10</v>
      </c>
      <c r="B40" s="168" t="s">
        <v>162</v>
      </c>
      <c r="C40" s="177" t="s">
        <v>163</v>
      </c>
      <c r="D40" s="169" t="s">
        <v>125</v>
      </c>
      <c r="E40" s="170">
        <v>0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0.11</v>
      </c>
      <c r="O40" s="170">
        <f>ROUND(E40*N40,2)</f>
        <v>0</v>
      </c>
      <c r="P40" s="170">
        <v>0</v>
      </c>
      <c r="Q40" s="170">
        <f>ROUND(E40*P40,2)</f>
        <v>0</v>
      </c>
      <c r="R40" s="172" t="s">
        <v>152</v>
      </c>
      <c r="S40" s="172" t="s">
        <v>117</v>
      </c>
      <c r="T40" s="173" t="s">
        <v>117</v>
      </c>
      <c r="U40" s="157">
        <v>1.135</v>
      </c>
      <c r="V40" s="157">
        <f>ROUND(E40*U40,2)</f>
        <v>0</v>
      </c>
      <c r="W40" s="157"/>
      <c r="X40" s="157" t="s">
        <v>118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0" t="s">
        <v>164</v>
      </c>
      <c r="D41" s="251"/>
      <c r="E41" s="251"/>
      <c r="F41" s="251"/>
      <c r="G41" s="25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4" t="str">
        <f>C41</f>
        <v>s provedením lože do 50 mm, s vyplněním spár, s dvojím beraněním a se smetením přebytečného materiálu na krajnici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8"/>
      <c r="D42" s="249"/>
      <c r="E42" s="249"/>
      <c r="F42" s="249"/>
      <c r="G42" s="24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7">
        <v>11</v>
      </c>
      <c r="B43" s="168" t="s">
        <v>165</v>
      </c>
      <c r="C43" s="177" t="s">
        <v>166</v>
      </c>
      <c r="D43" s="169" t="s">
        <v>125</v>
      </c>
      <c r="E43" s="170">
        <v>0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0">
        <v>0.11</v>
      </c>
      <c r="O43" s="170">
        <f>ROUND(E43*N43,2)</f>
        <v>0</v>
      </c>
      <c r="P43" s="170">
        <v>0</v>
      </c>
      <c r="Q43" s="170">
        <f>ROUND(E43*P43,2)</f>
        <v>0</v>
      </c>
      <c r="R43" s="172" t="s">
        <v>152</v>
      </c>
      <c r="S43" s="172" t="s">
        <v>117</v>
      </c>
      <c r="T43" s="173" t="s">
        <v>117</v>
      </c>
      <c r="U43" s="157">
        <v>1.1930000000000001</v>
      </c>
      <c r="V43" s="157">
        <f>ROUND(E43*U43,2)</f>
        <v>0</v>
      </c>
      <c r="W43" s="157"/>
      <c r="X43" s="157" t="s">
        <v>118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0" t="s">
        <v>164</v>
      </c>
      <c r="D44" s="251"/>
      <c r="E44" s="251"/>
      <c r="F44" s="251"/>
      <c r="G44" s="251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s provedením lože do 50 mm, s vyplněním spár, s dvojím beraněním a se smetením přebytečného materiálu na krajnici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8"/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122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1" t="s">
        <v>111</v>
      </c>
      <c r="B46" s="162" t="s">
        <v>66</v>
      </c>
      <c r="C46" s="176" t="s">
        <v>67</v>
      </c>
      <c r="D46" s="163"/>
      <c r="E46" s="164"/>
      <c r="F46" s="165"/>
      <c r="G46" s="165">
        <f>SUMIF(AG47:AG85,"&lt;&gt;NOR",G47:G85)</f>
        <v>0</v>
      </c>
      <c r="H46" s="165"/>
      <c r="I46" s="165">
        <f>SUM(I47:I85)</f>
        <v>0</v>
      </c>
      <c r="J46" s="165"/>
      <c r="K46" s="165">
        <f>SUM(K47:K85)</f>
        <v>0</v>
      </c>
      <c r="L46" s="165"/>
      <c r="M46" s="165">
        <f>SUM(M47:M85)</f>
        <v>0</v>
      </c>
      <c r="N46" s="164"/>
      <c r="O46" s="164">
        <f>SUM(O47:O85)</f>
        <v>0</v>
      </c>
      <c r="P46" s="164"/>
      <c r="Q46" s="164">
        <f>SUM(Q47:Q85)</f>
        <v>0</v>
      </c>
      <c r="R46" s="165"/>
      <c r="S46" s="165"/>
      <c r="T46" s="166"/>
      <c r="U46" s="160"/>
      <c r="V46" s="160">
        <f>SUM(V47:V85)</f>
        <v>0</v>
      </c>
      <c r="W46" s="160"/>
      <c r="X46" s="160"/>
      <c r="AG46" t="s">
        <v>112</v>
      </c>
    </row>
    <row r="47" spans="1:60" outlineLevel="1" x14ac:dyDescent="0.2">
      <c r="A47" s="167">
        <v>12</v>
      </c>
      <c r="B47" s="168" t="s">
        <v>167</v>
      </c>
      <c r="C47" s="177" t="s">
        <v>168</v>
      </c>
      <c r="D47" s="169" t="s">
        <v>125</v>
      </c>
      <c r="E47" s="170">
        <v>0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3.2809999999999999E-2</v>
      </c>
      <c r="O47" s="170">
        <f>ROUND(E47*N47,2)</f>
        <v>0</v>
      </c>
      <c r="P47" s="170">
        <v>0</v>
      </c>
      <c r="Q47" s="170">
        <f>ROUND(E47*P47,2)</f>
        <v>0</v>
      </c>
      <c r="R47" s="172" t="s">
        <v>126</v>
      </c>
      <c r="S47" s="172" t="s">
        <v>117</v>
      </c>
      <c r="T47" s="173" t="s">
        <v>117</v>
      </c>
      <c r="U47" s="157">
        <v>0.42</v>
      </c>
      <c r="V47" s="157">
        <f>ROUND(E47*U47,2)</f>
        <v>0</v>
      </c>
      <c r="W47" s="157"/>
      <c r="X47" s="157" t="s">
        <v>118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0" t="s">
        <v>169</v>
      </c>
      <c r="D48" s="251"/>
      <c r="E48" s="251"/>
      <c r="F48" s="251"/>
      <c r="G48" s="25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 t="s">
        <v>170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8"/>
      <c r="D50" s="249"/>
      <c r="E50" s="249"/>
      <c r="F50" s="249"/>
      <c r="G50" s="24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7">
        <v>13</v>
      </c>
      <c r="B51" s="168" t="s">
        <v>188</v>
      </c>
      <c r="C51" s="177" t="s">
        <v>189</v>
      </c>
      <c r="D51" s="169" t="s">
        <v>125</v>
      </c>
      <c r="E51" s="170">
        <v>0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5.0000000000000001E-4</v>
      </c>
      <c r="O51" s="170">
        <f>ROUND(E51*N51,2)</f>
        <v>0</v>
      </c>
      <c r="P51" s="170">
        <v>0</v>
      </c>
      <c r="Q51" s="170">
        <f>ROUND(E51*P51,2)</f>
        <v>0</v>
      </c>
      <c r="R51" s="172" t="s">
        <v>126</v>
      </c>
      <c r="S51" s="172" t="s">
        <v>117</v>
      </c>
      <c r="T51" s="173" t="s">
        <v>117</v>
      </c>
      <c r="U51" s="157">
        <v>4.4999999999999998E-2</v>
      </c>
      <c r="V51" s="157">
        <f>ROUND(E51*U51,2)</f>
        <v>0</v>
      </c>
      <c r="W51" s="157"/>
      <c r="X51" s="157" t="s">
        <v>118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6" t="s">
        <v>190</v>
      </c>
      <c r="D52" s="247"/>
      <c r="E52" s="247"/>
      <c r="F52" s="247"/>
      <c r="G52" s="24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8"/>
      <c r="D53" s="249"/>
      <c r="E53" s="249"/>
      <c r="F53" s="249"/>
      <c r="G53" s="24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7">
        <v>14</v>
      </c>
      <c r="B54" s="168" t="s">
        <v>188</v>
      </c>
      <c r="C54" s="177" t="s">
        <v>189</v>
      </c>
      <c r="D54" s="169" t="s">
        <v>125</v>
      </c>
      <c r="E54" s="170">
        <v>0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0">
        <v>5.0000000000000001E-4</v>
      </c>
      <c r="O54" s="170">
        <f>ROUND(E54*N54,2)</f>
        <v>0</v>
      </c>
      <c r="P54" s="170">
        <v>0</v>
      </c>
      <c r="Q54" s="170">
        <f>ROUND(E54*P54,2)</f>
        <v>0</v>
      </c>
      <c r="R54" s="172" t="s">
        <v>126</v>
      </c>
      <c r="S54" s="172" t="s">
        <v>117</v>
      </c>
      <c r="T54" s="173" t="s">
        <v>117</v>
      </c>
      <c r="U54" s="157">
        <v>4.4999999999999998E-2</v>
      </c>
      <c r="V54" s="157">
        <f>ROUND(E54*U54,2)</f>
        <v>0</v>
      </c>
      <c r="W54" s="157"/>
      <c r="X54" s="157" t="s">
        <v>118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6" t="s">
        <v>192</v>
      </c>
      <c r="D55" s="247"/>
      <c r="E55" s="247"/>
      <c r="F55" s="247"/>
      <c r="G55" s="24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8"/>
      <c r="D56" s="249"/>
      <c r="E56" s="249"/>
      <c r="F56" s="249"/>
      <c r="G56" s="24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122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7">
        <v>15</v>
      </c>
      <c r="B57" s="168" t="s">
        <v>193</v>
      </c>
      <c r="C57" s="177" t="s">
        <v>194</v>
      </c>
      <c r="D57" s="169" t="s">
        <v>125</v>
      </c>
      <c r="E57" s="170">
        <v>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3.15E-2</v>
      </c>
      <c r="O57" s="170">
        <f>ROUND(E57*N57,2)</f>
        <v>0</v>
      </c>
      <c r="P57" s="170">
        <v>0</v>
      </c>
      <c r="Q57" s="170">
        <f>ROUND(E57*P57,2)</f>
        <v>0</v>
      </c>
      <c r="R57" s="172"/>
      <c r="S57" s="172" t="s">
        <v>146</v>
      </c>
      <c r="T57" s="173" t="s">
        <v>147</v>
      </c>
      <c r="U57" s="157">
        <v>0.49512</v>
      </c>
      <c r="V57" s="157">
        <f>ROUND(E57*U57,2)</f>
        <v>0</v>
      </c>
      <c r="W57" s="157"/>
      <c r="X57" s="157" t="s">
        <v>118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6" t="s">
        <v>196</v>
      </c>
      <c r="D58" s="247"/>
      <c r="E58" s="247"/>
      <c r="F58" s="247"/>
      <c r="G58" s="24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121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8"/>
      <c r="D59" s="249"/>
      <c r="E59" s="249"/>
      <c r="F59" s="249"/>
      <c r="G59" s="24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122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7">
        <v>16</v>
      </c>
      <c r="B60" s="168" t="s">
        <v>197</v>
      </c>
      <c r="C60" s="177" t="s">
        <v>198</v>
      </c>
      <c r="D60" s="169" t="s">
        <v>125</v>
      </c>
      <c r="E60" s="170">
        <v>0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0">
        <v>5.2999999999999998E-4</v>
      </c>
      <c r="O60" s="170">
        <f>ROUND(E60*N60,2)</f>
        <v>0</v>
      </c>
      <c r="P60" s="170">
        <v>0</v>
      </c>
      <c r="Q60" s="170">
        <f>ROUND(E60*P60,2)</f>
        <v>0</v>
      </c>
      <c r="R60" s="172" t="s">
        <v>126</v>
      </c>
      <c r="S60" s="172" t="s">
        <v>117</v>
      </c>
      <c r="T60" s="173" t="s">
        <v>117</v>
      </c>
      <c r="U60" s="157">
        <v>0.21</v>
      </c>
      <c r="V60" s="157">
        <f>ROUND(E60*U60,2)</f>
        <v>0</v>
      </c>
      <c r="W60" s="157"/>
      <c r="X60" s="157" t="s">
        <v>118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0" t="s">
        <v>199</v>
      </c>
      <c r="D61" s="251"/>
      <c r="E61" s="251"/>
      <c r="F61" s="251"/>
      <c r="G61" s="25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200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121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8"/>
      <c r="D63" s="249"/>
      <c r="E63" s="249"/>
      <c r="F63" s="249"/>
      <c r="G63" s="249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122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7">
        <v>17</v>
      </c>
      <c r="B64" s="168" t="s">
        <v>201</v>
      </c>
      <c r="C64" s="177" t="s">
        <v>202</v>
      </c>
      <c r="D64" s="169" t="s">
        <v>135</v>
      </c>
      <c r="E64" s="170">
        <v>0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0">
        <v>1.0000000000000001E-5</v>
      </c>
      <c r="O64" s="170">
        <f>ROUND(E64*N64,2)</f>
        <v>0</v>
      </c>
      <c r="P64" s="170">
        <v>0</v>
      </c>
      <c r="Q64" s="170">
        <f>ROUND(E64*P64,2)</f>
        <v>0</v>
      </c>
      <c r="R64" s="172" t="s">
        <v>152</v>
      </c>
      <c r="S64" s="172" t="s">
        <v>117</v>
      </c>
      <c r="T64" s="173" t="s">
        <v>117</v>
      </c>
      <c r="U64" s="157">
        <v>7.0000000000000007E-2</v>
      </c>
      <c r="V64" s="157">
        <f>ROUND(E64*U64,2)</f>
        <v>0</v>
      </c>
      <c r="W64" s="157"/>
      <c r="X64" s="157" t="s">
        <v>118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0" t="s">
        <v>203</v>
      </c>
      <c r="D65" s="251"/>
      <c r="E65" s="251"/>
      <c r="F65" s="251"/>
      <c r="G65" s="25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 t="s">
        <v>204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121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8"/>
      <c r="D67" s="249"/>
      <c r="E67" s="249"/>
      <c r="F67" s="249"/>
      <c r="G67" s="249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7">
        <v>18</v>
      </c>
      <c r="B68" s="168" t="s">
        <v>206</v>
      </c>
      <c r="C68" s="177" t="s">
        <v>207</v>
      </c>
      <c r="D68" s="169" t="s">
        <v>125</v>
      </c>
      <c r="E68" s="170">
        <v>737.32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146</v>
      </c>
      <c r="T68" s="173" t="s">
        <v>147</v>
      </c>
      <c r="U68" s="157">
        <v>0</v>
      </c>
      <c r="V68" s="157">
        <f>ROUND(E68*U68,2)</f>
        <v>0</v>
      </c>
      <c r="W68" s="157"/>
      <c r="X68" s="157" t="s">
        <v>118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8" t="s">
        <v>171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131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78" t="s">
        <v>358</v>
      </c>
      <c r="D70" s="158"/>
      <c r="E70" s="159">
        <v>36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78" t="s">
        <v>359</v>
      </c>
      <c r="D71" s="158"/>
      <c r="E71" s="159">
        <v>157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78" t="s">
        <v>360</v>
      </c>
      <c r="D72" s="158"/>
      <c r="E72" s="159">
        <v>46.25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131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78" t="s">
        <v>361</v>
      </c>
      <c r="D73" s="158"/>
      <c r="E73" s="159">
        <v>62.75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131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8" t="s">
        <v>362</v>
      </c>
      <c r="D74" s="158"/>
      <c r="E74" s="159">
        <v>76.319999999999993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131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78" t="s">
        <v>363</v>
      </c>
      <c r="D75" s="158"/>
      <c r="E75" s="159">
        <v>13.5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131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78" t="s">
        <v>364</v>
      </c>
      <c r="D76" s="158"/>
      <c r="E76" s="159">
        <v>28.75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131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8" t="s">
        <v>365</v>
      </c>
      <c r="D77" s="158"/>
      <c r="E77" s="159">
        <v>56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131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78" t="s">
        <v>366</v>
      </c>
      <c r="D78" s="158"/>
      <c r="E78" s="159">
        <v>51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131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78" t="s">
        <v>367</v>
      </c>
      <c r="D79" s="158"/>
      <c r="E79" s="159">
        <v>50.25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131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78" t="s">
        <v>368</v>
      </c>
      <c r="D80" s="158"/>
      <c r="E80" s="159">
        <v>59.5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131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78" t="s">
        <v>369</v>
      </c>
      <c r="D81" s="158"/>
      <c r="E81" s="159">
        <v>38.5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131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78" t="s">
        <v>370</v>
      </c>
      <c r="D82" s="158"/>
      <c r="E82" s="159">
        <v>61.5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8"/>
      <c r="D83" s="249"/>
      <c r="E83" s="249"/>
      <c r="F83" s="249"/>
      <c r="G83" s="249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7">
        <v>19</v>
      </c>
      <c r="B84" s="168" t="s">
        <v>208</v>
      </c>
      <c r="C84" s="177" t="s">
        <v>209</v>
      </c>
      <c r="D84" s="169" t="s">
        <v>210</v>
      </c>
      <c r="E84" s="170">
        <v>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0">
        <v>0</v>
      </c>
      <c r="O84" s="170">
        <f>ROUND(E84*N84,2)</f>
        <v>0</v>
      </c>
      <c r="P84" s="170">
        <v>0</v>
      </c>
      <c r="Q84" s="170">
        <f>ROUND(E84*P84,2)</f>
        <v>0</v>
      </c>
      <c r="R84" s="172"/>
      <c r="S84" s="172" t="s">
        <v>146</v>
      </c>
      <c r="T84" s="173" t="s">
        <v>147</v>
      </c>
      <c r="U84" s="157">
        <v>0</v>
      </c>
      <c r="V84" s="157">
        <f>ROUND(E84*U84,2)</f>
        <v>0</v>
      </c>
      <c r="W84" s="157"/>
      <c r="X84" s="157" t="s">
        <v>118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4"/>
      <c r="D85" s="255"/>
      <c r="E85" s="255"/>
      <c r="F85" s="255"/>
      <c r="G85" s="255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122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1" t="s">
        <v>111</v>
      </c>
      <c r="B86" s="162" t="s">
        <v>68</v>
      </c>
      <c r="C86" s="176" t="s">
        <v>69</v>
      </c>
      <c r="D86" s="163"/>
      <c r="E86" s="164"/>
      <c r="F86" s="165"/>
      <c r="G86" s="165">
        <f>SUMIF(AG87:AG122,"&lt;&gt;NOR",G87:G122)</f>
        <v>0</v>
      </c>
      <c r="H86" s="165"/>
      <c r="I86" s="165">
        <f>SUM(I87:I122)</f>
        <v>0</v>
      </c>
      <c r="J86" s="165"/>
      <c r="K86" s="165">
        <f>SUM(K87:K122)</f>
        <v>0</v>
      </c>
      <c r="L86" s="165"/>
      <c r="M86" s="165">
        <f>SUM(M87:M122)</f>
        <v>0</v>
      </c>
      <c r="N86" s="164"/>
      <c r="O86" s="164">
        <f>SUM(O87:O122)</f>
        <v>0</v>
      </c>
      <c r="P86" s="164"/>
      <c r="Q86" s="164">
        <f>SUM(Q87:Q122)</f>
        <v>56.77</v>
      </c>
      <c r="R86" s="165"/>
      <c r="S86" s="165"/>
      <c r="T86" s="166"/>
      <c r="U86" s="160"/>
      <c r="V86" s="160">
        <f>SUM(V87:V122)</f>
        <v>903.95</v>
      </c>
      <c r="W86" s="160"/>
      <c r="X86" s="160"/>
      <c r="AG86" t="s">
        <v>112</v>
      </c>
    </row>
    <row r="87" spans="1:60" outlineLevel="1" x14ac:dyDescent="0.2">
      <c r="A87" s="167">
        <v>20</v>
      </c>
      <c r="B87" s="168" t="s">
        <v>215</v>
      </c>
      <c r="C87" s="177" t="s">
        <v>216</v>
      </c>
      <c r="D87" s="169" t="s">
        <v>125</v>
      </c>
      <c r="E87" s="170">
        <v>737.32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0</v>
      </c>
      <c r="O87" s="170">
        <f>ROUND(E87*N87,2)</f>
        <v>0</v>
      </c>
      <c r="P87" s="170">
        <v>6.3E-2</v>
      </c>
      <c r="Q87" s="170">
        <f>ROUND(E87*P87,2)</f>
        <v>46.45</v>
      </c>
      <c r="R87" s="172" t="s">
        <v>217</v>
      </c>
      <c r="S87" s="172" t="s">
        <v>117</v>
      </c>
      <c r="T87" s="173" t="s">
        <v>117</v>
      </c>
      <c r="U87" s="157">
        <v>1.006</v>
      </c>
      <c r="V87" s="157">
        <f>ROUND(E87*U87,2)</f>
        <v>741.74</v>
      </c>
      <c r="W87" s="157"/>
      <c r="X87" s="157" t="s">
        <v>118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6" t="s">
        <v>218</v>
      </c>
      <c r="D88" s="247"/>
      <c r="E88" s="247"/>
      <c r="F88" s="247"/>
      <c r="G88" s="24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 t="s">
        <v>219</v>
      </c>
      <c r="D89" s="253"/>
      <c r="E89" s="253"/>
      <c r="F89" s="253"/>
      <c r="G89" s="25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220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121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2" t="s">
        <v>221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78" t="s">
        <v>171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131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8" t="s">
        <v>358</v>
      </c>
      <c r="D93" s="158"/>
      <c r="E93" s="159">
        <v>36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131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78" t="s">
        <v>359</v>
      </c>
      <c r="D94" s="158"/>
      <c r="E94" s="159">
        <v>157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131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78" t="s">
        <v>360</v>
      </c>
      <c r="D95" s="158"/>
      <c r="E95" s="159">
        <v>46.25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131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78" t="s">
        <v>361</v>
      </c>
      <c r="D96" s="158"/>
      <c r="E96" s="159">
        <v>62.75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131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78" t="s">
        <v>362</v>
      </c>
      <c r="D97" s="158"/>
      <c r="E97" s="159">
        <v>76.319999999999993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131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78" t="s">
        <v>363</v>
      </c>
      <c r="D98" s="158"/>
      <c r="E98" s="159">
        <v>13.5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8" t="s">
        <v>364</v>
      </c>
      <c r="D99" s="158"/>
      <c r="E99" s="159">
        <v>28.75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8" t="s">
        <v>365</v>
      </c>
      <c r="D100" s="158"/>
      <c r="E100" s="159">
        <v>56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78" t="s">
        <v>366</v>
      </c>
      <c r="D101" s="158"/>
      <c r="E101" s="159">
        <v>51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78" t="s">
        <v>367</v>
      </c>
      <c r="D102" s="158"/>
      <c r="E102" s="159">
        <v>50.25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78" t="s">
        <v>368</v>
      </c>
      <c r="D103" s="158"/>
      <c r="E103" s="159">
        <v>59.5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78" t="s">
        <v>369</v>
      </c>
      <c r="D104" s="158"/>
      <c r="E104" s="159">
        <v>38.5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8" t="s">
        <v>370</v>
      </c>
      <c r="D105" s="158"/>
      <c r="E105" s="159">
        <v>61.5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8"/>
      <c r="D106" s="249"/>
      <c r="E106" s="249"/>
      <c r="F106" s="249"/>
      <c r="G106" s="249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7">
        <v>21</v>
      </c>
      <c r="B107" s="168" t="s">
        <v>222</v>
      </c>
      <c r="C107" s="177" t="s">
        <v>223</v>
      </c>
      <c r="D107" s="169" t="s">
        <v>125</v>
      </c>
      <c r="E107" s="170">
        <v>737.32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0</v>
      </c>
      <c r="O107" s="170">
        <f>ROUND(E107*N107,2)</f>
        <v>0</v>
      </c>
      <c r="P107" s="170">
        <v>1.4E-2</v>
      </c>
      <c r="Q107" s="170">
        <f>ROUND(E107*P107,2)</f>
        <v>10.32</v>
      </c>
      <c r="R107" s="172" t="s">
        <v>224</v>
      </c>
      <c r="S107" s="172" t="s">
        <v>117</v>
      </c>
      <c r="T107" s="173" t="s">
        <v>117</v>
      </c>
      <c r="U107" s="157">
        <v>0.22</v>
      </c>
      <c r="V107" s="157">
        <f>ROUND(E107*U107,2)</f>
        <v>162.21</v>
      </c>
      <c r="W107" s="157"/>
      <c r="X107" s="157" t="s">
        <v>118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8" t="s">
        <v>171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78" t="s">
        <v>358</v>
      </c>
      <c r="D109" s="158"/>
      <c r="E109" s="159">
        <v>36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131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78" t="s">
        <v>359</v>
      </c>
      <c r="D110" s="158"/>
      <c r="E110" s="159">
        <v>157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78" t="s">
        <v>360</v>
      </c>
      <c r="D111" s="158"/>
      <c r="E111" s="159">
        <v>46.25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78" t="s">
        <v>361</v>
      </c>
      <c r="D112" s="158"/>
      <c r="E112" s="159">
        <v>62.75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78" t="s">
        <v>362</v>
      </c>
      <c r="D113" s="158"/>
      <c r="E113" s="159">
        <v>76.319999999999993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131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78" t="s">
        <v>363</v>
      </c>
      <c r="D114" s="158"/>
      <c r="E114" s="159">
        <v>13.5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78" t="s">
        <v>364</v>
      </c>
      <c r="D115" s="158"/>
      <c r="E115" s="159">
        <v>28.75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78" t="s">
        <v>365</v>
      </c>
      <c r="D116" s="158"/>
      <c r="E116" s="159">
        <v>56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78" t="s">
        <v>366</v>
      </c>
      <c r="D117" s="158"/>
      <c r="E117" s="159">
        <v>51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131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8" t="s">
        <v>367</v>
      </c>
      <c r="D118" s="158"/>
      <c r="E118" s="159">
        <v>50.25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78" t="s">
        <v>368</v>
      </c>
      <c r="D119" s="158"/>
      <c r="E119" s="159">
        <v>59.5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78" t="s">
        <v>369</v>
      </c>
      <c r="D120" s="158"/>
      <c r="E120" s="159">
        <v>38.5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78" t="s">
        <v>370</v>
      </c>
      <c r="D121" s="158"/>
      <c r="E121" s="159">
        <v>61.5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131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8"/>
      <c r="D122" s="249"/>
      <c r="E122" s="249"/>
      <c r="F122" s="249"/>
      <c r="G122" s="249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1" t="s">
        <v>111</v>
      </c>
      <c r="B123" s="162" t="s">
        <v>70</v>
      </c>
      <c r="C123" s="176" t="s">
        <v>71</v>
      </c>
      <c r="D123" s="163"/>
      <c r="E123" s="164"/>
      <c r="F123" s="165"/>
      <c r="G123" s="165">
        <f>SUMIF(AG124:AG128,"&lt;&gt;NOR",G124:G128)</f>
        <v>0</v>
      </c>
      <c r="H123" s="165"/>
      <c r="I123" s="165">
        <f>SUM(I124:I128)</f>
        <v>0</v>
      </c>
      <c r="J123" s="165"/>
      <c r="K123" s="165">
        <f>SUM(K124:K128)</f>
        <v>0</v>
      </c>
      <c r="L123" s="165"/>
      <c r="M123" s="165">
        <f>SUM(M124:M128)</f>
        <v>0</v>
      </c>
      <c r="N123" s="164"/>
      <c r="O123" s="164">
        <f>SUM(O124:O128)</f>
        <v>0</v>
      </c>
      <c r="P123" s="164"/>
      <c r="Q123" s="164">
        <f>SUM(Q124:Q128)</f>
        <v>0.02</v>
      </c>
      <c r="R123" s="165"/>
      <c r="S123" s="165"/>
      <c r="T123" s="166"/>
      <c r="U123" s="160"/>
      <c r="V123" s="160">
        <f>SUM(V124:V128)</f>
        <v>16.100000000000001</v>
      </c>
      <c r="W123" s="160"/>
      <c r="X123" s="160"/>
      <c r="AG123" t="s">
        <v>112</v>
      </c>
    </row>
    <row r="124" spans="1:60" outlineLevel="1" x14ac:dyDescent="0.2">
      <c r="A124" s="167">
        <v>22</v>
      </c>
      <c r="B124" s="168" t="s">
        <v>225</v>
      </c>
      <c r="C124" s="177" t="s">
        <v>226</v>
      </c>
      <c r="D124" s="169" t="s">
        <v>135</v>
      </c>
      <c r="E124" s="170">
        <v>0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0">
        <v>0</v>
      </c>
      <c r="O124" s="170">
        <f>ROUND(E124*N124,2)</f>
        <v>0</v>
      </c>
      <c r="P124" s="170">
        <v>4.6000000000000001E-4</v>
      </c>
      <c r="Q124" s="170">
        <f>ROUND(E124*P124,2)</f>
        <v>0</v>
      </c>
      <c r="R124" s="172" t="s">
        <v>224</v>
      </c>
      <c r="S124" s="172" t="s">
        <v>117</v>
      </c>
      <c r="T124" s="173" t="s">
        <v>117</v>
      </c>
      <c r="U124" s="157">
        <v>2.25</v>
      </c>
      <c r="V124" s="157">
        <f>ROUND(E124*U124,2)</f>
        <v>0</v>
      </c>
      <c r="W124" s="157"/>
      <c r="X124" s="157" t="s">
        <v>118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4"/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7">
        <v>23</v>
      </c>
      <c r="B126" s="168" t="s">
        <v>227</v>
      </c>
      <c r="C126" s="177" t="s">
        <v>228</v>
      </c>
      <c r="D126" s="169" t="s">
        <v>135</v>
      </c>
      <c r="E126" s="170">
        <v>7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0">
        <v>0</v>
      </c>
      <c r="O126" s="170">
        <f>ROUND(E126*N126,2)</f>
        <v>0</v>
      </c>
      <c r="P126" s="170">
        <v>2.2599999999999999E-3</v>
      </c>
      <c r="Q126" s="170">
        <f>ROUND(E126*P126,2)</f>
        <v>0.02</v>
      </c>
      <c r="R126" s="172" t="s">
        <v>224</v>
      </c>
      <c r="S126" s="172" t="s">
        <v>117</v>
      </c>
      <c r="T126" s="173" t="s">
        <v>117</v>
      </c>
      <c r="U126" s="157">
        <v>2.2999999999999998</v>
      </c>
      <c r="V126" s="157">
        <f>ROUND(E126*U126,2)</f>
        <v>16.100000000000001</v>
      </c>
      <c r="W126" s="157"/>
      <c r="X126" s="157" t="s">
        <v>118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6" t="s">
        <v>229</v>
      </c>
      <c r="D127" s="247"/>
      <c r="E127" s="247"/>
      <c r="F127" s="247"/>
      <c r="G127" s="24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8"/>
      <c r="D128" s="249"/>
      <c r="E128" s="249"/>
      <c r="F128" s="249"/>
      <c r="G128" s="249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1" t="s">
        <v>111</v>
      </c>
      <c r="B129" s="162" t="s">
        <v>72</v>
      </c>
      <c r="C129" s="176" t="s">
        <v>73</v>
      </c>
      <c r="D129" s="163"/>
      <c r="E129" s="164"/>
      <c r="F129" s="165"/>
      <c r="G129" s="165">
        <f>SUMIF(AG130:AG136,"&lt;&gt;NOR",G130:G136)</f>
        <v>0</v>
      </c>
      <c r="H129" s="165"/>
      <c r="I129" s="165">
        <f>SUM(I130:I136)</f>
        <v>0</v>
      </c>
      <c r="J129" s="165"/>
      <c r="K129" s="165">
        <f>SUM(K130:K136)</f>
        <v>0</v>
      </c>
      <c r="L129" s="165"/>
      <c r="M129" s="165">
        <f>SUM(M130:M136)</f>
        <v>0</v>
      </c>
      <c r="N129" s="164"/>
      <c r="O129" s="164">
        <f>SUM(O130:O136)</f>
        <v>0</v>
      </c>
      <c r="P129" s="164"/>
      <c r="Q129" s="164">
        <f>SUM(Q130:Q136)</f>
        <v>0</v>
      </c>
      <c r="R129" s="165"/>
      <c r="S129" s="165"/>
      <c r="T129" s="166"/>
      <c r="U129" s="160"/>
      <c r="V129" s="160">
        <f>SUM(V130:V136)</f>
        <v>0</v>
      </c>
      <c r="W129" s="160"/>
      <c r="X129" s="160"/>
      <c r="AG129" t="s">
        <v>112</v>
      </c>
    </row>
    <row r="130" spans="1:60" outlineLevel="1" x14ac:dyDescent="0.2">
      <c r="A130" s="167">
        <v>24</v>
      </c>
      <c r="B130" s="168" t="s">
        <v>230</v>
      </c>
      <c r="C130" s="177" t="s">
        <v>231</v>
      </c>
      <c r="D130" s="169" t="s">
        <v>125</v>
      </c>
      <c r="E130" s="170">
        <v>0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0">
        <v>3.47E-3</v>
      </c>
      <c r="O130" s="170">
        <f>ROUND(E130*N130,2)</f>
        <v>0</v>
      </c>
      <c r="P130" s="170">
        <v>0</v>
      </c>
      <c r="Q130" s="170">
        <f>ROUND(E130*P130,2)</f>
        <v>0</v>
      </c>
      <c r="R130" s="172" t="s">
        <v>140</v>
      </c>
      <c r="S130" s="172" t="s">
        <v>117</v>
      </c>
      <c r="T130" s="173" t="s">
        <v>117</v>
      </c>
      <c r="U130" s="157">
        <v>0.38500000000000001</v>
      </c>
      <c r="V130" s="157">
        <f>ROUND(E130*U130,2)</f>
        <v>0</v>
      </c>
      <c r="W130" s="157"/>
      <c r="X130" s="157" t="s">
        <v>118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119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6" t="s">
        <v>232</v>
      </c>
      <c r="D131" s="247"/>
      <c r="E131" s="247"/>
      <c r="F131" s="247"/>
      <c r="G131" s="24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8"/>
      <c r="D132" s="249"/>
      <c r="E132" s="249"/>
      <c r="F132" s="249"/>
      <c r="G132" s="249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7">
        <v>25</v>
      </c>
      <c r="B133" s="168" t="s">
        <v>234</v>
      </c>
      <c r="C133" s="177" t="s">
        <v>235</v>
      </c>
      <c r="D133" s="169" t="s">
        <v>125</v>
      </c>
      <c r="E133" s="170">
        <v>0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0">
        <v>3.7799999999999999E-3</v>
      </c>
      <c r="O133" s="170">
        <f>ROUND(E133*N133,2)</f>
        <v>0</v>
      </c>
      <c r="P133" s="170">
        <v>0</v>
      </c>
      <c r="Q133" s="170">
        <f>ROUND(E133*P133,2)</f>
        <v>0</v>
      </c>
      <c r="R133" s="172" t="s">
        <v>236</v>
      </c>
      <c r="S133" s="172" t="s">
        <v>117</v>
      </c>
      <c r="T133" s="173" t="s">
        <v>237</v>
      </c>
      <c r="U133" s="157">
        <v>0.42403000000000002</v>
      </c>
      <c r="V133" s="157">
        <f>ROUND(E133*U133,2)</f>
        <v>0</v>
      </c>
      <c r="W133" s="157"/>
      <c r="X133" s="157" t="s">
        <v>238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54"/>
      <c r="B134" s="155"/>
      <c r="C134" s="246" t="s">
        <v>240</v>
      </c>
      <c r="D134" s="247"/>
      <c r="E134" s="247"/>
      <c r="F134" s="247"/>
      <c r="G134" s="24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74" t="str">
        <f>C134</f>
        <v>Nanesení hydroizolační stěrky ve dvou vrstvách. Vlepení těsnicí pásky do spoje podlaha-stěna, přitlačení a uhlazení, přetažení pásky další vrstvou izolační stěrky.</v>
      </c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2" t="s">
        <v>241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8"/>
      <c r="D136" s="249"/>
      <c r="E136" s="249"/>
      <c r="F136" s="249"/>
      <c r="G136" s="249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1" t="s">
        <v>111</v>
      </c>
      <c r="B137" s="162" t="s">
        <v>74</v>
      </c>
      <c r="C137" s="176" t="s">
        <v>75</v>
      </c>
      <c r="D137" s="163"/>
      <c r="E137" s="164"/>
      <c r="F137" s="165"/>
      <c r="G137" s="165">
        <f>SUMIF(AG138:AG143,"&lt;&gt;NOR",G138:G143)</f>
        <v>0</v>
      </c>
      <c r="H137" s="165"/>
      <c r="I137" s="165">
        <f>SUM(I138:I143)</f>
        <v>0</v>
      </c>
      <c r="J137" s="165"/>
      <c r="K137" s="165">
        <f>SUM(K138:K143)</f>
        <v>0</v>
      </c>
      <c r="L137" s="165"/>
      <c r="M137" s="165">
        <f>SUM(M138:M143)</f>
        <v>0</v>
      </c>
      <c r="N137" s="164"/>
      <c r="O137" s="164">
        <f>SUM(O138:O143)</f>
        <v>0</v>
      </c>
      <c r="P137" s="164"/>
      <c r="Q137" s="164">
        <f>SUM(Q138:Q143)</f>
        <v>0</v>
      </c>
      <c r="R137" s="165"/>
      <c r="S137" s="165"/>
      <c r="T137" s="166"/>
      <c r="U137" s="160"/>
      <c r="V137" s="160">
        <f>SUM(V138:V143)</f>
        <v>0</v>
      </c>
      <c r="W137" s="160"/>
      <c r="X137" s="160"/>
      <c r="AG137" t="s">
        <v>112</v>
      </c>
    </row>
    <row r="138" spans="1:60" ht="22.5" outlineLevel="1" x14ac:dyDescent="0.2">
      <c r="A138" s="167">
        <v>26</v>
      </c>
      <c r="B138" s="168" t="s">
        <v>243</v>
      </c>
      <c r="C138" s="177" t="s">
        <v>244</v>
      </c>
      <c r="D138" s="169" t="s">
        <v>125</v>
      </c>
      <c r="E138" s="170">
        <v>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4.7800000000000004E-3</v>
      </c>
      <c r="O138" s="170">
        <f>ROUND(E138*N138,2)</f>
        <v>0</v>
      </c>
      <c r="P138" s="170">
        <v>0</v>
      </c>
      <c r="Q138" s="170">
        <f>ROUND(E138*P138,2)</f>
        <v>0</v>
      </c>
      <c r="R138" s="172" t="s">
        <v>245</v>
      </c>
      <c r="S138" s="172" t="s">
        <v>117</v>
      </c>
      <c r="T138" s="173" t="s">
        <v>117</v>
      </c>
      <c r="U138" s="157">
        <v>0.36299999999999999</v>
      </c>
      <c r="V138" s="157">
        <f>ROUND(E138*U138,2)</f>
        <v>0</v>
      </c>
      <c r="W138" s="157"/>
      <c r="X138" s="157" t="s">
        <v>118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119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0" t="s">
        <v>246</v>
      </c>
      <c r="D139" s="251"/>
      <c r="E139" s="251"/>
      <c r="F139" s="251"/>
      <c r="G139" s="251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2" t="s">
        <v>247</v>
      </c>
      <c r="D140" s="253"/>
      <c r="E140" s="253"/>
      <c r="F140" s="253"/>
      <c r="G140" s="253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8"/>
      <c r="D141" s="249"/>
      <c r="E141" s="249"/>
      <c r="F141" s="249"/>
      <c r="G141" s="249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7">
        <v>27</v>
      </c>
      <c r="B142" s="168" t="s">
        <v>249</v>
      </c>
      <c r="C142" s="177" t="s">
        <v>250</v>
      </c>
      <c r="D142" s="169" t="s">
        <v>125</v>
      </c>
      <c r="E142" s="170">
        <v>0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1.15E-2</v>
      </c>
      <c r="O142" s="170">
        <f>ROUND(E142*N142,2)</f>
        <v>0</v>
      </c>
      <c r="P142" s="170">
        <v>0</v>
      </c>
      <c r="Q142" s="170">
        <f>ROUND(E142*P142,2)</f>
        <v>0</v>
      </c>
      <c r="R142" s="172"/>
      <c r="S142" s="172" t="s">
        <v>146</v>
      </c>
      <c r="T142" s="173" t="s">
        <v>147</v>
      </c>
      <c r="U142" s="157">
        <v>0</v>
      </c>
      <c r="V142" s="157">
        <f>ROUND(E142*U142,2)</f>
        <v>0</v>
      </c>
      <c r="W142" s="157"/>
      <c r="X142" s="157" t="s">
        <v>251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252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4"/>
      <c r="D143" s="255"/>
      <c r="E143" s="255"/>
      <c r="F143" s="255"/>
      <c r="G143" s="255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161" t="s">
        <v>111</v>
      </c>
      <c r="B144" s="162" t="s">
        <v>76</v>
      </c>
      <c r="C144" s="176" t="s">
        <v>77</v>
      </c>
      <c r="D144" s="163"/>
      <c r="E144" s="164"/>
      <c r="F144" s="165"/>
      <c r="G144" s="165">
        <f>SUMIF(AG145:AG148,"&lt;&gt;NOR",G145:G148)</f>
        <v>0</v>
      </c>
      <c r="H144" s="165"/>
      <c r="I144" s="165">
        <f>SUM(I145:I148)</f>
        <v>0</v>
      </c>
      <c r="J144" s="165"/>
      <c r="K144" s="165">
        <f>SUM(K145:K148)</f>
        <v>0</v>
      </c>
      <c r="L144" s="165"/>
      <c r="M144" s="165">
        <f>SUM(M145:M148)</f>
        <v>0</v>
      </c>
      <c r="N144" s="164"/>
      <c r="O144" s="164">
        <f>SUM(O145:O148)</f>
        <v>0</v>
      </c>
      <c r="P144" s="164"/>
      <c r="Q144" s="164">
        <f>SUM(Q145:Q148)</f>
        <v>0</v>
      </c>
      <c r="R144" s="165"/>
      <c r="S144" s="165"/>
      <c r="T144" s="166"/>
      <c r="U144" s="160"/>
      <c r="V144" s="160">
        <f>SUM(V145:V148)</f>
        <v>0</v>
      </c>
      <c r="W144" s="160"/>
      <c r="X144" s="160"/>
      <c r="AG144" t="s">
        <v>112</v>
      </c>
    </row>
    <row r="145" spans="1:60" outlineLevel="1" x14ac:dyDescent="0.2">
      <c r="A145" s="167">
        <v>28</v>
      </c>
      <c r="B145" s="168" t="s">
        <v>254</v>
      </c>
      <c r="C145" s="177" t="s">
        <v>255</v>
      </c>
      <c r="D145" s="169" t="s">
        <v>256</v>
      </c>
      <c r="E145" s="170">
        <v>0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0">
        <v>0</v>
      </c>
      <c r="O145" s="170">
        <f>ROUND(E145*N145,2)</f>
        <v>0</v>
      </c>
      <c r="P145" s="170">
        <v>2.3800000000000002E-2</v>
      </c>
      <c r="Q145" s="170">
        <f>ROUND(E145*P145,2)</f>
        <v>0</v>
      </c>
      <c r="R145" s="172"/>
      <c r="S145" s="172" t="s">
        <v>146</v>
      </c>
      <c r="T145" s="173" t="s">
        <v>147</v>
      </c>
      <c r="U145" s="157">
        <v>8.2000000000000003E-2</v>
      </c>
      <c r="V145" s="157">
        <f>ROUND(E145*U145,2)</f>
        <v>0</v>
      </c>
      <c r="W145" s="157"/>
      <c r="X145" s="157" t="s">
        <v>118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119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4"/>
      <c r="D146" s="255"/>
      <c r="E146" s="255"/>
      <c r="F146" s="255"/>
      <c r="G146" s="255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7">
        <v>29</v>
      </c>
      <c r="B147" s="168" t="s">
        <v>257</v>
      </c>
      <c r="C147" s="177" t="s">
        <v>258</v>
      </c>
      <c r="D147" s="169" t="s">
        <v>256</v>
      </c>
      <c r="E147" s="170">
        <v>0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0">
        <v>0</v>
      </c>
      <c r="O147" s="170">
        <f>ROUND(E147*N147,2)</f>
        <v>0</v>
      </c>
      <c r="P147" s="170">
        <v>2.3800000000000002E-2</v>
      </c>
      <c r="Q147" s="170">
        <f>ROUND(E147*P147,2)</f>
        <v>0</v>
      </c>
      <c r="R147" s="172"/>
      <c r="S147" s="172" t="s">
        <v>146</v>
      </c>
      <c r="T147" s="173" t="s">
        <v>147</v>
      </c>
      <c r="U147" s="157">
        <v>8.2000000000000003E-2</v>
      </c>
      <c r="V147" s="157">
        <f>ROUND(E147*U147,2)</f>
        <v>0</v>
      </c>
      <c r="W147" s="157"/>
      <c r="X147" s="157" t="s">
        <v>118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119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4"/>
      <c r="D148" s="255"/>
      <c r="E148" s="255"/>
      <c r="F148" s="255"/>
      <c r="G148" s="255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1" t="s">
        <v>111</v>
      </c>
      <c r="B149" s="162" t="s">
        <v>78</v>
      </c>
      <c r="C149" s="176" t="s">
        <v>79</v>
      </c>
      <c r="D149" s="163"/>
      <c r="E149" s="164"/>
      <c r="F149" s="165"/>
      <c r="G149" s="165">
        <f>SUMIF(AG150:AG182,"&lt;&gt;NOR",G150:G182)</f>
        <v>0</v>
      </c>
      <c r="H149" s="165"/>
      <c r="I149" s="165">
        <f>SUM(I150:I182)</f>
        <v>0</v>
      </c>
      <c r="J149" s="165"/>
      <c r="K149" s="165">
        <f>SUM(K150:K182)</f>
        <v>0</v>
      </c>
      <c r="L149" s="165"/>
      <c r="M149" s="165">
        <f>SUM(M150:M182)</f>
        <v>0</v>
      </c>
      <c r="N149" s="164"/>
      <c r="O149" s="164">
        <f>SUM(O150:O182)</f>
        <v>0</v>
      </c>
      <c r="P149" s="164"/>
      <c r="Q149" s="164">
        <f>SUM(Q150:Q182)</f>
        <v>0</v>
      </c>
      <c r="R149" s="165"/>
      <c r="S149" s="165"/>
      <c r="T149" s="166"/>
      <c r="U149" s="160"/>
      <c r="V149" s="160">
        <f>SUM(V150:V182)</f>
        <v>0.9</v>
      </c>
      <c r="W149" s="160"/>
      <c r="X149" s="160"/>
      <c r="AG149" t="s">
        <v>112</v>
      </c>
    </row>
    <row r="150" spans="1:60" outlineLevel="1" x14ac:dyDescent="0.2">
      <c r="A150" s="167">
        <v>30</v>
      </c>
      <c r="B150" s="168" t="s">
        <v>259</v>
      </c>
      <c r="C150" s="177" t="s">
        <v>260</v>
      </c>
      <c r="D150" s="169" t="s">
        <v>261</v>
      </c>
      <c r="E150" s="170">
        <v>0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0">
        <v>0</v>
      </c>
      <c r="O150" s="170">
        <f>ROUND(E150*N150,2)</f>
        <v>0</v>
      </c>
      <c r="P150" s="170">
        <v>0</v>
      </c>
      <c r="Q150" s="170">
        <f>ROUND(E150*P150,2)</f>
        <v>0</v>
      </c>
      <c r="R150" s="172" t="s">
        <v>126</v>
      </c>
      <c r="S150" s="172" t="s">
        <v>117</v>
      </c>
      <c r="T150" s="173" t="s">
        <v>117</v>
      </c>
      <c r="U150" s="157">
        <v>1</v>
      </c>
      <c r="V150" s="157">
        <f>ROUND(E150*U150,2)</f>
        <v>0</v>
      </c>
      <c r="W150" s="157"/>
      <c r="X150" s="157" t="s">
        <v>118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54"/>
      <c r="D151" s="255"/>
      <c r="E151" s="255"/>
      <c r="F151" s="255"/>
      <c r="G151" s="255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7">
        <v>31</v>
      </c>
      <c r="B152" s="168" t="s">
        <v>262</v>
      </c>
      <c r="C152" s="177" t="s">
        <v>263</v>
      </c>
      <c r="D152" s="169" t="s">
        <v>264</v>
      </c>
      <c r="E152" s="170">
        <v>0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0">
        <v>0</v>
      </c>
      <c r="O152" s="170">
        <f>ROUND(E152*N152,2)</f>
        <v>0</v>
      </c>
      <c r="P152" s="170">
        <v>0</v>
      </c>
      <c r="Q152" s="170">
        <f>ROUND(E152*P152,2)</f>
        <v>0</v>
      </c>
      <c r="R152" s="172"/>
      <c r="S152" s="172" t="s">
        <v>146</v>
      </c>
      <c r="T152" s="173" t="s">
        <v>147</v>
      </c>
      <c r="U152" s="157">
        <v>0</v>
      </c>
      <c r="V152" s="157">
        <f>ROUND(E152*U152,2)</f>
        <v>0</v>
      </c>
      <c r="W152" s="157"/>
      <c r="X152" s="157" t="s">
        <v>118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119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54"/>
      <c r="B153" s="155"/>
      <c r="C153" s="246" t="s">
        <v>265</v>
      </c>
      <c r="D153" s="247"/>
      <c r="E153" s="247"/>
      <c r="F153" s="247"/>
      <c r="G153" s="24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74" t="str">
        <f>C153</f>
        <v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v>
      </c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8"/>
      <c r="D154" s="249"/>
      <c r="E154" s="249"/>
      <c r="F154" s="249"/>
      <c r="G154" s="249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7">
        <v>32</v>
      </c>
      <c r="B155" s="168" t="s">
        <v>266</v>
      </c>
      <c r="C155" s="177" t="s">
        <v>267</v>
      </c>
      <c r="D155" s="169" t="s">
        <v>210</v>
      </c>
      <c r="E155" s="170">
        <v>12.9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0">
        <v>0</v>
      </c>
      <c r="O155" s="170">
        <f>ROUND(E155*N155,2)</f>
        <v>0</v>
      </c>
      <c r="P155" s="170">
        <v>0</v>
      </c>
      <c r="Q155" s="170">
        <f>ROUND(E155*P155,2)</f>
        <v>0</v>
      </c>
      <c r="R155" s="172"/>
      <c r="S155" s="172" t="s">
        <v>146</v>
      </c>
      <c r="T155" s="173" t="s">
        <v>147</v>
      </c>
      <c r="U155" s="157">
        <v>0</v>
      </c>
      <c r="V155" s="157">
        <f>ROUND(E155*U155,2)</f>
        <v>0</v>
      </c>
      <c r="W155" s="157"/>
      <c r="X155" s="157" t="s">
        <v>118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54"/>
      <c r="B156" s="155"/>
      <c r="C156" s="246" t="s">
        <v>268</v>
      </c>
      <c r="D156" s="247"/>
      <c r="E156" s="247"/>
      <c r="F156" s="247"/>
      <c r="G156" s="24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4" t="str">
        <f>C156</f>
        <v>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8" t="s">
        <v>371</v>
      </c>
      <c r="D157" s="158"/>
      <c r="E157" s="159">
        <v>12.9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131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8"/>
      <c r="D158" s="249"/>
      <c r="E158" s="249"/>
      <c r="F158" s="249"/>
      <c r="G158" s="249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7">
        <v>33</v>
      </c>
      <c r="B159" s="168" t="s">
        <v>271</v>
      </c>
      <c r="C159" s="177" t="s">
        <v>272</v>
      </c>
      <c r="D159" s="169" t="s">
        <v>264</v>
      </c>
      <c r="E159" s="170">
        <v>7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0</v>
      </c>
      <c r="O159" s="170">
        <f>ROUND(E159*N159,2)</f>
        <v>0</v>
      </c>
      <c r="P159" s="170">
        <v>0</v>
      </c>
      <c r="Q159" s="170">
        <f>ROUND(E159*P159,2)</f>
        <v>0</v>
      </c>
      <c r="R159" s="172"/>
      <c r="S159" s="172" t="s">
        <v>146</v>
      </c>
      <c r="T159" s="173" t="s">
        <v>147</v>
      </c>
      <c r="U159" s="157">
        <v>0</v>
      </c>
      <c r="V159" s="157">
        <f>ROUND(E159*U159,2)</f>
        <v>0</v>
      </c>
      <c r="W159" s="157"/>
      <c r="X159" s="157" t="s">
        <v>118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119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54"/>
      <c r="B160" s="155"/>
      <c r="C160" s="246" t="s">
        <v>273</v>
      </c>
      <c r="D160" s="247"/>
      <c r="E160" s="247"/>
      <c r="F160" s="247"/>
      <c r="G160" s="24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4" t="str">
        <f>C160</f>
        <v>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v>
      </c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8"/>
      <c r="D161" s="249"/>
      <c r="E161" s="249"/>
      <c r="F161" s="249"/>
      <c r="G161" s="249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7">
        <v>34</v>
      </c>
      <c r="B162" s="168" t="s">
        <v>274</v>
      </c>
      <c r="C162" s="177" t="s">
        <v>275</v>
      </c>
      <c r="D162" s="169" t="s">
        <v>210</v>
      </c>
      <c r="E162" s="170">
        <v>0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0</v>
      </c>
      <c r="O162" s="170">
        <f>ROUND(E162*N162,2)</f>
        <v>0</v>
      </c>
      <c r="P162" s="170">
        <v>0</v>
      </c>
      <c r="Q162" s="170">
        <f>ROUND(E162*P162,2)</f>
        <v>0</v>
      </c>
      <c r="R162" s="172"/>
      <c r="S162" s="172" t="s">
        <v>146</v>
      </c>
      <c r="T162" s="173" t="s">
        <v>147</v>
      </c>
      <c r="U162" s="157">
        <v>0</v>
      </c>
      <c r="V162" s="157">
        <f>ROUND(E162*U162,2)</f>
        <v>0</v>
      </c>
      <c r="W162" s="157"/>
      <c r="X162" s="157" t="s">
        <v>118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6" t="s">
        <v>276</v>
      </c>
      <c r="D163" s="247"/>
      <c r="E163" s="247"/>
      <c r="F163" s="247"/>
      <c r="G163" s="24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8"/>
      <c r="D164" s="249"/>
      <c r="E164" s="249"/>
      <c r="F164" s="249"/>
      <c r="G164" s="24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7">
        <v>35</v>
      </c>
      <c r="B165" s="168" t="s">
        <v>279</v>
      </c>
      <c r="C165" s="177" t="s">
        <v>280</v>
      </c>
      <c r="D165" s="169" t="s">
        <v>264</v>
      </c>
      <c r="E165" s="170">
        <v>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0">
        <v>0</v>
      </c>
      <c r="O165" s="170">
        <f>ROUND(E165*N165,2)</f>
        <v>0</v>
      </c>
      <c r="P165" s="170">
        <v>0</v>
      </c>
      <c r="Q165" s="170">
        <f>ROUND(E165*P165,2)</f>
        <v>0</v>
      </c>
      <c r="R165" s="172"/>
      <c r="S165" s="172" t="s">
        <v>146</v>
      </c>
      <c r="T165" s="173" t="s">
        <v>147</v>
      </c>
      <c r="U165" s="157">
        <v>0</v>
      </c>
      <c r="V165" s="157">
        <f>ROUND(E165*U165,2)</f>
        <v>0</v>
      </c>
      <c r="W165" s="157"/>
      <c r="X165" s="157" t="s">
        <v>118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54"/>
      <c r="B166" s="155"/>
      <c r="C166" s="246" t="s">
        <v>281</v>
      </c>
      <c r="D166" s="247"/>
      <c r="E166" s="247"/>
      <c r="F166" s="247"/>
      <c r="G166" s="24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74" t="str">
        <f>C166</f>
        <v>Zřízení  vývodu katodového a anodového okruhu s vyvedením přes svorkovnici uloženou v podomítkové krabičce, vč. dodávky a usazení el. krabičky a souvisejících propojovacích vedení a těsněných spojů.</v>
      </c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8"/>
      <c r="D167" s="249"/>
      <c r="E167" s="249"/>
      <c r="F167" s="249"/>
      <c r="G167" s="249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67">
        <v>36</v>
      </c>
      <c r="B168" s="168" t="s">
        <v>282</v>
      </c>
      <c r="C168" s="177" t="s">
        <v>283</v>
      </c>
      <c r="D168" s="169" t="s">
        <v>284</v>
      </c>
      <c r="E168" s="170">
        <v>0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0">
        <v>0</v>
      </c>
      <c r="O168" s="170">
        <f>ROUND(E168*N168,2)</f>
        <v>0</v>
      </c>
      <c r="P168" s="170">
        <v>0</v>
      </c>
      <c r="Q168" s="170">
        <f>ROUND(E168*P168,2)</f>
        <v>0</v>
      </c>
      <c r="R168" s="172"/>
      <c r="S168" s="172" t="s">
        <v>146</v>
      </c>
      <c r="T168" s="173" t="s">
        <v>147</v>
      </c>
      <c r="U168" s="157">
        <v>0</v>
      </c>
      <c r="V168" s="157">
        <f>ROUND(E168*U168,2)</f>
        <v>0</v>
      </c>
      <c r="W168" s="157"/>
      <c r="X168" s="157" t="s">
        <v>118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54"/>
      <c r="B169" s="155"/>
      <c r="C169" s="246" t="s">
        <v>285</v>
      </c>
      <c r="D169" s="247"/>
      <c r="E169" s="247"/>
      <c r="F169" s="247"/>
      <c r="G169" s="24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4" t="str">
        <f>C169</f>
        <v>Cena za 1 pozici ve 3 výškových úrovních, součástí zhotovení je provedení zaměření výchozí vlhkosti se záznamem v protokolu. Přesné umístění bude konzultováno při realizaci.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8"/>
      <c r="D170" s="249"/>
      <c r="E170" s="249"/>
      <c r="F170" s="249"/>
      <c r="G170" s="249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7">
        <v>37</v>
      </c>
      <c r="B171" s="168" t="s">
        <v>286</v>
      </c>
      <c r="C171" s="177" t="s">
        <v>287</v>
      </c>
      <c r="D171" s="169" t="s">
        <v>115</v>
      </c>
      <c r="E171" s="170">
        <v>4.55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0">
        <v>0</v>
      </c>
      <c r="O171" s="170">
        <f>ROUND(E171*N171,2)</f>
        <v>0</v>
      </c>
      <c r="P171" s="170">
        <v>0</v>
      </c>
      <c r="Q171" s="170">
        <f>ROUND(E171*P171,2)</f>
        <v>0</v>
      </c>
      <c r="R171" s="172"/>
      <c r="S171" s="172" t="s">
        <v>146</v>
      </c>
      <c r="T171" s="173" t="s">
        <v>147</v>
      </c>
      <c r="U171" s="157">
        <v>9.9000000000000005E-2</v>
      </c>
      <c r="V171" s="157">
        <f>ROUND(E171*U171,2)</f>
        <v>0.45</v>
      </c>
      <c r="W171" s="157"/>
      <c r="X171" s="157" t="s">
        <v>118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78" t="s">
        <v>372</v>
      </c>
      <c r="D172" s="158"/>
      <c r="E172" s="159">
        <v>4.55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131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8"/>
      <c r="D173" s="249"/>
      <c r="E173" s="249"/>
      <c r="F173" s="249"/>
      <c r="G173" s="249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7">
        <v>38</v>
      </c>
      <c r="B174" s="168" t="s">
        <v>290</v>
      </c>
      <c r="C174" s="177" t="s">
        <v>291</v>
      </c>
      <c r="D174" s="169" t="s">
        <v>115</v>
      </c>
      <c r="E174" s="170">
        <v>4.55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0">
        <v>0</v>
      </c>
      <c r="O174" s="170">
        <f>ROUND(E174*N174,2)</f>
        <v>0</v>
      </c>
      <c r="P174" s="170">
        <v>0</v>
      </c>
      <c r="Q174" s="170">
        <f>ROUND(E174*P174,2)</f>
        <v>0</v>
      </c>
      <c r="R174" s="172"/>
      <c r="S174" s="172" t="s">
        <v>146</v>
      </c>
      <c r="T174" s="173" t="s">
        <v>147</v>
      </c>
      <c r="U174" s="157">
        <v>9.9000000000000005E-2</v>
      </c>
      <c r="V174" s="157">
        <f>ROUND(E174*U174,2)</f>
        <v>0.45</v>
      </c>
      <c r="W174" s="157"/>
      <c r="X174" s="157" t="s">
        <v>118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119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78" t="s">
        <v>372</v>
      </c>
      <c r="D175" s="158"/>
      <c r="E175" s="159">
        <v>4.55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131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8"/>
      <c r="D176" s="249"/>
      <c r="E176" s="249"/>
      <c r="F176" s="249"/>
      <c r="G176" s="249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7">
        <v>39</v>
      </c>
      <c r="B177" s="168" t="s">
        <v>292</v>
      </c>
      <c r="C177" s="177" t="s">
        <v>293</v>
      </c>
      <c r="D177" s="169" t="s">
        <v>294</v>
      </c>
      <c r="E177" s="170">
        <v>30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0">
        <v>0</v>
      </c>
      <c r="O177" s="170">
        <f>ROUND(E177*N177,2)</f>
        <v>0</v>
      </c>
      <c r="P177" s="170">
        <v>0</v>
      </c>
      <c r="Q177" s="170">
        <f>ROUND(E177*P177,2)</f>
        <v>0</v>
      </c>
      <c r="R177" s="172"/>
      <c r="S177" s="172" t="s">
        <v>146</v>
      </c>
      <c r="T177" s="173" t="s">
        <v>147</v>
      </c>
      <c r="U177" s="157">
        <v>0</v>
      </c>
      <c r="V177" s="157">
        <f>ROUND(E177*U177,2)</f>
        <v>0</v>
      </c>
      <c r="W177" s="157"/>
      <c r="X177" s="157" t="s">
        <v>295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296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54"/>
      <c r="B178" s="155"/>
      <c r="C178" s="246" t="s">
        <v>297</v>
      </c>
      <c r="D178" s="247"/>
      <c r="E178" s="247"/>
      <c r="F178" s="247"/>
      <c r="G178" s="24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74" t="str">
        <f>C178</f>
        <v>mikrovln.technol. v kombinaci s topnými sál.panely - vysoušení zdiva na cca 8 % hm. vlhkosti, měření vlhkosti gravimetrickou metodou popř. mikrovlnnou technologií</v>
      </c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8"/>
      <c r="D179" s="249"/>
      <c r="E179" s="249"/>
      <c r="F179" s="249"/>
      <c r="G179" s="249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7">
        <v>40</v>
      </c>
      <c r="B180" s="168" t="s">
        <v>298</v>
      </c>
      <c r="C180" s="177" t="s">
        <v>299</v>
      </c>
      <c r="D180" s="169" t="s">
        <v>300</v>
      </c>
      <c r="E180" s="170">
        <v>0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0">
        <v>0</v>
      </c>
      <c r="O180" s="170">
        <f>ROUND(E180*N180,2)</f>
        <v>0</v>
      </c>
      <c r="P180" s="170">
        <v>0</v>
      </c>
      <c r="Q180" s="170">
        <f>ROUND(E180*P180,2)</f>
        <v>0</v>
      </c>
      <c r="R180" s="172"/>
      <c r="S180" s="172" t="s">
        <v>117</v>
      </c>
      <c r="T180" s="173" t="s">
        <v>147</v>
      </c>
      <c r="U180" s="157">
        <v>0</v>
      </c>
      <c r="V180" s="157">
        <f>ROUND(E180*U180,2)</f>
        <v>0</v>
      </c>
      <c r="W180" s="157"/>
      <c r="X180" s="157" t="s">
        <v>301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302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6" t="s">
        <v>303</v>
      </c>
      <c r="D181" s="247"/>
      <c r="E181" s="247"/>
      <c r="F181" s="247"/>
      <c r="G181" s="24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74" t="str">
        <f>C181</f>
        <v>náklady spojené s provedením všech technickými normami předepsaných zkoušek a revizí stavebních konstrukcí nebo stavebních prací.</v>
      </c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8"/>
      <c r="D182" s="249"/>
      <c r="E182" s="249"/>
      <c r="F182" s="249"/>
      <c r="G182" s="249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1" t="s">
        <v>111</v>
      </c>
      <c r="B183" s="162" t="s">
        <v>80</v>
      </c>
      <c r="C183" s="176" t="s">
        <v>81</v>
      </c>
      <c r="D183" s="163"/>
      <c r="E183" s="164"/>
      <c r="F183" s="165"/>
      <c r="G183" s="165">
        <f>SUMIF(AG184:AG205,"&lt;&gt;NOR",G184:G205)</f>
        <v>0</v>
      </c>
      <c r="H183" s="165"/>
      <c r="I183" s="165">
        <f>SUM(I184:I205)</f>
        <v>0</v>
      </c>
      <c r="J183" s="165"/>
      <c r="K183" s="165">
        <f>SUM(K184:K205)</f>
        <v>0</v>
      </c>
      <c r="L183" s="165"/>
      <c r="M183" s="165">
        <f>SUM(M184:M205)</f>
        <v>0</v>
      </c>
      <c r="N183" s="164"/>
      <c r="O183" s="164">
        <f>SUM(O184:O205)</f>
        <v>0</v>
      </c>
      <c r="P183" s="164"/>
      <c r="Q183" s="164">
        <f>SUM(Q184:Q205)</f>
        <v>0</v>
      </c>
      <c r="R183" s="165"/>
      <c r="S183" s="165"/>
      <c r="T183" s="166"/>
      <c r="U183" s="160"/>
      <c r="V183" s="160">
        <f>SUM(V184:V205)</f>
        <v>165.05</v>
      </c>
      <c r="W183" s="160"/>
      <c r="X183" s="160"/>
      <c r="AG183" t="s">
        <v>112</v>
      </c>
    </row>
    <row r="184" spans="1:60" ht="22.5" outlineLevel="1" x14ac:dyDescent="0.2">
      <c r="A184" s="167">
        <v>41</v>
      </c>
      <c r="B184" s="168" t="s">
        <v>304</v>
      </c>
      <c r="C184" s="177" t="s">
        <v>305</v>
      </c>
      <c r="D184" s="169" t="s">
        <v>306</v>
      </c>
      <c r="E184" s="170">
        <v>37.603319999999997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0">
        <v>0</v>
      </c>
      <c r="O184" s="170">
        <f>ROUND(E184*N184,2)</f>
        <v>0</v>
      </c>
      <c r="P184" s="170">
        <v>0</v>
      </c>
      <c r="Q184" s="170">
        <f>ROUND(E184*P184,2)</f>
        <v>0</v>
      </c>
      <c r="R184" s="172" t="s">
        <v>224</v>
      </c>
      <c r="S184" s="172" t="s">
        <v>117</v>
      </c>
      <c r="T184" s="173" t="s">
        <v>117</v>
      </c>
      <c r="U184" s="157">
        <v>2.0670000000000002</v>
      </c>
      <c r="V184" s="157">
        <f>ROUND(E184*U184,2)</f>
        <v>77.73</v>
      </c>
      <c r="W184" s="157"/>
      <c r="X184" s="157" t="s">
        <v>118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78" t="s">
        <v>373</v>
      </c>
      <c r="D185" s="158"/>
      <c r="E185" s="159">
        <v>37.603319999999997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131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8"/>
      <c r="D186" s="249"/>
      <c r="E186" s="249"/>
      <c r="F186" s="249"/>
      <c r="G186" s="249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122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7">
        <v>42</v>
      </c>
      <c r="B187" s="168" t="s">
        <v>308</v>
      </c>
      <c r="C187" s="177" t="s">
        <v>309</v>
      </c>
      <c r="D187" s="169" t="s">
        <v>306</v>
      </c>
      <c r="E187" s="170">
        <v>37.603319999999997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0">
        <v>0</v>
      </c>
      <c r="O187" s="170">
        <f>ROUND(E187*N187,2)</f>
        <v>0</v>
      </c>
      <c r="P187" s="170">
        <v>0</v>
      </c>
      <c r="Q187" s="170">
        <f>ROUND(E187*P187,2)</f>
        <v>0</v>
      </c>
      <c r="R187" s="172" t="s">
        <v>224</v>
      </c>
      <c r="S187" s="172" t="s">
        <v>117</v>
      </c>
      <c r="T187" s="173" t="s">
        <v>117</v>
      </c>
      <c r="U187" s="157">
        <v>0.49</v>
      </c>
      <c r="V187" s="157">
        <f>ROUND(E187*U187,2)</f>
        <v>18.43</v>
      </c>
      <c r="W187" s="157"/>
      <c r="X187" s="157" t="s">
        <v>118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119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6" t="s">
        <v>310</v>
      </c>
      <c r="D188" s="247"/>
      <c r="E188" s="247"/>
      <c r="F188" s="247"/>
      <c r="G188" s="24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78" t="s">
        <v>374</v>
      </c>
      <c r="D189" s="158"/>
      <c r="E189" s="159">
        <v>37.603319999999997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131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8"/>
      <c r="D190" s="249"/>
      <c r="E190" s="249"/>
      <c r="F190" s="249"/>
      <c r="G190" s="249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7">
        <v>43</v>
      </c>
      <c r="B191" s="168" t="s">
        <v>313</v>
      </c>
      <c r="C191" s="177" t="s">
        <v>314</v>
      </c>
      <c r="D191" s="169" t="s">
        <v>306</v>
      </c>
      <c r="E191" s="170">
        <v>225.61992000000001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0">
        <v>0</v>
      </c>
      <c r="O191" s="170">
        <f>ROUND(E191*N191,2)</f>
        <v>0</v>
      </c>
      <c r="P191" s="170">
        <v>0</v>
      </c>
      <c r="Q191" s="170">
        <f>ROUND(E191*P191,2)</f>
        <v>0</v>
      </c>
      <c r="R191" s="172" t="s">
        <v>224</v>
      </c>
      <c r="S191" s="172" t="s">
        <v>117</v>
      </c>
      <c r="T191" s="173" t="s">
        <v>117</v>
      </c>
      <c r="U191" s="157">
        <v>0</v>
      </c>
      <c r="V191" s="157">
        <f>ROUND(E191*U191,2)</f>
        <v>0</v>
      </c>
      <c r="W191" s="157"/>
      <c r="X191" s="157" t="s">
        <v>118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119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78" t="s">
        <v>375</v>
      </c>
      <c r="D192" s="158"/>
      <c r="E192" s="159">
        <v>225.61992000000001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131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8"/>
      <c r="D193" s="249"/>
      <c r="E193" s="249"/>
      <c r="F193" s="249"/>
      <c r="G193" s="249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7">
        <v>44</v>
      </c>
      <c r="B194" s="168" t="s">
        <v>316</v>
      </c>
      <c r="C194" s="177" t="s">
        <v>317</v>
      </c>
      <c r="D194" s="169" t="s">
        <v>306</v>
      </c>
      <c r="E194" s="170">
        <v>37.603319999999997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0">
        <v>0</v>
      </c>
      <c r="O194" s="170">
        <f>ROUND(E194*N194,2)</f>
        <v>0</v>
      </c>
      <c r="P194" s="170">
        <v>0</v>
      </c>
      <c r="Q194" s="170">
        <f>ROUND(E194*P194,2)</f>
        <v>0</v>
      </c>
      <c r="R194" s="172" t="s">
        <v>224</v>
      </c>
      <c r="S194" s="172" t="s">
        <v>117</v>
      </c>
      <c r="T194" s="173" t="s">
        <v>147</v>
      </c>
      <c r="U194" s="157">
        <v>0</v>
      </c>
      <c r="V194" s="157">
        <f>ROUND(E194*U194,2)</f>
        <v>0</v>
      </c>
      <c r="W194" s="157"/>
      <c r="X194" s="157" t="s">
        <v>118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119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78" t="s">
        <v>374</v>
      </c>
      <c r="D195" s="158"/>
      <c r="E195" s="159">
        <v>37.603319999999997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131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8"/>
      <c r="D196" s="249"/>
      <c r="E196" s="249"/>
      <c r="F196" s="249"/>
      <c r="G196" s="249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7">
        <v>45</v>
      </c>
      <c r="B197" s="168" t="s">
        <v>319</v>
      </c>
      <c r="C197" s="177" t="s">
        <v>320</v>
      </c>
      <c r="D197" s="169" t="s">
        <v>306</v>
      </c>
      <c r="E197" s="170">
        <v>37.603319999999997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0">
        <v>0</v>
      </c>
      <c r="O197" s="170">
        <f>ROUND(E197*N197,2)</f>
        <v>0</v>
      </c>
      <c r="P197" s="170">
        <v>0</v>
      </c>
      <c r="Q197" s="170">
        <f>ROUND(E197*P197,2)</f>
        <v>0</v>
      </c>
      <c r="R197" s="172" t="s">
        <v>217</v>
      </c>
      <c r="S197" s="172" t="s">
        <v>117</v>
      </c>
      <c r="T197" s="173" t="s">
        <v>117</v>
      </c>
      <c r="U197" s="157">
        <v>0.752</v>
      </c>
      <c r="V197" s="157">
        <f>ROUND(E197*U197,2)</f>
        <v>28.28</v>
      </c>
      <c r="W197" s="157"/>
      <c r="X197" s="157" t="s">
        <v>118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119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0" t="s">
        <v>321</v>
      </c>
      <c r="D198" s="251"/>
      <c r="E198" s="251"/>
      <c r="F198" s="251"/>
      <c r="G198" s="251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4" t="str">
        <f>C198</f>
        <v>nebo vybouraných hmot nošením nebo přehazováním k místu nakládky přístupnému normálním dopravním prostředkům do 10 m,</v>
      </c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54"/>
      <c r="B199" s="155"/>
      <c r="C199" s="252" t="s">
        <v>322</v>
      </c>
      <c r="D199" s="253"/>
      <c r="E199" s="253"/>
      <c r="F199" s="253"/>
      <c r="G199" s="253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74" t="str">
        <f>C199</f>
        <v>S naložením suti nebo vybouraných hmot do dopravního prostředku a na jejich vyložením, popřípadě přeložením na normální dopravní prostředek.</v>
      </c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78" t="s">
        <v>374</v>
      </c>
      <c r="D200" s="158"/>
      <c r="E200" s="159">
        <v>37.603319999999997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131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8"/>
      <c r="D201" s="249"/>
      <c r="E201" s="249"/>
      <c r="F201" s="249"/>
      <c r="G201" s="249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7">
        <v>46</v>
      </c>
      <c r="B202" s="168" t="s">
        <v>323</v>
      </c>
      <c r="C202" s="177" t="s">
        <v>324</v>
      </c>
      <c r="D202" s="169" t="s">
        <v>306</v>
      </c>
      <c r="E202" s="170">
        <v>112.80996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 t="s">
        <v>217</v>
      </c>
      <c r="S202" s="172" t="s">
        <v>117</v>
      </c>
      <c r="T202" s="173" t="s">
        <v>117</v>
      </c>
      <c r="U202" s="157">
        <v>0.36</v>
      </c>
      <c r="V202" s="157">
        <f>ROUND(E202*U202,2)</f>
        <v>40.61</v>
      </c>
      <c r="W202" s="157"/>
      <c r="X202" s="157" t="s">
        <v>118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50" t="s">
        <v>321</v>
      </c>
      <c r="D203" s="251"/>
      <c r="E203" s="251"/>
      <c r="F203" s="251"/>
      <c r="G203" s="251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74" t="str">
        <f>C203</f>
        <v>nebo vybouraných hmot nošením nebo přehazováním k místu nakládky přístupnému normálním dopravním prostředkům do 10 m,</v>
      </c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78" t="s">
        <v>376</v>
      </c>
      <c r="D204" s="158"/>
      <c r="E204" s="159">
        <v>112.80996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131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48"/>
      <c r="D205" s="249"/>
      <c r="E205" s="249"/>
      <c r="F205" s="249"/>
      <c r="G205" s="249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122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1" t="s">
        <v>111</v>
      </c>
      <c r="B206" s="162" t="s">
        <v>83</v>
      </c>
      <c r="C206" s="176" t="s">
        <v>27</v>
      </c>
      <c r="D206" s="163"/>
      <c r="E206" s="164"/>
      <c r="F206" s="165"/>
      <c r="G206" s="165">
        <f>SUMIF(AG207:AG211,"&lt;&gt;NOR",G207:G211)</f>
        <v>0</v>
      </c>
      <c r="H206" s="165"/>
      <c r="I206" s="165">
        <f>SUM(I207:I211)</f>
        <v>0</v>
      </c>
      <c r="J206" s="165"/>
      <c r="K206" s="165">
        <f>SUM(K207:K211)</f>
        <v>0</v>
      </c>
      <c r="L206" s="165"/>
      <c r="M206" s="165">
        <f>SUM(M207:M211)</f>
        <v>0</v>
      </c>
      <c r="N206" s="164"/>
      <c r="O206" s="164">
        <f>SUM(O207:O211)</f>
        <v>0</v>
      </c>
      <c r="P206" s="164"/>
      <c r="Q206" s="164">
        <f>SUM(Q207:Q211)</f>
        <v>0</v>
      </c>
      <c r="R206" s="165"/>
      <c r="S206" s="165"/>
      <c r="T206" s="166"/>
      <c r="U206" s="160"/>
      <c r="V206" s="160">
        <f>SUM(V207:V211)</f>
        <v>1020.09</v>
      </c>
      <c r="W206" s="160"/>
      <c r="X206" s="160"/>
      <c r="AG206" t="s">
        <v>112</v>
      </c>
    </row>
    <row r="207" spans="1:60" outlineLevel="1" x14ac:dyDescent="0.2">
      <c r="A207" s="167">
        <v>47</v>
      </c>
      <c r="B207" s="168" t="s">
        <v>326</v>
      </c>
      <c r="C207" s="177" t="s">
        <v>327</v>
      </c>
      <c r="D207" s="169" t="s">
        <v>261</v>
      </c>
      <c r="E207" s="170">
        <v>22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0">
        <v>0</v>
      </c>
      <c r="O207" s="170">
        <f>ROUND(E207*N207,2)</f>
        <v>0</v>
      </c>
      <c r="P207" s="170">
        <v>0</v>
      </c>
      <c r="Q207" s="170">
        <f>ROUND(E207*P207,2)</f>
        <v>0</v>
      </c>
      <c r="R207" s="172" t="s">
        <v>126</v>
      </c>
      <c r="S207" s="172" t="s">
        <v>117</v>
      </c>
      <c r="T207" s="173" t="s">
        <v>117</v>
      </c>
      <c r="U207" s="157">
        <v>1</v>
      </c>
      <c r="V207" s="157">
        <f>ROUND(E207*U207,2)</f>
        <v>22</v>
      </c>
      <c r="W207" s="157"/>
      <c r="X207" s="157" t="s">
        <v>118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119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54"/>
      <c r="D208" s="255"/>
      <c r="E208" s="255"/>
      <c r="F208" s="255"/>
      <c r="G208" s="255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7">
        <v>48</v>
      </c>
      <c r="B209" s="168" t="s">
        <v>328</v>
      </c>
      <c r="C209" s="177" t="s">
        <v>329</v>
      </c>
      <c r="D209" s="169" t="s">
        <v>330</v>
      </c>
      <c r="E209" s="170">
        <v>998.08500000000004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0">
        <v>0</v>
      </c>
      <c r="O209" s="170">
        <f>ROUND(E209*N209,2)</f>
        <v>0</v>
      </c>
      <c r="P209" s="170">
        <v>0</v>
      </c>
      <c r="Q209" s="170">
        <f>ROUND(E209*P209,2)</f>
        <v>0</v>
      </c>
      <c r="R209" s="172"/>
      <c r="S209" s="172" t="s">
        <v>146</v>
      </c>
      <c r="T209" s="173" t="s">
        <v>147</v>
      </c>
      <c r="U209" s="157">
        <v>1</v>
      </c>
      <c r="V209" s="157">
        <f>ROUND(E209*U209,2)</f>
        <v>998.09</v>
      </c>
      <c r="W209" s="157"/>
      <c r="X209" s="157" t="s">
        <v>118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119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78" t="s">
        <v>377</v>
      </c>
      <c r="D210" s="158"/>
      <c r="E210" s="159">
        <v>998.08500000000004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131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8"/>
      <c r="D211" s="249"/>
      <c r="E211" s="249"/>
      <c r="F211" s="249"/>
      <c r="G211" s="249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1" t="s">
        <v>111</v>
      </c>
      <c r="B212" s="162" t="s">
        <v>84</v>
      </c>
      <c r="C212" s="176" t="s">
        <v>28</v>
      </c>
      <c r="D212" s="163"/>
      <c r="E212" s="164"/>
      <c r="F212" s="165"/>
      <c r="G212" s="165">
        <f>SUMIF(AG213:AG231,"&lt;&gt;NOR",G213:G231)</f>
        <v>0</v>
      </c>
      <c r="H212" s="165"/>
      <c r="I212" s="165">
        <f>SUM(I213:I231)</f>
        <v>0</v>
      </c>
      <c r="J212" s="165"/>
      <c r="K212" s="165">
        <f>SUM(K213:K231)</f>
        <v>0</v>
      </c>
      <c r="L212" s="165"/>
      <c r="M212" s="165">
        <f>SUM(M213:M231)</f>
        <v>0</v>
      </c>
      <c r="N212" s="164"/>
      <c r="O212" s="164">
        <f>SUM(O213:O231)</f>
        <v>0</v>
      </c>
      <c r="P212" s="164"/>
      <c r="Q212" s="164">
        <f>SUM(Q213:Q231)</f>
        <v>0</v>
      </c>
      <c r="R212" s="165"/>
      <c r="S212" s="165"/>
      <c r="T212" s="166"/>
      <c r="U212" s="160"/>
      <c r="V212" s="160">
        <f>SUM(V213:V231)</f>
        <v>0</v>
      </c>
      <c r="W212" s="160"/>
      <c r="X212" s="160"/>
      <c r="AG212" t="s">
        <v>112</v>
      </c>
    </row>
    <row r="213" spans="1:60" outlineLevel="1" x14ac:dyDescent="0.2">
      <c r="A213" s="167">
        <v>49</v>
      </c>
      <c r="B213" s="168" t="s">
        <v>331</v>
      </c>
      <c r="C213" s="177" t="s">
        <v>332</v>
      </c>
      <c r="D213" s="169" t="s">
        <v>284</v>
      </c>
      <c r="E213" s="170">
        <v>10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0">
        <v>0</v>
      </c>
      <c r="O213" s="170">
        <f>ROUND(E213*N213,2)</f>
        <v>0</v>
      </c>
      <c r="P213" s="170">
        <v>0</v>
      </c>
      <c r="Q213" s="170">
        <f>ROUND(E213*P213,2)</f>
        <v>0</v>
      </c>
      <c r="R213" s="172"/>
      <c r="S213" s="172" t="s">
        <v>117</v>
      </c>
      <c r="T213" s="173" t="s">
        <v>147</v>
      </c>
      <c r="U213" s="157">
        <v>0</v>
      </c>
      <c r="V213" s="157">
        <f>ROUND(E213*U213,2)</f>
        <v>0</v>
      </c>
      <c r="W213" s="157"/>
      <c r="X213" s="157" t="s">
        <v>301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302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4"/>
      <c r="D214" s="255"/>
      <c r="E214" s="255"/>
      <c r="F214" s="255"/>
      <c r="G214" s="255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7">
        <v>50</v>
      </c>
      <c r="B215" s="168" t="s">
        <v>333</v>
      </c>
      <c r="C215" s="177" t="s">
        <v>334</v>
      </c>
      <c r="D215" s="169" t="s">
        <v>284</v>
      </c>
      <c r="E215" s="170">
        <v>15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0">
        <v>0</v>
      </c>
      <c r="O215" s="170">
        <f>ROUND(E215*N215,2)</f>
        <v>0</v>
      </c>
      <c r="P215" s="170">
        <v>0</v>
      </c>
      <c r="Q215" s="170">
        <f>ROUND(E215*P215,2)</f>
        <v>0</v>
      </c>
      <c r="R215" s="172"/>
      <c r="S215" s="172" t="s">
        <v>117</v>
      </c>
      <c r="T215" s="173" t="s">
        <v>147</v>
      </c>
      <c r="U215" s="157">
        <v>0</v>
      </c>
      <c r="V215" s="157">
        <f>ROUND(E215*U215,2)</f>
        <v>0</v>
      </c>
      <c r="W215" s="157"/>
      <c r="X215" s="157" t="s">
        <v>301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302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54"/>
      <c r="D216" s="255"/>
      <c r="E216" s="255"/>
      <c r="F216" s="255"/>
      <c r="G216" s="255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7">
        <v>51</v>
      </c>
      <c r="B217" s="168" t="s">
        <v>335</v>
      </c>
      <c r="C217" s="177" t="s">
        <v>336</v>
      </c>
      <c r="D217" s="169" t="s">
        <v>337</v>
      </c>
      <c r="E217" s="170">
        <v>1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0">
        <v>0</v>
      </c>
      <c r="O217" s="170">
        <f>ROUND(E217*N217,2)</f>
        <v>0</v>
      </c>
      <c r="P217" s="170">
        <v>0</v>
      </c>
      <c r="Q217" s="170">
        <f>ROUND(E217*P217,2)</f>
        <v>0</v>
      </c>
      <c r="R217" s="172"/>
      <c r="S217" s="172" t="s">
        <v>117</v>
      </c>
      <c r="T217" s="173" t="s">
        <v>147</v>
      </c>
      <c r="U217" s="157">
        <v>0</v>
      </c>
      <c r="V217" s="157">
        <f>ROUND(E217*U217,2)</f>
        <v>0</v>
      </c>
      <c r="W217" s="157"/>
      <c r="X217" s="157" t="s">
        <v>301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302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4"/>
      <c r="D218" s="255"/>
      <c r="E218" s="255"/>
      <c r="F218" s="255"/>
      <c r="G218" s="255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7">
        <v>52</v>
      </c>
      <c r="B219" s="168" t="s">
        <v>338</v>
      </c>
      <c r="C219" s="177" t="s">
        <v>339</v>
      </c>
      <c r="D219" s="169" t="s">
        <v>337</v>
      </c>
      <c r="E219" s="170">
        <v>1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0">
        <v>0</v>
      </c>
      <c r="O219" s="170">
        <f>ROUND(E219*N219,2)</f>
        <v>0</v>
      </c>
      <c r="P219" s="170">
        <v>0</v>
      </c>
      <c r="Q219" s="170">
        <f>ROUND(E219*P219,2)</f>
        <v>0</v>
      </c>
      <c r="R219" s="172"/>
      <c r="S219" s="172" t="s">
        <v>117</v>
      </c>
      <c r="T219" s="173" t="s">
        <v>147</v>
      </c>
      <c r="U219" s="157">
        <v>0</v>
      </c>
      <c r="V219" s="157">
        <f>ROUND(E219*U219,2)</f>
        <v>0</v>
      </c>
      <c r="W219" s="157"/>
      <c r="X219" s="157" t="s">
        <v>301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302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4"/>
      <c r="D220" s="255"/>
      <c r="E220" s="255"/>
      <c r="F220" s="255"/>
      <c r="G220" s="255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122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7">
        <v>53</v>
      </c>
      <c r="B221" s="168" t="s">
        <v>340</v>
      </c>
      <c r="C221" s="177" t="s">
        <v>341</v>
      </c>
      <c r="D221" s="169" t="s">
        <v>284</v>
      </c>
      <c r="E221" s="170">
        <v>15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0">
        <v>0</v>
      </c>
      <c r="O221" s="170">
        <f>ROUND(E221*N221,2)</f>
        <v>0</v>
      </c>
      <c r="P221" s="170">
        <v>0</v>
      </c>
      <c r="Q221" s="170">
        <f>ROUND(E221*P221,2)</f>
        <v>0</v>
      </c>
      <c r="R221" s="172"/>
      <c r="S221" s="172" t="s">
        <v>117</v>
      </c>
      <c r="T221" s="173" t="s">
        <v>147</v>
      </c>
      <c r="U221" s="157">
        <v>0</v>
      </c>
      <c r="V221" s="157">
        <f>ROUND(E221*U221,2)</f>
        <v>0</v>
      </c>
      <c r="W221" s="157"/>
      <c r="X221" s="157" t="s">
        <v>301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302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4"/>
      <c r="D222" s="255"/>
      <c r="E222" s="255"/>
      <c r="F222" s="255"/>
      <c r="G222" s="255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7">
        <v>54</v>
      </c>
      <c r="B223" s="168" t="s">
        <v>342</v>
      </c>
      <c r="C223" s="177" t="s">
        <v>343</v>
      </c>
      <c r="D223" s="169" t="s">
        <v>284</v>
      </c>
      <c r="E223" s="170">
        <v>10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0">
        <v>0</v>
      </c>
      <c r="O223" s="170">
        <f>ROUND(E223*N223,2)</f>
        <v>0</v>
      </c>
      <c r="P223" s="170">
        <v>0</v>
      </c>
      <c r="Q223" s="170">
        <f>ROUND(E223*P223,2)</f>
        <v>0</v>
      </c>
      <c r="R223" s="172"/>
      <c r="S223" s="172" t="s">
        <v>117</v>
      </c>
      <c r="T223" s="173" t="s">
        <v>147</v>
      </c>
      <c r="U223" s="157">
        <v>0</v>
      </c>
      <c r="V223" s="157">
        <f>ROUND(E223*U223,2)</f>
        <v>0</v>
      </c>
      <c r="W223" s="157"/>
      <c r="X223" s="157" t="s">
        <v>301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302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4"/>
      <c r="D224" s="255"/>
      <c r="E224" s="255"/>
      <c r="F224" s="255"/>
      <c r="G224" s="255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7">
        <v>55</v>
      </c>
      <c r="B225" s="168" t="s">
        <v>344</v>
      </c>
      <c r="C225" s="177" t="s">
        <v>345</v>
      </c>
      <c r="D225" s="169" t="s">
        <v>337</v>
      </c>
      <c r="E225" s="170">
        <v>1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0">
        <v>0</v>
      </c>
      <c r="O225" s="170">
        <f>ROUND(E225*N225,2)</f>
        <v>0</v>
      </c>
      <c r="P225" s="170">
        <v>0</v>
      </c>
      <c r="Q225" s="170">
        <f>ROUND(E225*P225,2)</f>
        <v>0</v>
      </c>
      <c r="R225" s="172"/>
      <c r="S225" s="172" t="s">
        <v>117</v>
      </c>
      <c r="T225" s="173" t="s">
        <v>147</v>
      </c>
      <c r="U225" s="157">
        <v>0</v>
      </c>
      <c r="V225" s="157">
        <f>ROUND(E225*U225,2)</f>
        <v>0</v>
      </c>
      <c r="W225" s="157"/>
      <c r="X225" s="157" t="s">
        <v>301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302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33.75" outlineLevel="1" x14ac:dyDescent="0.2">
      <c r="A226" s="154"/>
      <c r="B226" s="155"/>
      <c r="C226" s="246" t="s">
        <v>346</v>
      </c>
      <c r="D226" s="247"/>
      <c r="E226" s="247"/>
      <c r="F226" s="247"/>
      <c r="G226" s="24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74" t="str">
        <f>C226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48"/>
      <c r="D227" s="249"/>
      <c r="E227" s="249"/>
      <c r="F227" s="249"/>
      <c r="G227" s="249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7">
        <v>56</v>
      </c>
      <c r="B228" s="168" t="s">
        <v>347</v>
      </c>
      <c r="C228" s="177" t="s">
        <v>348</v>
      </c>
      <c r="D228" s="169" t="s">
        <v>284</v>
      </c>
      <c r="E228" s="170">
        <v>7.5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0">
        <v>0</v>
      </c>
      <c r="O228" s="170">
        <f>ROUND(E228*N228,2)</f>
        <v>0</v>
      </c>
      <c r="P228" s="170">
        <v>0</v>
      </c>
      <c r="Q228" s="170">
        <f>ROUND(E228*P228,2)</f>
        <v>0</v>
      </c>
      <c r="R228" s="172"/>
      <c r="S228" s="172" t="s">
        <v>117</v>
      </c>
      <c r="T228" s="173" t="s">
        <v>147</v>
      </c>
      <c r="U228" s="157">
        <v>0</v>
      </c>
      <c r="V228" s="157">
        <f>ROUND(E228*U228,2)</f>
        <v>0</v>
      </c>
      <c r="W228" s="157"/>
      <c r="X228" s="157" t="s">
        <v>301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302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4"/>
      <c r="D229" s="255"/>
      <c r="E229" s="255"/>
      <c r="F229" s="255"/>
      <c r="G229" s="255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122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7">
        <v>57</v>
      </c>
      <c r="B230" s="168" t="s">
        <v>349</v>
      </c>
      <c r="C230" s="177" t="s">
        <v>350</v>
      </c>
      <c r="D230" s="169" t="s">
        <v>256</v>
      </c>
      <c r="E230" s="170">
        <v>1</v>
      </c>
      <c r="F230" s="171"/>
      <c r="G230" s="172">
        <f>ROUND(E230*F230,2)</f>
        <v>0</v>
      </c>
      <c r="H230" s="171"/>
      <c r="I230" s="172">
        <f>ROUND(E230*H230,2)</f>
        <v>0</v>
      </c>
      <c r="J230" s="171"/>
      <c r="K230" s="172">
        <f>ROUND(E230*J230,2)</f>
        <v>0</v>
      </c>
      <c r="L230" s="172">
        <v>21</v>
      </c>
      <c r="M230" s="172">
        <f>G230*(1+L230/100)</f>
        <v>0</v>
      </c>
      <c r="N230" s="170">
        <v>0</v>
      </c>
      <c r="O230" s="170">
        <f>ROUND(E230*N230,2)</f>
        <v>0</v>
      </c>
      <c r="P230" s="170">
        <v>0</v>
      </c>
      <c r="Q230" s="170">
        <f>ROUND(E230*P230,2)</f>
        <v>0</v>
      </c>
      <c r="R230" s="172"/>
      <c r="S230" s="172" t="s">
        <v>117</v>
      </c>
      <c r="T230" s="173" t="s">
        <v>147</v>
      </c>
      <c r="U230" s="157">
        <v>0</v>
      </c>
      <c r="V230" s="157">
        <f>ROUND(E230*U230,2)</f>
        <v>0</v>
      </c>
      <c r="W230" s="157"/>
      <c r="X230" s="157" t="s">
        <v>301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302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4"/>
      <c r="D231" s="255"/>
      <c r="E231" s="255"/>
      <c r="F231" s="255"/>
      <c r="G231" s="255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3"/>
      <c r="B232" s="4"/>
      <c r="C232" s="179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E232">
        <v>15</v>
      </c>
      <c r="AF232">
        <v>21</v>
      </c>
      <c r="AG232" t="s">
        <v>98</v>
      </c>
    </row>
    <row r="233" spans="1:60" x14ac:dyDescent="0.2">
      <c r="A233" s="150"/>
      <c r="B233" s="151" t="s">
        <v>29</v>
      </c>
      <c r="C233" s="180"/>
      <c r="D233" s="152"/>
      <c r="E233" s="153"/>
      <c r="F233" s="153"/>
      <c r="G233" s="175">
        <f>G8+G30+G46+G86+G123+G129+G137+G144+G149+G183+G206+G212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f>SUMIF(L7:L231,AE232,G7:G231)</f>
        <v>0</v>
      </c>
      <c r="AF233">
        <f>SUMIF(L7:L231,AF232,G7:G231)</f>
        <v>0</v>
      </c>
      <c r="AG233" t="s">
        <v>351</v>
      </c>
    </row>
    <row r="234" spans="1:60" x14ac:dyDescent="0.2">
      <c r="C234" s="181"/>
      <c r="D234" s="10"/>
      <c r="AG234" t="s">
        <v>352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/91AUxTAxNujJFp+SysxsLF7r9nQiSwqBY5d/irCyU3++BAZzPQL9A5EPVE22jnoU4rhrjkyP53lb1UV2xGQ==" saltValue="9P2zJizTD30xZ9g4Q3yI7Q==" spinCount="100000" sheet="1"/>
  <mergeCells count="102">
    <mergeCell ref="C222:G222"/>
    <mergeCell ref="C224:G224"/>
    <mergeCell ref="C226:G226"/>
    <mergeCell ref="C227:G227"/>
    <mergeCell ref="C229:G229"/>
    <mergeCell ref="C231:G231"/>
    <mergeCell ref="C208:G208"/>
    <mergeCell ref="C211:G211"/>
    <mergeCell ref="C214:G214"/>
    <mergeCell ref="C216:G216"/>
    <mergeCell ref="C218:G218"/>
    <mergeCell ref="C220:G220"/>
    <mergeCell ref="C196:G196"/>
    <mergeCell ref="C198:G198"/>
    <mergeCell ref="C199:G199"/>
    <mergeCell ref="C201:G201"/>
    <mergeCell ref="C203:G203"/>
    <mergeCell ref="C205:G205"/>
    <mergeCell ref="C181:G181"/>
    <mergeCell ref="C182:G182"/>
    <mergeCell ref="C186:G186"/>
    <mergeCell ref="C188:G188"/>
    <mergeCell ref="C190:G190"/>
    <mergeCell ref="C193:G193"/>
    <mergeCell ref="C169:G169"/>
    <mergeCell ref="C170:G170"/>
    <mergeCell ref="C173:G173"/>
    <mergeCell ref="C176:G176"/>
    <mergeCell ref="C178:G178"/>
    <mergeCell ref="C179:G179"/>
    <mergeCell ref="C160:G160"/>
    <mergeCell ref="C161:G161"/>
    <mergeCell ref="C163:G163"/>
    <mergeCell ref="C164:G164"/>
    <mergeCell ref="C166:G166"/>
    <mergeCell ref="C167:G167"/>
    <mergeCell ref="C148:G148"/>
    <mergeCell ref="C151:G151"/>
    <mergeCell ref="C153:G153"/>
    <mergeCell ref="C154:G154"/>
    <mergeCell ref="C156:G156"/>
    <mergeCell ref="C158:G158"/>
    <mergeCell ref="C136:G136"/>
    <mergeCell ref="C139:G139"/>
    <mergeCell ref="C140:G140"/>
    <mergeCell ref="C141:G141"/>
    <mergeCell ref="C143:G143"/>
    <mergeCell ref="C146:G146"/>
    <mergeCell ref="C127:G127"/>
    <mergeCell ref="C128:G128"/>
    <mergeCell ref="C131:G131"/>
    <mergeCell ref="C132:G132"/>
    <mergeCell ref="C134:G134"/>
    <mergeCell ref="C135:G135"/>
    <mergeCell ref="C89:G89"/>
    <mergeCell ref="C90:G90"/>
    <mergeCell ref="C91:G91"/>
    <mergeCell ref="C106:G106"/>
    <mergeCell ref="C122:G122"/>
    <mergeCell ref="C125:G125"/>
    <mergeCell ref="C65:G65"/>
    <mergeCell ref="C66:G66"/>
    <mergeCell ref="C67:G67"/>
    <mergeCell ref="C83:G83"/>
    <mergeCell ref="C85:G85"/>
    <mergeCell ref="C88:G88"/>
    <mergeCell ref="C56:G56"/>
    <mergeCell ref="C58:G58"/>
    <mergeCell ref="C59:G59"/>
    <mergeCell ref="C61:G61"/>
    <mergeCell ref="C62:G62"/>
    <mergeCell ref="C63:G63"/>
    <mergeCell ref="C48:G48"/>
    <mergeCell ref="C49:G49"/>
    <mergeCell ref="C50:G50"/>
    <mergeCell ref="C52:G52"/>
    <mergeCell ref="C53:G53"/>
    <mergeCell ref="C55:G55"/>
    <mergeCell ref="C38:G38"/>
    <mergeCell ref="C39:G39"/>
    <mergeCell ref="C41:G41"/>
    <mergeCell ref="C42:G42"/>
    <mergeCell ref="C44:G44"/>
    <mergeCell ref="C45:G45"/>
    <mergeCell ref="C33:G33"/>
    <mergeCell ref="C35:G35"/>
    <mergeCell ref="C36:G36"/>
    <mergeCell ref="C17:G17"/>
    <mergeCell ref="C18:G18"/>
    <mergeCell ref="C19:G19"/>
    <mergeCell ref="C21:G21"/>
    <mergeCell ref="C24:G24"/>
    <mergeCell ref="C26:G26"/>
    <mergeCell ref="A1:G1"/>
    <mergeCell ref="C2:G2"/>
    <mergeCell ref="C3:G3"/>
    <mergeCell ref="C4:G4"/>
    <mergeCell ref="C10:G10"/>
    <mergeCell ref="C15:G15"/>
    <mergeCell ref="C27:G27"/>
    <mergeCell ref="C29:G29"/>
    <mergeCell ref="C32:G32"/>
  </mergeCells>
  <pageMargins left="0.59055118110236227" right="0.19685039370078741" top="0.78740157480314965" bottom="0.78740157480314965" header="0.31496062992125984" footer="0.31496062992125984"/>
  <pageSetup paperSize="9" scale="9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Etapa 1</vt:lpstr>
      <vt:lpstr>Etapa 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'Etapa 1'!Názvy_tisku</vt:lpstr>
      <vt:lpstr>'Etapa 2'!Názvy_tisku</vt:lpstr>
      <vt:lpstr>oadresa</vt:lpstr>
      <vt:lpstr>Stavba!Objednatel</vt:lpstr>
      <vt:lpstr>Stavba!Objekt</vt:lpstr>
      <vt:lpstr>'Etapa 1'!Oblast_tisku</vt:lpstr>
      <vt:lpstr>'Etapa 2'!Oblast_tisku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ZLÁMAL</dc:creator>
  <cp:lastModifiedBy>LIBOR WOLFAN</cp:lastModifiedBy>
  <cp:lastPrinted>2024-06-17T09:59:51Z</cp:lastPrinted>
  <dcterms:created xsi:type="dcterms:W3CDTF">2009-04-08T07:15:50Z</dcterms:created>
  <dcterms:modified xsi:type="dcterms:W3CDTF">2024-06-17T09:59:59Z</dcterms:modified>
</cp:coreProperties>
</file>