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ýběrové řízení 2024\ZŠ Dobrovského - střecha\Zadávací dokumentace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Pol'!$A$1:$Y$170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F41" i="1"/>
  <c r="F39" i="1"/>
  <c r="BA132" i="12"/>
  <c r="BA127" i="12"/>
  <c r="BA87" i="12"/>
  <c r="BA65" i="12"/>
  <c r="BA61" i="12"/>
  <c r="BA51" i="12"/>
  <c r="BA48" i="12"/>
  <c r="BA46" i="12"/>
  <c r="Q8" i="12"/>
  <c r="G9" i="12"/>
  <c r="G8" i="12" s="1"/>
  <c r="I9" i="12"/>
  <c r="I8" i="12" s="1"/>
  <c r="K9" i="12"/>
  <c r="K8" i="12" s="1"/>
  <c r="O9" i="12"/>
  <c r="O8" i="12" s="1"/>
  <c r="Q9" i="12"/>
  <c r="V9" i="12"/>
  <c r="V8" i="12" s="1"/>
  <c r="G12" i="12"/>
  <c r="G11" i="12" s="1"/>
  <c r="I59" i="1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K11" i="12" s="1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V18" i="12"/>
  <c r="G19" i="12"/>
  <c r="G18" i="12" s="1"/>
  <c r="I19" i="12"/>
  <c r="I18" i="12" s="1"/>
  <c r="K19" i="12"/>
  <c r="K18" i="12" s="1"/>
  <c r="O19" i="12"/>
  <c r="O18" i="12" s="1"/>
  <c r="Q19" i="12"/>
  <c r="Q18" i="12" s="1"/>
  <c r="V19" i="12"/>
  <c r="G21" i="12"/>
  <c r="G20" i="12" s="1"/>
  <c r="I61" i="1" s="1"/>
  <c r="I21" i="12"/>
  <c r="I20" i="12" s="1"/>
  <c r="K21" i="12"/>
  <c r="K20" i="12" s="1"/>
  <c r="O21" i="12"/>
  <c r="O20" i="12" s="1"/>
  <c r="Q21" i="12"/>
  <c r="Q20" i="12" s="1"/>
  <c r="V21" i="12"/>
  <c r="V20" i="12" s="1"/>
  <c r="G23" i="12"/>
  <c r="M23" i="12" s="1"/>
  <c r="I23" i="12"/>
  <c r="K23" i="12"/>
  <c r="O23" i="12"/>
  <c r="Q23" i="12"/>
  <c r="Q22" i="12" s="1"/>
  <c r="V23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O34" i="12" s="1"/>
  <c r="Q35" i="12"/>
  <c r="V35" i="12"/>
  <c r="G37" i="12"/>
  <c r="M37" i="12" s="1"/>
  <c r="I37" i="12"/>
  <c r="K37" i="12"/>
  <c r="O37" i="12"/>
  <c r="Q37" i="12"/>
  <c r="V37" i="12"/>
  <c r="G38" i="12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V40" i="12" s="1"/>
  <c r="G64" i="12"/>
  <c r="G40" i="12" s="1"/>
  <c r="I64" i="1" s="1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G72" i="12"/>
  <c r="M72" i="12" s="1"/>
  <c r="I72" i="12"/>
  <c r="K72" i="12"/>
  <c r="O72" i="12"/>
  <c r="Q72" i="12"/>
  <c r="V72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I83" i="12"/>
  <c r="K83" i="12"/>
  <c r="O83" i="12"/>
  <c r="Q83" i="12"/>
  <c r="V83" i="12"/>
  <c r="G84" i="12"/>
  <c r="M84" i="12" s="1"/>
  <c r="I84" i="12"/>
  <c r="K84" i="12"/>
  <c r="O84" i="12"/>
  <c r="O82" i="12" s="1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91" i="12"/>
  <c r="M91" i="12" s="1"/>
  <c r="I91" i="12"/>
  <c r="K91" i="12"/>
  <c r="O91" i="12"/>
  <c r="O90" i="12" s="1"/>
  <c r="Q91" i="12"/>
  <c r="V91" i="12"/>
  <c r="G92" i="12"/>
  <c r="M92" i="12" s="1"/>
  <c r="I92" i="12"/>
  <c r="K92" i="12"/>
  <c r="O92" i="12"/>
  <c r="Q92" i="12"/>
  <c r="V92" i="12"/>
  <c r="G97" i="12"/>
  <c r="M97" i="12" s="1"/>
  <c r="I97" i="12"/>
  <c r="K97" i="12"/>
  <c r="O97" i="12"/>
  <c r="Q97" i="12"/>
  <c r="V97" i="12"/>
  <c r="G102" i="12"/>
  <c r="M102" i="12" s="1"/>
  <c r="I102" i="12"/>
  <c r="K102" i="12"/>
  <c r="O102" i="12"/>
  <c r="Q102" i="12"/>
  <c r="V102" i="12"/>
  <c r="G107" i="12"/>
  <c r="I107" i="12"/>
  <c r="K107" i="12"/>
  <c r="M107" i="12"/>
  <c r="O107" i="12"/>
  <c r="Q107" i="12"/>
  <c r="V107" i="12"/>
  <c r="G112" i="12"/>
  <c r="I112" i="12"/>
  <c r="K112" i="12"/>
  <c r="M112" i="12"/>
  <c r="O112" i="12"/>
  <c r="Q112" i="12"/>
  <c r="V112" i="12"/>
  <c r="G117" i="12"/>
  <c r="M117" i="12" s="1"/>
  <c r="I117" i="12"/>
  <c r="K117" i="12"/>
  <c r="O117" i="12"/>
  <c r="Q117" i="12"/>
  <c r="V117" i="12"/>
  <c r="G123" i="12"/>
  <c r="M123" i="12" s="1"/>
  <c r="I123" i="12"/>
  <c r="K123" i="12"/>
  <c r="O123" i="12"/>
  <c r="O122" i="12" s="1"/>
  <c r="Q123" i="12"/>
  <c r="Q122" i="12" s="1"/>
  <c r="V123" i="12"/>
  <c r="G128" i="12"/>
  <c r="M128" i="12" s="1"/>
  <c r="I128" i="12"/>
  <c r="I122" i="12" s="1"/>
  <c r="K128" i="12"/>
  <c r="O128" i="12"/>
  <c r="Q128" i="12"/>
  <c r="V128" i="12"/>
  <c r="G136" i="12"/>
  <c r="G135" i="12" s="1"/>
  <c r="I68" i="1" s="1"/>
  <c r="I136" i="12"/>
  <c r="K136" i="12"/>
  <c r="O136" i="12"/>
  <c r="Q136" i="12"/>
  <c r="Q135" i="12" s="1"/>
  <c r="V136" i="12"/>
  <c r="G137" i="12"/>
  <c r="I137" i="12"/>
  <c r="K137" i="12"/>
  <c r="M137" i="12"/>
  <c r="O137" i="12"/>
  <c r="Q137" i="12"/>
  <c r="V137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O140" i="12" s="1"/>
  <c r="Q141" i="12"/>
  <c r="Q140" i="12" s="1"/>
  <c r="V141" i="12"/>
  <c r="G142" i="12"/>
  <c r="I142" i="12"/>
  <c r="K142" i="12"/>
  <c r="O142" i="12"/>
  <c r="Q142" i="12"/>
  <c r="V142" i="12"/>
  <c r="G146" i="12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V145" i="12" s="1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5" i="12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Q154" i="12" s="1"/>
  <c r="V158" i="12"/>
  <c r="AE160" i="12"/>
  <c r="F40" i="1" s="1"/>
  <c r="I20" i="1"/>
  <c r="AZ52" i="1"/>
  <c r="AZ51" i="1"/>
  <c r="AZ50" i="1"/>
  <c r="AZ49" i="1"/>
  <c r="AZ48" i="1"/>
  <c r="AZ47" i="1"/>
  <c r="I58" i="1" l="1"/>
  <c r="I72" i="1" s="1"/>
  <c r="J58" i="1" s="1"/>
  <c r="O154" i="12"/>
  <c r="O145" i="12"/>
  <c r="K90" i="12"/>
  <c r="K82" i="12"/>
  <c r="K40" i="12"/>
  <c r="K22" i="12"/>
  <c r="M22" i="12"/>
  <c r="O11" i="12"/>
  <c r="K145" i="12"/>
  <c r="V90" i="12"/>
  <c r="V82" i="12"/>
  <c r="I82" i="12"/>
  <c r="I40" i="12"/>
  <c r="O22" i="12"/>
  <c r="M21" i="12"/>
  <c r="M20" i="12" s="1"/>
  <c r="M12" i="12"/>
  <c r="M11" i="12" s="1"/>
  <c r="M9" i="12"/>
  <c r="M8" i="12" s="1"/>
  <c r="V154" i="12"/>
  <c r="I154" i="12"/>
  <c r="I145" i="12"/>
  <c r="G140" i="12"/>
  <c r="I69" i="1" s="1"/>
  <c r="I18" i="1" s="1"/>
  <c r="K140" i="12"/>
  <c r="O135" i="12"/>
  <c r="K135" i="12"/>
  <c r="K122" i="12"/>
  <c r="Q90" i="12"/>
  <c r="Q82" i="12"/>
  <c r="G82" i="12"/>
  <c r="I65" i="1" s="1"/>
  <c r="Q40" i="12"/>
  <c r="O40" i="12"/>
  <c r="V34" i="12"/>
  <c r="K34" i="12"/>
  <c r="M19" i="12"/>
  <c r="M18" i="12" s="1"/>
  <c r="V11" i="12"/>
  <c r="K154" i="12"/>
  <c r="G154" i="12"/>
  <c r="I71" i="1" s="1"/>
  <c r="I19" i="1" s="1"/>
  <c r="Q145" i="12"/>
  <c r="G145" i="12"/>
  <c r="I70" i="1" s="1"/>
  <c r="V140" i="12"/>
  <c r="I140" i="12"/>
  <c r="V135" i="12"/>
  <c r="I135" i="12"/>
  <c r="V122" i="12"/>
  <c r="I90" i="12"/>
  <c r="G34" i="12"/>
  <c r="I63" i="1" s="1"/>
  <c r="Q34" i="12"/>
  <c r="I34" i="12"/>
  <c r="V22" i="12"/>
  <c r="I22" i="12"/>
  <c r="AF160" i="12"/>
  <c r="Q11" i="12"/>
  <c r="I11" i="12"/>
  <c r="I16" i="1"/>
  <c r="F42" i="1"/>
  <c r="M90" i="12"/>
  <c r="M140" i="12"/>
  <c r="M122" i="12"/>
  <c r="M40" i="12"/>
  <c r="M136" i="12"/>
  <c r="M135" i="12" s="1"/>
  <c r="M83" i="12"/>
  <c r="M82" i="12" s="1"/>
  <c r="G22" i="12"/>
  <c r="I62" i="1" s="1"/>
  <c r="I17" i="1" s="1"/>
  <c r="M146" i="12"/>
  <c r="M145" i="12" s="1"/>
  <c r="G122" i="12"/>
  <c r="I67" i="1" s="1"/>
  <c r="G90" i="12"/>
  <c r="I66" i="1" s="1"/>
  <c r="M38" i="12"/>
  <c r="M34" i="12" s="1"/>
  <c r="M155" i="12"/>
  <c r="M154" i="12" s="1"/>
  <c r="M142" i="12"/>
  <c r="M14" i="12"/>
  <c r="J28" i="1"/>
  <c r="J26" i="1"/>
  <c r="G38" i="1"/>
  <c r="F38" i="1"/>
  <c r="J23" i="1"/>
  <c r="J24" i="1"/>
  <c r="J25" i="1"/>
  <c r="J27" i="1"/>
  <c r="E24" i="1"/>
  <c r="E26" i="1"/>
  <c r="G160" i="12" l="1"/>
  <c r="G40" i="1"/>
  <c r="H40" i="1" s="1"/>
  <c r="I40" i="1" s="1"/>
  <c r="G41" i="1"/>
  <c r="H41" i="1" s="1"/>
  <c r="I41" i="1" s="1"/>
  <c r="G39" i="1"/>
  <c r="I21" i="1"/>
  <c r="J62" i="1"/>
  <c r="J66" i="1"/>
  <c r="J68" i="1"/>
  <c r="J69" i="1"/>
  <c r="J70" i="1"/>
  <c r="J65" i="1"/>
  <c r="J60" i="1"/>
  <c r="J61" i="1"/>
  <c r="J59" i="1"/>
  <c r="J64" i="1"/>
  <c r="J63" i="1"/>
  <c r="J71" i="1"/>
  <c r="J67" i="1"/>
  <c r="G23" i="1"/>
  <c r="G42" i="1" l="1"/>
  <c r="H39" i="1"/>
  <c r="H42" i="1" s="1"/>
  <c r="I39" i="1"/>
  <c r="I42" i="1" s="1"/>
  <c r="J40" i="1" s="1"/>
  <c r="J72" i="1"/>
  <c r="A23" i="1"/>
  <c r="J39" i="1" l="1"/>
  <c r="J42" i="1" s="1"/>
  <c r="J41" i="1"/>
  <c r="G25" i="1"/>
  <c r="A25" i="1" s="1"/>
  <c r="G28" i="1"/>
  <c r="A24" i="1"/>
  <c r="G24" i="1"/>
  <c r="G26" i="1" l="1"/>
  <c r="A26" i="1"/>
  <c r="A27" i="1"/>
  <c r="G29" i="1" s="1"/>
  <c r="G27" i="1" s="1"/>
  <c r="A2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<sst xmlns="http://schemas.openxmlformats.org/spreadsheetml/2006/main" count="819" uniqueCount="320">
  <si>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</si>
  <si>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</si>
  <si>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</si>
  <si>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</si>
  <si>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</si>
  <si>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</si>
  <si>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</si>
  <si>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</si>
  <si>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</si>
  <si>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</si>
  <si>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</si>
  <si>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</si>
  <si>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</si>
  <si>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</si>
  <si>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</si>
  <si>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</si>
  <si>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</si>
  <si>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</si>
  <si>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</si>
  <si>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</si>
  <si>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</si>
  <si>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</si>
  <si>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</si>
  <si>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</si>
  <si>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</si>
  <si>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</si>
  <si>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</si>
  <si>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</si>
  <si>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</si>
  <si>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</si>
  <si>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</si>
  <si>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</si>
  <si>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</si>
  <si>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</si>
  <si>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</si>
  <si>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</si>
  <si>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</si>
  <si>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</si>
  <si>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</si>
  <si>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</si>
  <si>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</si>
  <si>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</si>
  <si>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</si>
  <si>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</si>
  <si>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střechy budovy jídelny a školní družiny</t>
  </si>
  <si>
    <t>ZŠ Dobrovského</t>
  </si>
  <si>
    <t>Objekt:</t>
  </si>
  <si>
    <t>Rozpočet:</t>
  </si>
  <si>
    <t>ZŠ Dobrovského Lanškroun</t>
  </si>
  <si>
    <t>svoboda.plan s.r.o.</t>
  </si>
  <si>
    <t>Dolní Čermná 391</t>
  </si>
  <si>
    <t>Dolní Čermná</t>
  </si>
  <si>
    <t>56153</t>
  </si>
  <si>
    <t>27554805</t>
  </si>
  <si>
    <t>Stavba</t>
  </si>
  <si>
    <t>Celkem za stavbu</t>
  </si>
  <si>
    <t>CZK</t>
  </si>
  <si>
    <t>#POPS</t>
  </si>
  <si>
    <t>#POPO</t>
  </si>
  <si>
    <t>#POPR</t>
  </si>
  <si>
    <t>Popis rozpočtu: 01 - Oprava střechy budovy jídelny a školní družiny</t>
  </si>
  <si>
    <t>Poznámky:</t>
  </si>
  <si>
    <t>Součástí bouracích prací je nezbytné statické zajištění stávajících konstrukcí, ochrana stávajících částí stavby před poškozením, odvoz suti a vybouraných prvků a jejich likvidace v souladu s příslušnými právními předpisy a dodržování právních předpisů o ochraně zdraví a bezpečnosti práce.</t>
  </si>
  <si>
    <t>Součástí demontáže střešní krytiny a odvodňovacích prvků bude ochrana před zatékáním dešťové vody (sněhu) do stávajících konstrukcí objektu.</t>
  </si>
  <si>
    <t>Případné obchodní názvy výrobků v rozpočtu pouze ilustrují technické a bezpečnostní vlastnosti výrobku, použity mohou být výrobky se stejnými parametry.</t>
  </si>
  <si>
    <t>Při práci na střeše a fasádě objektu budou přijata nezbytná bezpečnostní opatření vyplývající z provozu na navazujících zpevněných plochách a opatření k ochraně stávajících a navazujících konstrukcí objektu (stávající střecha, fasáda, okna atd.)</t>
  </si>
  <si>
    <t>Bourání bude probíhat postupným rozebíráním konstrukcí do předem vyhraného prostoru k další manipulaci a odvozu. Kolem objektu bude vytvořeno odpovídající ochranné pásmo. Při provádění bouracích prací bude respektován stávající stav staveb.</t>
  </si>
  <si>
    <t>Rekapitulace dílů</t>
  </si>
  <si>
    <t>Typ dílu</t>
  </si>
  <si>
    <t>416</t>
  </si>
  <si>
    <t>Podhledy a mezistropy montované lehké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</si>
  <si>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</si>
  <si>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</si>
  <si>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</si>
  <si>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</si>
  <si>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</si>
  <si>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</si>
  <si>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</si>
  <si>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</si>
  <si>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</si>
  <si>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</si>
  <si>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</si>
  <si>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</si>
  <si>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</si>
  <si>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</si>
  <si>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</si>
  <si>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</si>
  <si>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</si>
  <si>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</si>
  <si>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</si>
  <si>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</si>
  <si>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</si>
  <si>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</si>
  <si>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</si>
  <si>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</si>
  <si>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</si>
  <si>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</si>
  <si>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</si>
  <si>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</si>
  <si>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</si>
  <si>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</si>
  <si>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</si>
  <si>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</si>
  <si>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</si>
  <si>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</si>
  <si>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</si>
  <si>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</si>
  <si>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</si>
  <si>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</si>
  <si>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</si>
  <si>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</si>
  <si>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</si>
  <si>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</si>
  <si>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</si>
  <si>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</si>
  <si>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</si>
  <si>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</si>
  <si>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</si>
  <si>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</si>
  <si>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</si>
  <si>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</si>
  <si>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</si>
  <si>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</si>
  <si>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</si>
  <si>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</si>
  <si>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</si>
  <si>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416091071RT1R</t>
  </si>
  <si>
    <t>Příplatek za opláštění ostění střešního okna včetně dodávky materiálu</t>
  </si>
  <si>
    <t>kus</t>
  </si>
  <si>
    <t>Vlastní</t>
  </si>
  <si>
    <t>RTS 24/ I</t>
  </si>
  <si>
    <t>Práce</t>
  </si>
  <si>
    <t>Běžná</t>
  </si>
  <si>
    <t>POL1_</t>
  </si>
  <si>
    <t>Oprava ostění kolem střešních oken (tzn. ostění, nadpraží, parapet)</t>
  </si>
  <si>
    <t>POP</t>
  </si>
  <si>
    <t>941941031R00</t>
  </si>
  <si>
    <t>Montáž lešení leh.řad.s podlahami,š.do 1 m, H 10 m</t>
  </si>
  <si>
    <t>m2</t>
  </si>
  <si>
    <t>RTS 23/ II</t>
  </si>
  <si>
    <t>941941831R00</t>
  </si>
  <si>
    <t>Demontáž lešení leh.řad.s podlahami,š.1 m, H 10 m</t>
  </si>
  <si>
    <t>941955002R00</t>
  </si>
  <si>
    <t>Lešení lehké pomocné, výška podlahy do 1,9 m</t>
  </si>
  <si>
    <t>944944011R00</t>
  </si>
  <si>
    <t>Montáž ochranné sítě z umělých vláken</t>
  </si>
  <si>
    <t>944944081R00</t>
  </si>
  <si>
    <t>Demontáž ochranné sítě z umělých vláken</t>
  </si>
  <si>
    <t>941941191R0R</t>
  </si>
  <si>
    <t>Příplatek za 1 měsíc použití lešení k pol.1031</t>
  </si>
  <si>
    <t>952901111R00</t>
  </si>
  <si>
    <t>Vyčištění budov o výšce podlaží do 4 m</t>
  </si>
  <si>
    <t>998011001R00</t>
  </si>
  <si>
    <t>Přesun hmot pro budovy zděné výšky do 6 m</t>
  </si>
  <si>
    <t>t</t>
  </si>
  <si>
    <t>Přesun hmot</t>
  </si>
  <si>
    <t>POL7_</t>
  </si>
  <si>
    <t>713111130RT2</t>
  </si>
  <si>
    <t>Montáž tepelné izolace krovů spodem, vložená mezi krokve 2 vrstvy - materiál ve specifikaci</t>
  </si>
  <si>
    <t>doplnění minerální izolace ve skladbě střechy (předpoklad 10% plochy)</t>
  </si>
  <si>
    <t>713111211RKR</t>
  </si>
  <si>
    <t>Montáž parozábrany, krovů spodem s přelepením spojů včetně dodávky fólie</t>
  </si>
  <si>
    <t>oprava stávající parozábrany</t>
  </si>
  <si>
    <t>oprava v místě oken (případně i v ploše, kde dojde k zásahu do tepelné izolace)</t>
  </si>
  <si>
    <t>713111271RS3R</t>
  </si>
  <si>
    <t>Provedení utěsnění styku s jinou konstrukcí, oboustrannou páskou včetně pásky</t>
  </si>
  <si>
    <t>m</t>
  </si>
  <si>
    <t>Indiv</t>
  </si>
  <si>
    <t>napojení parozábrany a PHI na související konstrukce - rámy oken</t>
  </si>
  <si>
    <t>63151386R</t>
  </si>
  <si>
    <t>Deska izolační minerální vata tl. 100 mm</t>
  </si>
  <si>
    <t>SPCM</t>
  </si>
  <si>
    <t>Specifikace</t>
  </si>
  <si>
    <t>POL3_</t>
  </si>
  <si>
    <t>doplnění tepelné izolace</t>
  </si>
  <si>
    <t>55*2</t>
  </si>
  <si>
    <t>VV</t>
  </si>
  <si>
    <t>998713102R00</t>
  </si>
  <si>
    <t>Přesun hmot pro izolace tepelné, výšky do 12 m</t>
  </si>
  <si>
    <t>765799231R00</t>
  </si>
  <si>
    <t>Montáž kontralaťování při vzdálenosti latí do 1 m</t>
  </si>
  <si>
    <t>montáž původních dřevěných kontralatí</t>
  </si>
  <si>
    <t>762341210RT2R</t>
  </si>
  <si>
    <t>Montáž bednění střech rovných, prkna hrubá na sraz včetně dodávky prken</t>
  </si>
  <si>
    <t>762342811R0R</t>
  </si>
  <si>
    <t>Demontáž laťování střech, rozteč latí do 22 cm</t>
  </si>
  <si>
    <t>762342814R0R</t>
  </si>
  <si>
    <t>Demontáž dřevěných kontralatí</t>
  </si>
  <si>
    <t>764811232R00</t>
  </si>
  <si>
    <t>Krytina hladká z lak. Pz šablon do 0,5 m2, do 45° vč. doplňků</t>
  </si>
  <si>
    <t>viz D.1.1.VK</t>
  </si>
  <si>
    <t>K.1</t>
  </si>
  <si>
    <t/>
  </si>
  <si>
    <t>materiál - ocelový pozinkovaný plech tl.min. 0.5mm s oboustranným lakem, vnější povrch je opatřen polyesterovým lakem tl.  35 µm s matným povrchem</t>
  </si>
  <si>
    <t>Součástí dodávky střešní krytiny jsou veškeré spojovací a kotevní prvky, doplňky a související prvky a konstrukce v soupisu a výkresu střechy.  </t>
  </si>
  <si>
    <t> </t>
  </si>
  <si>
    <t>-čistá plocha střešní krytiny - 508 m2</t>
  </si>
  <si>
    <t>-použití běžných a speciálních šablon dle technického podkladu výrobce krytiny (okapové šablona atd.)</t>
  </si>
  <si>
    <t>-oplechování prostupu komínového tělesa, vč.krycí lišty, rozměr komínu 900x750mm, 1kpl</t>
  </si>
  <si>
    <t>-oplechování u stěny stěny nad úrovní střechy, vč. krycí lišty - 8.4m</t>
  </si>
  <si>
    <t>-sněhové zachytávače - lopatky - v rozsahu a umístění dle stávajícího stavu - 72ks</t>
  </si>
  <si>
    <t>-prvky záchytného systémy - háky - 20ks</t>
  </si>
  <si>
    <t>-šablona s komínkem D100-125 - odvětrání kanalizace - 2ks</t>
  </si>
  <si>
    <t>-držáky vedení hromosvodu (přeložení původního hromosvodu)</t>
  </si>
  <si>
    <t>-prostupy pro stávající komínovou lávku</t>
  </si>
  <si>
    <t>Položka obsahuje dodávku a montáž falcovaných šablon na latě včetně 													spojovacích prostředků s antikorozním provedením.</t>
  </si>
  <si>
    <t>Šablony budou dodávány s ochrannou fólií.</t>
  </si>
  <si>
    <t>Veškeré doplňky budou ve stejné barevnosti a se stejnou povrchovou úpravou.</t>
  </si>
  <si>
    <t>764362811R0R</t>
  </si>
  <si>
    <t>Demontáž střešního okna, hladká krytina, do 45°</t>
  </si>
  <si>
    <t>opatrný zásah do vnitřního sádrokartonového ostění oken, opatrný zásah do napojení vnitřní parozábrany</t>
  </si>
  <si>
    <t>7643938-R001</t>
  </si>
  <si>
    <t>Demontáž všech původních měděných klempířských prvků a žaluzií větraného hřebene</t>
  </si>
  <si>
    <t>kpl</t>
  </si>
  <si>
    <t>-hranaté oplechování nároží - 48bm</t>
  </si>
  <si>
    <t>-oplechování prostupu komínového tělesa, vč. krycí lišty, rozměr komínu 900x750mm</t>
  </si>
  <si>
    <t>-sněhové zachytávače - lopatky 72ks</t>
  </si>
  <si>
    <t>-prostupy</t>
  </si>
  <si>
    <t>764-R001</t>
  </si>
  <si>
    <t>Oplechování nástavby zvýšeného větracího hřebene střechy</t>
  </si>
  <si>
    <t>K.2</t>
  </si>
  <si>
    <t>celková délka nástavby 16100mm</t>
  </si>
  <si>
    <t>profil viz řez objektem - r.š.2900mm</t>
  </si>
  <si>
    <t>vč. nových kotevních prvků vedení (překládaného) hromosvodu</t>
  </si>
  <si>
    <t>764-R002</t>
  </si>
  <si>
    <t>Demontáž střešních světlíků</t>
  </si>
  <si>
    <t>998764102R00</t>
  </si>
  <si>
    <t>Přesun hmot pro klempířské konstr., výšky do 12 m</t>
  </si>
  <si>
    <t>765321812R00</t>
  </si>
  <si>
    <t>Demontáž vláknocem.čtverců na laťování, do suti</t>
  </si>
  <si>
    <t>765323840R00</t>
  </si>
  <si>
    <t>Příplatek za sklon přes 30 do 45°,do suti,vláknocem.kr</t>
  </si>
  <si>
    <t>765799301R00</t>
  </si>
  <si>
    <t xml:space="preserve">Demontáž podstřešní fólie </t>
  </si>
  <si>
    <t>765799311RK7R</t>
  </si>
  <si>
    <t>Montáž fólie na krokve přibitím se slepením spojů včetně dodávky podstřešní difúzní fólie</t>
  </si>
  <si>
    <t>aplikace nové pojistné hydroizolační fólie na horní hranu krokví, ukončení na navazujících a prostupujících konstrukcích a prvcích lepením (s použitím systémových prvků)</t>
  </si>
  <si>
    <t>vč. napojení nové pojistné hydroizolační fólie na osazované rámy nových střešních oken</t>
  </si>
  <si>
    <t>508*1,15</t>
  </si>
  <si>
    <t>765799115R00</t>
  </si>
  <si>
    <t>Montáž střešních oken interierových</t>
  </si>
  <si>
    <t>766-R001</t>
  </si>
  <si>
    <t>Sestava čtyř střešních oken, kyvné dřevěné se spodním ovládáním</t>
  </si>
  <si>
    <t>viz D.1.1. VDO</t>
  </si>
  <si>
    <t>W.1</t>
  </si>
  <si>
    <t>rozm. 780x1600mm</t>
  </si>
  <si>
    <t>766-R002</t>
  </si>
  <si>
    <t>Sestava dvou střešních oken, kyvné dřevěné se spodním ovládáním</t>
  </si>
  <si>
    <t>W.2</t>
  </si>
  <si>
    <t>766-R003</t>
  </si>
  <si>
    <t>W.3</t>
  </si>
  <si>
    <t>766-R004</t>
  </si>
  <si>
    <t>Střešní okno, kyvné dřevěné se spodním ovládáním</t>
  </si>
  <si>
    <t>W.4</t>
  </si>
  <si>
    <t>rozm. 660x980mm</t>
  </si>
  <si>
    <t>766-R005</t>
  </si>
  <si>
    <t>Střešní výlez pro nezateplené střechy, jednoduché zasklení - drátosklo</t>
  </si>
  <si>
    <t>W.5</t>
  </si>
  <si>
    <t>rozm. 700x500mm</t>
  </si>
  <si>
    <t>W.6</t>
  </si>
  <si>
    <t>767-R001</t>
  </si>
  <si>
    <t>Oprava stávající komínové lávky</t>
  </si>
  <si>
    <t>viz D.1.1. VTZ</t>
  </si>
  <si>
    <t>Z.1</t>
  </si>
  <si>
    <t>kontrola kotvení, očištění poškozené povrchové úpravy, příprava podkladu a nová povrchová úprava (2 vrstvy)</t>
  </si>
  <si>
    <t>767-R002</t>
  </si>
  <si>
    <t>Demontáž protidešťových žaluzií, úprava a montáž do původní pozice</t>
  </si>
  <si>
    <t>Z.2</t>
  </si>
  <si>
    <t>stávající větrací protidešťová žaluzie zvýšeného hřebene</t>
  </si>
  <si>
    <t>demontáž, odstranění původní povrchové úpravy, nová povrchová úprava (min.2 vrsvy), dodatečná aplikace sítě proti hmyzu na vnitřní stranu, montáž do původní pozice</t>
  </si>
  <si>
    <t>rozměr jedné žaluzie 500x800mm</t>
  </si>
  <si>
    <t>784191201R00</t>
  </si>
  <si>
    <t>Penetrace podkladu hloubková 1x</t>
  </si>
  <si>
    <t>784195212R00</t>
  </si>
  <si>
    <t>Malba bílá, bez penetrace, 2 x</t>
  </si>
  <si>
    <t>otěruvzdorná</t>
  </si>
  <si>
    <t>784011222RT2</t>
  </si>
  <si>
    <t>Zakrytí podlah včetně papírové lepenky</t>
  </si>
  <si>
    <t>M21-R001</t>
  </si>
  <si>
    <t>Demontáž stávajícího hromosvodu</t>
  </si>
  <si>
    <t>M21-R002</t>
  </si>
  <si>
    <t>Zpětná montáž hromosvodu do původní pozice</t>
  </si>
  <si>
    <t>provedení hromosvodu v původním rozsahu – použití původního</t>
  </si>
  <si>
    <t>vč. kotevních prvků</t>
  </si>
  <si>
    <t>979990191R00</t>
  </si>
  <si>
    <t>Poplatek za uložení suti - plastové výrobky, skupina odpadu 170203</t>
  </si>
  <si>
    <t>979081111R00R</t>
  </si>
  <si>
    <t>Odvoz suti a vybour. hmot na skládku do 25 km</t>
  </si>
  <si>
    <t>Včetně naložení na dopravní prostředek a složení na skládku, bez poplatku za skládku.</t>
  </si>
  <si>
    <t>979081111R0R</t>
  </si>
  <si>
    <t>Odvoz suti a vybour. hmot na skládku do 2 km</t>
  </si>
  <si>
    <t>odvoz demont. dřev. latí a střešních oken na skládku investora</t>
  </si>
  <si>
    <t>979-R001</t>
  </si>
  <si>
    <t>Poplatek za uložení suti - vláknocem. krytina</t>
  </si>
  <si>
    <t>979082111R00</t>
  </si>
  <si>
    <t>Vnitrostaveništní doprava suti do 10 m</t>
  </si>
  <si>
    <t>Přesun suti</t>
  </si>
  <si>
    <t>POL8_</t>
  </si>
  <si>
    <t>979011111R0R</t>
  </si>
  <si>
    <t>Svislá doprava suti a vybour. hmot za 3.NP</t>
  </si>
  <si>
    <t>9-R001</t>
  </si>
  <si>
    <t>Ochrana střech nižších částí před poškozením</t>
  </si>
  <si>
    <t>00411 R</t>
  </si>
  <si>
    <t>Přípravné a průzkumné služby či práce</t>
  </si>
  <si>
    <t>Soubor</t>
  </si>
  <si>
    <t>VRN</t>
  </si>
  <si>
    <t>POL99_8</t>
  </si>
  <si>
    <t>005121 R</t>
  </si>
  <si>
    <t>Zařízení staveniště</t>
  </si>
  <si>
    <t>POL99_0</t>
  </si>
  <si>
    <t>005122010R</t>
  </si>
  <si>
    <t xml:space="preserve">Provoz objednatele </t>
  </si>
  <si>
    <t>POL99_1</t>
  </si>
  <si>
    <t>SUM</t>
  </si>
  <si>
    <t>Poznámky uchazeče k zadání</t>
  </si>
  <si>
    <t>POPUZIV</t>
  </si>
  <si>
    <t>čtvercové šablony se zámky, rozm.290x290mm - 400x400mm, kladení "česká šablona"</t>
  </si>
  <si>
    <t>END</t>
  </si>
  <si>
    <t>Popis stavby: ZŠ Dobrovského Lanškroun</t>
  </si>
  <si>
    <t xml:space="preserve">Popis objektu: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</si>
</sst>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5"/>
  <sheetViews>
    <sheetView showGridLines="0" tabSelected="1" topLeftCell="B1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235" t="s">
        <v>4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7" t="s">
        <v>24</v>
      </c>
      <c r="C2" s="78"/>
      <c r="D2" s="79"/>
      <c r="E2" s="241" t="s">
        <v>48</v>
      </c>
      <c r="F2" s="242"/>
      <c r="G2" s="242"/>
      <c r="H2" s="242"/>
      <c r="I2" s="242"/>
      <c r="J2" s="243"/>
      <c r="O2" s="1"/>
    </row>
    <row r="3" spans="1:15" ht="27" customHeight="1" x14ac:dyDescent="0.2">
      <c r="A3" s="2"/>
      <c r="B3" s="80" t="s">
        <v>46</v>
      </c>
      <c r="C3" s="78"/>
      <c r="D3" s="81"/>
      <c r="E3" s="244"/>
      <c r="F3" s="245"/>
      <c r="G3" s="245"/>
      <c r="H3" s="245"/>
      <c r="I3" s="245"/>
      <c r="J3" s="246"/>
    </row>
    <row r="4" spans="1:15" ht="23.25" customHeight="1" x14ac:dyDescent="0.2">
      <c r="A4" s="74">
        <v>619</v>
      </c>
      <c r="B4" s="82" t="s">
        <v>47</v>
      </c>
      <c r="C4" s="83"/>
      <c r="D4" s="84" t="s">
        <v>43</v>
      </c>
      <c r="E4" s="224" t="s">
        <v>44</v>
      </c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23</v>
      </c>
      <c r="D5" s="229"/>
      <c r="E5" s="230"/>
      <c r="F5" s="230"/>
      <c r="G5" s="230"/>
      <c r="H5" s="18" t="s">
        <v>42</v>
      </c>
      <c r="I5" s="22"/>
      <c r="J5" s="8"/>
    </row>
    <row r="6" spans="1:15" ht="15.75" customHeight="1" x14ac:dyDescent="0.2">
      <c r="A6" s="2"/>
      <c r="B6" s="28"/>
      <c r="C6" s="54"/>
      <c r="D6" s="231"/>
      <c r="E6" s="232"/>
      <c r="F6" s="232"/>
      <c r="G6" s="232"/>
      <c r="H6" s="18" t="s">
        <v>36</v>
      </c>
      <c r="I6" s="22"/>
      <c r="J6" s="8"/>
    </row>
    <row r="7" spans="1:15" ht="15.75" customHeight="1" x14ac:dyDescent="0.2">
      <c r="A7" s="2"/>
      <c r="B7" s="29"/>
      <c r="C7" s="55"/>
      <c r="D7" s="52"/>
      <c r="E7" s="233"/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76" t="s">
        <v>49</v>
      </c>
      <c r="H8" s="18" t="s">
        <v>42</v>
      </c>
      <c r="I8" s="86" t="s">
        <v>53</v>
      </c>
      <c r="J8" s="8"/>
    </row>
    <row r="9" spans="1:15" ht="15.75" hidden="1" customHeight="1" x14ac:dyDescent="0.2">
      <c r="A9" s="2"/>
      <c r="B9" s="2"/>
      <c r="D9" s="76" t="s">
        <v>50</v>
      </c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5"/>
      <c r="D10" s="75" t="s">
        <v>52</v>
      </c>
      <c r="E10" s="85" t="s">
        <v>51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8"/>
      <c r="E11" s="248"/>
      <c r="F11" s="248"/>
      <c r="G11" s="248"/>
      <c r="H11" s="18" t="s">
        <v>42</v>
      </c>
      <c r="I11" s="88"/>
      <c r="J11" s="8"/>
    </row>
    <row r="12" spans="1:15" ht="15.75" customHeight="1" x14ac:dyDescent="0.2">
      <c r="A12" s="2"/>
      <c r="B12" s="28"/>
      <c r="C12" s="54"/>
      <c r="D12" s="223"/>
      <c r="E12" s="223"/>
      <c r="F12" s="223"/>
      <c r="G12" s="223"/>
      <c r="H12" s="18" t="s">
        <v>36</v>
      </c>
      <c r="I12" s="88"/>
      <c r="J12" s="8"/>
    </row>
    <row r="13" spans="1:15" ht="15.75" customHeight="1" x14ac:dyDescent="0.2">
      <c r="A13" s="2"/>
      <c r="B13" s="29"/>
      <c r="C13" s="55"/>
      <c r="D13" s="87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22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9"/>
      <c r="D15" s="53"/>
      <c r="E15" s="247"/>
      <c r="F15" s="247"/>
      <c r="G15" s="249"/>
      <c r="H15" s="249"/>
      <c r="I15" s="249" t="s">
        <v>31</v>
      </c>
      <c r="J15" s="250"/>
    </row>
    <row r="16" spans="1:15" ht="23.25" customHeight="1" x14ac:dyDescent="0.2">
      <c r="A16" s="142" t="s">
        <v>26</v>
      </c>
      <c r="B16" s="38" t="s">
        <v>26</v>
      </c>
      <c r="C16" s="60"/>
      <c r="D16" s="61"/>
      <c r="E16" s="212"/>
      <c r="F16" s="213"/>
      <c r="G16" s="212"/>
      <c r="H16" s="213"/>
      <c r="I16" s="212">
        <f>SUMIF(F58:F71,A16,I58:I71)+SUMIF(F58:F71,"PSU",I58:I71)</f>
        <v>0</v>
      </c>
      <c r="J16" s="214"/>
    </row>
    <row r="17" spans="1:10" ht="23.25" customHeight="1" x14ac:dyDescent="0.2">
      <c r="A17" s="142" t="s">
        <v>27</v>
      </c>
      <c r="B17" s="38" t="s">
        <v>27</v>
      </c>
      <c r="C17" s="60"/>
      <c r="D17" s="61"/>
      <c r="E17" s="212"/>
      <c r="F17" s="213"/>
      <c r="G17" s="212"/>
      <c r="H17" s="213"/>
      <c r="I17" s="212">
        <f>SUMIF(F58:F71,A17,I58:I71)</f>
        <v>0</v>
      </c>
      <c r="J17" s="214"/>
    </row>
    <row r="18" spans="1:10" ht="23.25" customHeight="1" x14ac:dyDescent="0.2">
      <c r="A18" s="142" t="s">
        <v>28</v>
      </c>
      <c r="B18" s="38" t="s">
        <v>28</v>
      </c>
      <c r="C18" s="60"/>
      <c r="D18" s="61"/>
      <c r="E18" s="212"/>
      <c r="F18" s="213"/>
      <c r="G18" s="212"/>
      <c r="H18" s="213"/>
      <c r="I18" s="212">
        <f>SUMIF(F58:F71,A18,I58:I71)</f>
        <v>0</v>
      </c>
      <c r="J18" s="214"/>
    </row>
    <row r="19" spans="1:10" ht="23.25" customHeight="1" x14ac:dyDescent="0.2">
      <c r="A19" s="142" t="s">
        <v>96</v>
      </c>
      <c r="B19" s="38" t="s">
        <v>29</v>
      </c>
      <c r="C19" s="60"/>
      <c r="D19" s="61"/>
      <c r="E19" s="212"/>
      <c r="F19" s="213"/>
      <c r="G19" s="212"/>
      <c r="H19" s="213"/>
      <c r="I19" s="212">
        <f>SUMIF(F58:F71,A19,I58:I71)</f>
        <v>0</v>
      </c>
      <c r="J19" s="214"/>
    </row>
    <row r="20" spans="1:10" ht="23.25" customHeight="1" x14ac:dyDescent="0.2">
      <c r="A20" s="142" t="s">
        <v>97</v>
      </c>
      <c r="B20" s="38" t="s">
        <v>30</v>
      </c>
      <c r="C20" s="60"/>
      <c r="D20" s="61"/>
      <c r="E20" s="212"/>
      <c r="F20" s="213"/>
      <c r="G20" s="212"/>
      <c r="H20" s="213"/>
      <c r="I20" s="212">
        <f>SUMIF(F58:F71,A20,I58:I71)</f>
        <v>0</v>
      </c>
      <c r="J20" s="214"/>
    </row>
    <row r="21" spans="1:10" ht="23.25" customHeight="1" x14ac:dyDescent="0.2">
      <c r="A21" s="2"/>
      <c r="B21" s="48" t="s">
        <v>31</v>
      </c>
      <c r="C21" s="62"/>
      <c r="D21" s="63"/>
      <c r="E21" s="215"/>
      <c r="F21" s="251"/>
      <c r="G21" s="215"/>
      <c r="H21" s="251"/>
      <c r="I21" s="215">
        <f>SUM(I16:J20)</f>
        <v>0</v>
      </c>
      <c r="J21" s="216"/>
    </row>
    <row r="22" spans="1:10" ht="3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0"/>
      <c r="D23" s="61"/>
      <c r="E23" s="65">
        <v>12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0"/>
      <c r="D24" s="61"/>
      <c r="E24" s="65">
        <f>SazbaDPH1</f>
        <v>12</v>
      </c>
      <c r="F24" s="39" t="s">
        <v>0</v>
      </c>
      <c r="G24" s="208">
        <f>A23</f>
        <v>0</v>
      </c>
      <c r="H24" s="209"/>
      <c r="I24" s="20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0"/>
      <c r="D25" s="61"/>
      <c r="E25" s="65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6"/>
      <c r="D26" s="53"/>
      <c r="E26" s="67">
        <f>SazbaDPH2</f>
        <v>21</v>
      </c>
      <c r="F26" s="30" t="s">
        <v>0</v>
      </c>
      <c r="G26" s="238">
        <f>A25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8"/>
      <c r="D27" s="69"/>
      <c r="E27" s="68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8">
        <f>ZakladDPHSniVypocet+ZakladDPHZaklVypocet</f>
        <v>0</v>
      </c>
      <c r="H28" s="218"/>
      <c r="I28" s="218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7">
        <f>A27</f>
        <v>0</v>
      </c>
      <c r="H29" s="217"/>
      <c r="I29" s="217"/>
      <c r="J29" s="121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2"/>
      <c r="D34" s="219"/>
      <c r="E34" s="220"/>
      <c r="G34" s="221"/>
      <c r="H34" s="222"/>
      <c r="I34" s="222"/>
      <c r="J34" s="25"/>
    </row>
    <row r="35" spans="1:52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52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52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52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52" ht="25.5" hidden="1" customHeight="1" x14ac:dyDescent="0.2">
      <c r="A39" s="90">
        <v>1</v>
      </c>
      <c r="B39" s="100" t="s">
        <v>54</v>
      </c>
      <c r="C39" s="202"/>
      <c r="D39" s="202"/>
      <c r="E39" s="202"/>
      <c r="F39" s="101">
        <f>'01 01 Pol'!AE160</f>
        <v>0</v>
      </c>
      <c r="G39" s="102">
        <f>'01 01 Pol'!AF160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0">
        <v>2</v>
      </c>
      <c r="B40" s="105" t="s">
        <v>43</v>
      </c>
      <c r="C40" s="203" t="s">
        <v>45</v>
      </c>
      <c r="D40" s="203"/>
      <c r="E40" s="203"/>
      <c r="F40" s="106">
        <f>'01 01 Pol'!AE160</f>
        <v>0</v>
      </c>
      <c r="G40" s="107">
        <f>'01 01 Pol'!AF160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52" ht="25.5" hidden="1" customHeight="1" x14ac:dyDescent="0.2">
      <c r="A41" s="90">
        <v>3</v>
      </c>
      <c r="B41" s="109" t="s">
        <v>43</v>
      </c>
      <c r="C41" s="202" t="s">
        <v>44</v>
      </c>
      <c r="D41" s="202"/>
      <c r="E41" s="202"/>
      <c r="F41" s="110">
        <f>'01 01 Pol'!AE160</f>
        <v>0</v>
      </c>
      <c r="G41" s="103">
        <f>'01 01 Pol'!AF160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52" ht="25.5" hidden="1" customHeight="1" x14ac:dyDescent="0.2">
      <c r="A42" s="90"/>
      <c r="B42" s="204" t="s">
        <v>55</v>
      </c>
      <c r="C42" s="205"/>
      <c r="D42" s="205"/>
      <c r="E42" s="206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4" spans="1:52" x14ac:dyDescent="0.2">
      <c r="A44" t="s">
        <v>57</v>
      </c>
      <c r="B44" t="s">
        <v>318</v>
      </c>
    </row>
    <row r="45" spans="1:52" x14ac:dyDescent="0.2">
      <c r="A45" t="s">
        <v>58</v>
      </c>
      <c r="B45" t="s">
        <v>319</v>
      </c>
    </row>
    <row r="46" spans="1:52" x14ac:dyDescent="0.2">
      <c r="A46" t="s">
        <v>59</v>
      </c>
      <c r="B46" t="s">
        <v>60</v>
      </c>
    </row>
    <row r="47" spans="1:52" x14ac:dyDescent="0.2">
      <c r="B47" s="201" t="s">
        <v>61</v>
      </c>
      <c r="C47" s="201"/>
      <c r="D47" s="201"/>
      <c r="E47" s="201"/>
      <c r="F47" s="201"/>
      <c r="G47" s="201"/>
      <c r="H47" s="201"/>
      <c r="I47" s="201"/>
      <c r="J47" s="201"/>
      <c r="AZ47" s="122" t="str">
        <f t="shared" ref="AZ47:AZ52" si="1">B47</f>
        <v>Poznámky:</v>
      </c>
    </row>
    <row r="48" spans="1:52" ht="38.25" x14ac:dyDescent="0.2">
      <c r="B48" s="201" t="s">
        <v>62</v>
      </c>
      <c r="C48" s="201"/>
      <c r="D48" s="201"/>
      <c r="E48" s="201"/>
      <c r="F48" s="201"/>
      <c r="G48" s="201"/>
      <c r="H48" s="201"/>
      <c r="I48" s="201"/>
      <c r="J48" s="201"/>
      <c r="AZ48" s="122" t="str">
        <f t="shared" si="1"/>
        <v>Součástí bouracích prací je nezbytné statické zajištění stávajících konstrukcí, ochrana stávajících částí stavby před poškozením, odvoz suti a vybouraných prvků a jejich likvidace v souladu s příslušnými právními předpisy a dodržování právních předpisů o ochraně zdraví a bezpečnosti práce.</v>
      </c>
    </row>
    <row r="49" spans="1:52" ht="25.5" x14ac:dyDescent="0.2">
      <c r="B49" s="201" t="s">
        <v>63</v>
      </c>
      <c r="C49" s="201"/>
      <c r="D49" s="201"/>
      <c r="E49" s="201"/>
      <c r="F49" s="201"/>
      <c r="G49" s="201"/>
      <c r="H49" s="201"/>
      <c r="I49" s="201"/>
      <c r="J49" s="201"/>
      <c r="AZ49" s="122" t="str">
        <f t="shared" si="1"/>
        <v>Součástí demontáže střešní krytiny a odvodňovacích prvků bude ochrana před zatékáním dešťové vody (sněhu) do stávajících konstrukcí objektu.</v>
      </c>
    </row>
    <row r="50" spans="1:52" ht="25.5" x14ac:dyDescent="0.2">
      <c r="B50" s="201" t="s">
        <v>64</v>
      </c>
      <c r="C50" s="201"/>
      <c r="D50" s="201"/>
      <c r="E50" s="201"/>
      <c r="F50" s="201"/>
      <c r="G50" s="201"/>
      <c r="H50" s="201"/>
      <c r="I50" s="201"/>
      <c r="J50" s="201"/>
      <c r="AZ50" s="122" t="str">
        <f t="shared" si="1"/>
        <v>Případné obchodní názvy výrobků v rozpočtu pouze ilustrují technické a bezpečnostní vlastnosti výrobku, použity mohou být výrobky se stejnými parametry.</v>
      </c>
    </row>
    <row r="51" spans="1:52" ht="38.25" x14ac:dyDescent="0.2">
      <c r="B51" s="201" t="s">
        <v>65</v>
      </c>
      <c r="C51" s="201"/>
      <c r="D51" s="201"/>
      <c r="E51" s="201"/>
      <c r="F51" s="201"/>
      <c r="G51" s="201"/>
      <c r="H51" s="201"/>
      <c r="I51" s="201"/>
      <c r="J51" s="201"/>
      <c r="AZ51" s="122" t="str">
        <f t="shared" si="1"/>
        <v>Při práci na střeše a fasádě objektu budou přijata nezbytná bezpečnostní opatření vyplývající z provozu na navazujících zpevněných plochách a opatření k ochraně stávajících a navazujících konstrukcí objektu (stávající střecha, fasáda, okna atd.)</v>
      </c>
    </row>
    <row r="52" spans="1:52" ht="38.25" x14ac:dyDescent="0.2">
      <c r="B52" s="201" t="s">
        <v>66</v>
      </c>
      <c r="C52" s="201"/>
      <c r="D52" s="201"/>
      <c r="E52" s="201"/>
      <c r="F52" s="201"/>
      <c r="G52" s="201"/>
      <c r="H52" s="201"/>
      <c r="I52" s="201"/>
      <c r="J52" s="201"/>
      <c r="AZ52" s="122" t="str">
        <f t="shared" si="1"/>
        <v>Bourání bude probíhat postupným rozebíráním konstrukcí do předem vyhraného prostoru k další manipulaci a odvozu. Kolem objektu bude vytvořeno odpovídající ochranné pásmo. Při provádění bouracích prací bude respektován stávající stav staveb.</v>
      </c>
    </row>
    <row r="55" spans="1:52" ht="15.75" x14ac:dyDescent="0.25">
      <c r="B55" s="123" t="s">
        <v>67</v>
      </c>
    </row>
    <row r="57" spans="1:52" ht="25.5" customHeight="1" x14ac:dyDescent="0.2">
      <c r="A57" s="125"/>
      <c r="B57" s="128" t="s">
        <v>18</v>
      </c>
      <c r="C57" s="128" t="s">
        <v>6</v>
      </c>
      <c r="D57" s="129"/>
      <c r="E57" s="129"/>
      <c r="F57" s="130" t="s">
        <v>68</v>
      </c>
      <c r="G57" s="130"/>
      <c r="H57" s="130"/>
      <c r="I57" s="130" t="s">
        <v>31</v>
      </c>
      <c r="J57" s="130" t="s">
        <v>0</v>
      </c>
    </row>
    <row r="58" spans="1:52" ht="36.75" customHeight="1" x14ac:dyDescent="0.2">
      <c r="A58" s="126"/>
      <c r="B58" s="131" t="s">
        <v>69</v>
      </c>
      <c r="C58" s="199" t="s">
        <v>70</v>
      </c>
      <c r="D58" s="200"/>
      <c r="E58" s="200"/>
      <c r="F58" s="138" t="s">
        <v>26</v>
      </c>
      <c r="G58" s="139"/>
      <c r="H58" s="139"/>
      <c r="I58" s="139">
        <f>'01 01 Pol'!G8</f>
        <v>0</v>
      </c>
      <c r="J58" s="135" t="str">
        <f>IF(I72=0,"",I58/I72*100)</f>
        <v/>
      </c>
    </row>
    <row r="59" spans="1:52" ht="36.75" customHeight="1" x14ac:dyDescent="0.2">
      <c r="A59" s="126"/>
      <c r="B59" s="131" t="s">
        <v>71</v>
      </c>
      <c r="C59" s="199" t="s">
        <v>72</v>
      </c>
      <c r="D59" s="200"/>
      <c r="E59" s="200"/>
      <c r="F59" s="138" t="s">
        <v>26</v>
      </c>
      <c r="G59" s="139"/>
      <c r="H59" s="139"/>
      <c r="I59" s="139">
        <f>'01 01 Pol'!G11</f>
        <v>0</v>
      </c>
      <c r="J59" s="135" t="str">
        <f>IF(I72=0,"",I59/I72*100)</f>
        <v/>
      </c>
    </row>
    <row r="60" spans="1:52" ht="36.75" customHeight="1" x14ac:dyDescent="0.2">
      <c r="A60" s="126"/>
      <c r="B60" s="131" t="s">
        <v>73</v>
      </c>
      <c r="C60" s="199" t="s">
        <v>74</v>
      </c>
      <c r="D60" s="200"/>
      <c r="E60" s="200"/>
      <c r="F60" s="138" t="s">
        <v>26</v>
      </c>
      <c r="G60" s="139"/>
      <c r="H60" s="139"/>
      <c r="I60" s="139">
        <f>'01 01 Pol'!G18</f>
        <v>0</v>
      </c>
      <c r="J60" s="135" t="str">
        <f>IF(I72=0,"",I60/I72*100)</f>
        <v/>
      </c>
    </row>
    <row r="61" spans="1:52" ht="36.75" customHeight="1" x14ac:dyDescent="0.2">
      <c r="A61" s="126"/>
      <c r="B61" s="131" t="s">
        <v>75</v>
      </c>
      <c r="C61" s="199" t="s">
        <v>76</v>
      </c>
      <c r="D61" s="200"/>
      <c r="E61" s="200"/>
      <c r="F61" s="138" t="s">
        <v>26</v>
      </c>
      <c r="G61" s="139"/>
      <c r="H61" s="139"/>
      <c r="I61" s="139">
        <f>'01 01 Pol'!G20</f>
        <v>0</v>
      </c>
      <c r="J61" s="135" t="str">
        <f>IF(I72=0,"",I61/I72*100)</f>
        <v/>
      </c>
    </row>
    <row r="62" spans="1:52" ht="36.75" customHeight="1" x14ac:dyDescent="0.2">
      <c r="A62" s="126"/>
      <c r="B62" s="131" t="s">
        <v>77</v>
      </c>
      <c r="C62" s="199" t="s">
        <v>78</v>
      </c>
      <c r="D62" s="200"/>
      <c r="E62" s="200"/>
      <c r="F62" s="138" t="s">
        <v>27</v>
      </c>
      <c r="G62" s="139"/>
      <c r="H62" s="139"/>
      <c r="I62" s="139">
        <f>'01 01 Pol'!G22</f>
        <v>0</v>
      </c>
      <c r="J62" s="135" t="str">
        <f>IF(I72=0,"",I62/I72*100)</f>
        <v/>
      </c>
    </row>
    <row r="63" spans="1:52" ht="36.75" customHeight="1" x14ac:dyDescent="0.2">
      <c r="A63" s="126"/>
      <c r="B63" s="131" t="s">
        <v>79</v>
      </c>
      <c r="C63" s="199" t="s">
        <v>80</v>
      </c>
      <c r="D63" s="200"/>
      <c r="E63" s="200"/>
      <c r="F63" s="138" t="s">
        <v>27</v>
      </c>
      <c r="G63" s="139"/>
      <c r="H63" s="139"/>
      <c r="I63" s="139">
        <f>'01 01 Pol'!G34</f>
        <v>0</v>
      </c>
      <c r="J63" s="135" t="str">
        <f>IF(I72=0,"",I63/I72*100)</f>
        <v/>
      </c>
    </row>
    <row r="64" spans="1:52" ht="36.75" customHeight="1" x14ac:dyDescent="0.2">
      <c r="A64" s="126"/>
      <c r="B64" s="131" t="s">
        <v>81</v>
      </c>
      <c r="C64" s="199" t="s">
        <v>82</v>
      </c>
      <c r="D64" s="200"/>
      <c r="E64" s="200"/>
      <c r="F64" s="138" t="s">
        <v>27</v>
      </c>
      <c r="G64" s="139"/>
      <c r="H64" s="139"/>
      <c r="I64" s="139">
        <f>'01 01 Pol'!G40</f>
        <v>0</v>
      </c>
      <c r="J64" s="135" t="str">
        <f>IF(I72=0,"",I64/I72*100)</f>
        <v/>
      </c>
    </row>
    <row r="65" spans="1:10" ht="36.75" customHeight="1" x14ac:dyDescent="0.2">
      <c r="A65" s="126"/>
      <c r="B65" s="131" t="s">
        <v>83</v>
      </c>
      <c r="C65" s="199" t="s">
        <v>84</v>
      </c>
      <c r="D65" s="200"/>
      <c r="E65" s="200"/>
      <c r="F65" s="138" t="s">
        <v>27</v>
      </c>
      <c r="G65" s="139"/>
      <c r="H65" s="139"/>
      <c r="I65" s="139">
        <f>'01 01 Pol'!G82</f>
        <v>0</v>
      </c>
      <c r="J65" s="135" t="str">
        <f>IF(I72=0,"",I65/I72*100)</f>
        <v/>
      </c>
    </row>
    <row r="66" spans="1:10" ht="36.75" customHeight="1" x14ac:dyDescent="0.2">
      <c r="A66" s="126"/>
      <c r="B66" s="131" t="s">
        <v>85</v>
      </c>
      <c r="C66" s="199" t="s">
        <v>86</v>
      </c>
      <c r="D66" s="200"/>
      <c r="E66" s="200"/>
      <c r="F66" s="138" t="s">
        <v>27</v>
      </c>
      <c r="G66" s="139"/>
      <c r="H66" s="139"/>
      <c r="I66" s="139">
        <f>'01 01 Pol'!G90</f>
        <v>0</v>
      </c>
      <c r="J66" s="135" t="str">
        <f>IF(I72=0,"",I66/I72*100)</f>
        <v/>
      </c>
    </row>
    <row r="67" spans="1:10" ht="36.75" customHeight="1" x14ac:dyDescent="0.2">
      <c r="A67" s="126"/>
      <c r="B67" s="131" t="s">
        <v>87</v>
      </c>
      <c r="C67" s="199" t="s">
        <v>88</v>
      </c>
      <c r="D67" s="200"/>
      <c r="E67" s="200"/>
      <c r="F67" s="138" t="s">
        <v>27</v>
      </c>
      <c r="G67" s="139"/>
      <c r="H67" s="139"/>
      <c r="I67" s="139">
        <f>'01 01 Pol'!G122</f>
        <v>0</v>
      </c>
      <c r="J67" s="135" t="str">
        <f>IF(I72=0,"",I67/I72*100)</f>
        <v/>
      </c>
    </row>
    <row r="68" spans="1:10" ht="36.75" customHeight="1" x14ac:dyDescent="0.2">
      <c r="A68" s="126"/>
      <c r="B68" s="131" t="s">
        <v>89</v>
      </c>
      <c r="C68" s="199" t="s">
        <v>90</v>
      </c>
      <c r="D68" s="200"/>
      <c r="E68" s="200"/>
      <c r="F68" s="138" t="s">
        <v>27</v>
      </c>
      <c r="G68" s="139"/>
      <c r="H68" s="139"/>
      <c r="I68" s="139">
        <f>'01 01 Pol'!G135</f>
        <v>0</v>
      </c>
      <c r="J68" s="135" t="str">
        <f>IF(I72=0,"",I68/I72*100)</f>
        <v/>
      </c>
    </row>
    <row r="69" spans="1:10" ht="36.75" customHeight="1" x14ac:dyDescent="0.2">
      <c r="A69" s="126"/>
      <c r="B69" s="131" t="s">
        <v>91</v>
      </c>
      <c r="C69" s="199" t="s">
        <v>92</v>
      </c>
      <c r="D69" s="200"/>
      <c r="E69" s="200"/>
      <c r="F69" s="138" t="s">
        <v>28</v>
      </c>
      <c r="G69" s="139"/>
      <c r="H69" s="139"/>
      <c r="I69" s="139">
        <f>'01 01 Pol'!G140</f>
        <v>0</v>
      </c>
      <c r="J69" s="135" t="str">
        <f>IF(I72=0,"",I69/I72*100)</f>
        <v/>
      </c>
    </row>
    <row r="70" spans="1:10" ht="36.75" customHeight="1" x14ac:dyDescent="0.2">
      <c r="A70" s="126"/>
      <c r="B70" s="131" t="s">
        <v>93</v>
      </c>
      <c r="C70" s="199" t="s">
        <v>94</v>
      </c>
      <c r="D70" s="200"/>
      <c r="E70" s="200"/>
      <c r="F70" s="138" t="s">
        <v>95</v>
      </c>
      <c r="G70" s="139"/>
      <c r="H70" s="139"/>
      <c r="I70" s="139">
        <f>'01 01 Pol'!G145</f>
        <v>0</v>
      </c>
      <c r="J70" s="135" t="str">
        <f>IF(I72=0,"",I70/I72*100)</f>
        <v/>
      </c>
    </row>
    <row r="71" spans="1:10" ht="36.75" customHeight="1" x14ac:dyDescent="0.2">
      <c r="A71" s="126"/>
      <c r="B71" s="131" t="s">
        <v>96</v>
      </c>
      <c r="C71" s="199" t="s">
        <v>29</v>
      </c>
      <c r="D71" s="200"/>
      <c r="E71" s="200"/>
      <c r="F71" s="138" t="s">
        <v>96</v>
      </c>
      <c r="G71" s="139"/>
      <c r="H71" s="139"/>
      <c r="I71" s="139">
        <f>'01 01 Pol'!G154</f>
        <v>0</v>
      </c>
      <c r="J71" s="135" t="str">
        <f>IF(I72=0,"",I71/I72*100)</f>
        <v/>
      </c>
    </row>
    <row r="72" spans="1:10" ht="25.5" customHeight="1" x14ac:dyDescent="0.2">
      <c r="A72" s="127"/>
      <c r="B72" s="132" t="s">
        <v>1</v>
      </c>
      <c r="C72" s="133"/>
      <c r="D72" s="134"/>
      <c r="E72" s="134"/>
      <c r="F72" s="140"/>
      <c r="G72" s="141"/>
      <c r="H72" s="141"/>
      <c r="I72" s="141">
        <f>SUM(I58:I71)</f>
        <v>0</v>
      </c>
      <c r="J72" s="136">
        <f>SUM(J58:J71)</f>
        <v>0</v>
      </c>
    </row>
    <row r="73" spans="1:10" x14ac:dyDescent="0.2">
      <c r="F73" s="89"/>
      <c r="G73" s="89"/>
      <c r="H73" s="89"/>
      <c r="I73" s="89"/>
      <c r="J73" s="137"/>
    </row>
    <row r="74" spans="1:10" x14ac:dyDescent="0.2">
      <c r="F74" s="89"/>
      <c r="G74" s="89"/>
      <c r="H74" s="89"/>
      <c r="I74" s="89"/>
      <c r="J74" s="137"/>
    </row>
    <row r="75" spans="1:10" x14ac:dyDescent="0.2">
      <c r="F75" s="89"/>
      <c r="G75" s="89"/>
      <c r="H75" s="89"/>
      <c r="I75" s="89"/>
      <c r="J75" s="13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B47:J47"/>
    <mergeCell ref="B48:J48"/>
    <mergeCell ref="B49:J49"/>
    <mergeCell ref="B50:J50"/>
    <mergeCell ref="B51:J51"/>
    <mergeCell ref="B52:J52"/>
    <mergeCell ref="C58:E58"/>
    <mergeCell ref="C59:E59"/>
    <mergeCell ref="C60:E60"/>
    <mergeCell ref="C61:E61"/>
    <mergeCell ref="C62:E62"/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8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9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10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98</v>
      </c>
    </row>
    <row r="2" spans="1:60" ht="24.95" customHeight="1" x14ac:dyDescent="0.2">
      <c r="A2" s="143" t="s">
        <v>8</v>
      </c>
      <c r="B2" s="49"/>
      <c r="C2" s="261" t="s">
        <v>48</v>
      </c>
      <c r="D2" s="262"/>
      <c r="E2" s="262"/>
      <c r="F2" s="262"/>
      <c r="G2" s="263"/>
      <c r="AG2" t="s">
        <v>99</v>
      </c>
    </row>
    <row r="3" spans="1:60" ht="24.95" customHeight="1" x14ac:dyDescent="0.2">
      <c r="A3" s="143" t="s">
        <v>9</v>
      </c>
      <c r="B3" s="49"/>
      <c r="C3" s="261"/>
      <c r="D3" s="262"/>
      <c r="E3" s="262"/>
      <c r="F3" s="262"/>
      <c r="G3" s="263"/>
      <c r="AC3" s="124" t="s">
        <v>99</v>
      </c>
      <c r="AG3" t="s">
        <v>100</v>
      </c>
    </row>
    <row r="4" spans="1:60" ht="24.95" customHeight="1" x14ac:dyDescent="0.2">
      <c r="A4" s="144" t="s">
        <v>10</v>
      </c>
      <c r="B4" s="145" t="s">
        <v>43</v>
      </c>
      <c r="C4" s="264" t="s">
        <v>44</v>
      </c>
      <c r="D4" s="265"/>
      <c r="E4" s="265"/>
      <c r="F4" s="265"/>
      <c r="G4" s="266"/>
      <c r="AG4" t="s">
        <v>101</v>
      </c>
    </row>
    <row r="5" spans="1:60" x14ac:dyDescent="0.2">
      <c r="D5" s="10"/>
    </row>
    <row r="6" spans="1:60" ht="38.25" x14ac:dyDescent="0.2">
      <c r="A6" s="147" t="s">
        <v>102</v>
      </c>
      <c r="B6" s="149" t="s">
        <v>103</v>
      </c>
      <c r="C6" s="149" t="s">
        <v>104</v>
      </c>
      <c r="D6" s="148" t="s">
        <v>105</v>
      </c>
      <c r="E6" s="147" t="s">
        <v>106</v>
      </c>
      <c r="F6" s="146" t="s">
        <v>107</v>
      </c>
      <c r="G6" s="147" t="s">
        <v>31</v>
      </c>
      <c r="H6" s="150" t="s">
        <v>32</v>
      </c>
      <c r="I6" s="150" t="s">
        <v>108</v>
      </c>
      <c r="J6" s="150" t="s">
        <v>33</v>
      </c>
      <c r="K6" s="150" t="s">
        <v>109</v>
      </c>
      <c r="L6" s="150" t="s">
        <v>110</v>
      </c>
      <c r="M6" s="150" t="s">
        <v>111</v>
      </c>
      <c r="N6" s="150" t="s">
        <v>112</v>
      </c>
      <c r="O6" s="150" t="s">
        <v>113</v>
      </c>
      <c r="P6" s="150" t="s">
        <v>114</v>
      </c>
      <c r="Q6" s="150" t="s">
        <v>115</v>
      </c>
      <c r="R6" s="150" t="s">
        <v>116</v>
      </c>
      <c r="S6" s="150" t="s">
        <v>117</v>
      </c>
      <c r="T6" s="150" t="s">
        <v>118</v>
      </c>
      <c r="U6" s="150" t="s">
        <v>119</v>
      </c>
      <c r="V6" s="150" t="s">
        <v>120</v>
      </c>
      <c r="W6" s="150" t="s">
        <v>121</v>
      </c>
      <c r="X6" s="150" t="s">
        <v>122</v>
      </c>
      <c r="Y6" s="150" t="s">
        <v>123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ht="25.5" x14ac:dyDescent="0.2">
      <c r="A8" s="170" t="s">
        <v>124</v>
      </c>
      <c r="B8" s="171" t="s">
        <v>69</v>
      </c>
      <c r="C8" s="190" t="s">
        <v>70</v>
      </c>
      <c r="D8" s="172"/>
      <c r="E8" s="173"/>
      <c r="F8" s="174"/>
      <c r="G8" s="175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0.92</v>
      </c>
      <c r="P8" s="168"/>
      <c r="Q8" s="168">
        <f>SUM(Q9:Q10)</f>
        <v>0</v>
      </c>
      <c r="R8" s="169"/>
      <c r="S8" s="169"/>
      <c r="T8" s="169"/>
      <c r="U8" s="169"/>
      <c r="V8" s="169">
        <f>SUM(V9:V10)</f>
        <v>56.65</v>
      </c>
      <c r="W8" s="169"/>
      <c r="X8" s="169"/>
      <c r="Y8" s="169"/>
      <c r="AG8" t="s">
        <v>125</v>
      </c>
    </row>
    <row r="9" spans="1:60" ht="22.5" outlineLevel="1" x14ac:dyDescent="0.2">
      <c r="A9" s="177">
        <v>1</v>
      </c>
      <c r="B9" s="178" t="s">
        <v>126</v>
      </c>
      <c r="C9" s="191" t="s">
        <v>127</v>
      </c>
      <c r="D9" s="179" t="s">
        <v>128</v>
      </c>
      <c r="E9" s="180">
        <v>55</v>
      </c>
      <c r="F9" s="181"/>
      <c r="G9" s="182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1.668E-2</v>
      </c>
      <c r="O9" s="160">
        <f>ROUND(E9*N9,2)</f>
        <v>0.92</v>
      </c>
      <c r="P9" s="160">
        <v>0</v>
      </c>
      <c r="Q9" s="160">
        <f>ROUND(E9*P9,2)</f>
        <v>0</v>
      </c>
      <c r="R9" s="161"/>
      <c r="S9" s="161" t="s">
        <v>129</v>
      </c>
      <c r="T9" s="161" t="s">
        <v>130</v>
      </c>
      <c r="U9" s="161">
        <v>1.03</v>
      </c>
      <c r="V9" s="161">
        <f>ROUND(E9*U9,2)</f>
        <v>56.65</v>
      </c>
      <c r="W9" s="161"/>
      <c r="X9" s="161" t="s">
        <v>131</v>
      </c>
      <c r="Y9" s="161" t="s">
        <v>132</v>
      </c>
      <c r="Z9" s="151"/>
      <c r="AA9" s="151"/>
      <c r="AB9" s="151"/>
      <c r="AC9" s="151"/>
      <c r="AD9" s="151"/>
      <c r="AE9" s="151"/>
      <c r="AF9" s="151"/>
      <c r="AG9" s="151" t="s">
        <v>133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8" t="s">
        <v>134</v>
      </c>
      <c r="D10" s="259"/>
      <c r="E10" s="259"/>
      <c r="F10" s="259"/>
      <c r="G10" s="259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135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70" t="s">
        <v>124</v>
      </c>
      <c r="B11" s="171" t="s">
        <v>71</v>
      </c>
      <c r="C11" s="190" t="s">
        <v>72</v>
      </c>
      <c r="D11" s="172"/>
      <c r="E11" s="173"/>
      <c r="F11" s="174"/>
      <c r="G11" s="175">
        <f>SUMIF(AG12:AG17,"&lt;&gt;NOR",G12:G17)</f>
        <v>0</v>
      </c>
      <c r="H11" s="169"/>
      <c r="I11" s="169">
        <f>SUM(I12:I17)</f>
        <v>0</v>
      </c>
      <c r="J11" s="169"/>
      <c r="K11" s="169">
        <f>SUM(K12:K17)</f>
        <v>0</v>
      </c>
      <c r="L11" s="169"/>
      <c r="M11" s="169">
        <f>SUM(M12:M17)</f>
        <v>0</v>
      </c>
      <c r="N11" s="168"/>
      <c r="O11" s="168">
        <f>SUM(O12:O17)</f>
        <v>17.029999999999998</v>
      </c>
      <c r="P11" s="168"/>
      <c r="Q11" s="168">
        <f>SUM(Q12:Q17)</f>
        <v>0</v>
      </c>
      <c r="R11" s="169"/>
      <c r="S11" s="169"/>
      <c r="T11" s="169"/>
      <c r="U11" s="169"/>
      <c r="V11" s="169">
        <f>SUM(V12:V17)</f>
        <v>269.14999999999998</v>
      </c>
      <c r="W11" s="169"/>
      <c r="X11" s="169"/>
      <c r="Y11" s="169"/>
      <c r="AG11" t="s">
        <v>125</v>
      </c>
    </row>
    <row r="12" spans="1:60" outlineLevel="1" x14ac:dyDescent="0.2">
      <c r="A12" s="183">
        <v>2</v>
      </c>
      <c r="B12" s="184" t="s">
        <v>136</v>
      </c>
      <c r="C12" s="192" t="s">
        <v>137</v>
      </c>
      <c r="D12" s="185" t="s">
        <v>138</v>
      </c>
      <c r="E12" s="186">
        <v>875</v>
      </c>
      <c r="F12" s="187"/>
      <c r="G12" s="188">
        <f t="shared" ref="G12:G17" si="0">ROUND(E12*F12,2)</f>
        <v>0</v>
      </c>
      <c r="H12" s="162"/>
      <c r="I12" s="161">
        <f t="shared" ref="I12:I17" si="1">ROUND(E12*H12,2)</f>
        <v>0</v>
      </c>
      <c r="J12" s="162"/>
      <c r="K12" s="161">
        <f t="shared" ref="K12:K17" si="2">ROUND(E12*J12,2)</f>
        <v>0</v>
      </c>
      <c r="L12" s="161">
        <v>21</v>
      </c>
      <c r="M12" s="161">
        <f t="shared" ref="M12:M17" si="3">G12*(1+L12/100)</f>
        <v>0</v>
      </c>
      <c r="N12" s="160">
        <v>1.8380000000000001E-2</v>
      </c>
      <c r="O12" s="160">
        <f t="shared" ref="O12:O17" si="4">ROUND(E12*N12,2)</f>
        <v>16.079999999999998</v>
      </c>
      <c r="P12" s="160">
        <v>0</v>
      </c>
      <c r="Q12" s="160">
        <f t="shared" ref="Q12:Q17" si="5">ROUND(E12*P12,2)</f>
        <v>0</v>
      </c>
      <c r="R12" s="161"/>
      <c r="S12" s="161" t="s">
        <v>130</v>
      </c>
      <c r="T12" s="161" t="s">
        <v>139</v>
      </c>
      <c r="U12" s="161">
        <v>0.13</v>
      </c>
      <c r="V12" s="161">
        <f t="shared" ref="V12:V17" si="6">ROUND(E12*U12,2)</f>
        <v>113.75</v>
      </c>
      <c r="W12" s="161"/>
      <c r="X12" s="161" t="s">
        <v>131</v>
      </c>
      <c r="Y12" s="161" t="s">
        <v>132</v>
      </c>
      <c r="Z12" s="151"/>
      <c r="AA12" s="151"/>
      <c r="AB12" s="151"/>
      <c r="AC12" s="151"/>
      <c r="AD12" s="151"/>
      <c r="AE12" s="151"/>
      <c r="AF12" s="151"/>
      <c r="AG12" s="151" t="s">
        <v>133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3">
        <v>3</v>
      </c>
      <c r="B13" s="184" t="s">
        <v>140</v>
      </c>
      <c r="C13" s="192" t="s">
        <v>141</v>
      </c>
      <c r="D13" s="185" t="s">
        <v>138</v>
      </c>
      <c r="E13" s="186">
        <v>875</v>
      </c>
      <c r="F13" s="187"/>
      <c r="G13" s="188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130</v>
      </c>
      <c r="T13" s="161" t="s">
        <v>139</v>
      </c>
      <c r="U13" s="161">
        <v>0.1</v>
      </c>
      <c r="V13" s="161">
        <f t="shared" si="6"/>
        <v>87.5</v>
      </c>
      <c r="W13" s="161"/>
      <c r="X13" s="161" t="s">
        <v>131</v>
      </c>
      <c r="Y13" s="161" t="s">
        <v>132</v>
      </c>
      <c r="Z13" s="151"/>
      <c r="AA13" s="151"/>
      <c r="AB13" s="151"/>
      <c r="AC13" s="151"/>
      <c r="AD13" s="151"/>
      <c r="AE13" s="151"/>
      <c r="AF13" s="151"/>
      <c r="AG13" s="151" t="s">
        <v>133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3">
        <v>4</v>
      </c>
      <c r="B14" s="184" t="s">
        <v>142</v>
      </c>
      <c r="C14" s="192" t="s">
        <v>143</v>
      </c>
      <c r="D14" s="185" t="s">
        <v>138</v>
      </c>
      <c r="E14" s="186">
        <v>90</v>
      </c>
      <c r="F14" s="187"/>
      <c r="G14" s="188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1.58E-3</v>
      </c>
      <c r="O14" s="160">
        <f t="shared" si="4"/>
        <v>0.14000000000000001</v>
      </c>
      <c r="P14" s="160">
        <v>0</v>
      </c>
      <c r="Q14" s="160">
        <f t="shared" si="5"/>
        <v>0</v>
      </c>
      <c r="R14" s="161"/>
      <c r="S14" s="161" t="s">
        <v>130</v>
      </c>
      <c r="T14" s="161" t="s">
        <v>130</v>
      </c>
      <c r="U14" s="161">
        <v>0.21</v>
      </c>
      <c r="V14" s="161">
        <f t="shared" si="6"/>
        <v>18.899999999999999</v>
      </c>
      <c r="W14" s="161"/>
      <c r="X14" s="161" t="s">
        <v>131</v>
      </c>
      <c r="Y14" s="161" t="s">
        <v>132</v>
      </c>
      <c r="Z14" s="151"/>
      <c r="AA14" s="151"/>
      <c r="AB14" s="151"/>
      <c r="AC14" s="151"/>
      <c r="AD14" s="151"/>
      <c r="AE14" s="151"/>
      <c r="AF14" s="151"/>
      <c r="AG14" s="151" t="s">
        <v>133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3">
        <v>5</v>
      </c>
      <c r="B15" s="184" t="s">
        <v>144</v>
      </c>
      <c r="C15" s="192" t="s">
        <v>145</v>
      </c>
      <c r="D15" s="185" t="s">
        <v>138</v>
      </c>
      <c r="E15" s="186">
        <v>875</v>
      </c>
      <c r="F15" s="187"/>
      <c r="G15" s="188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130</v>
      </c>
      <c r="T15" s="161" t="s">
        <v>130</v>
      </c>
      <c r="U15" s="161">
        <v>0.03</v>
      </c>
      <c r="V15" s="161">
        <f t="shared" si="6"/>
        <v>26.25</v>
      </c>
      <c r="W15" s="161"/>
      <c r="X15" s="161" t="s">
        <v>131</v>
      </c>
      <c r="Y15" s="161" t="s">
        <v>132</v>
      </c>
      <c r="Z15" s="151"/>
      <c r="AA15" s="151"/>
      <c r="AB15" s="151"/>
      <c r="AC15" s="151"/>
      <c r="AD15" s="151"/>
      <c r="AE15" s="151"/>
      <c r="AF15" s="151"/>
      <c r="AG15" s="151" t="s">
        <v>133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3">
        <v>6</v>
      </c>
      <c r="B16" s="184" t="s">
        <v>146</v>
      </c>
      <c r="C16" s="192" t="s">
        <v>147</v>
      </c>
      <c r="D16" s="185" t="s">
        <v>138</v>
      </c>
      <c r="E16" s="186">
        <v>875</v>
      </c>
      <c r="F16" s="187"/>
      <c r="G16" s="188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1"/>
      <c r="S16" s="161" t="s">
        <v>130</v>
      </c>
      <c r="T16" s="161" t="s">
        <v>130</v>
      </c>
      <c r="U16" s="161">
        <v>0.02</v>
      </c>
      <c r="V16" s="161">
        <f t="shared" si="6"/>
        <v>17.5</v>
      </c>
      <c r="W16" s="161"/>
      <c r="X16" s="161" t="s">
        <v>131</v>
      </c>
      <c r="Y16" s="161" t="s">
        <v>132</v>
      </c>
      <c r="Z16" s="151"/>
      <c r="AA16" s="151"/>
      <c r="AB16" s="151"/>
      <c r="AC16" s="151"/>
      <c r="AD16" s="151"/>
      <c r="AE16" s="151"/>
      <c r="AF16" s="151"/>
      <c r="AG16" s="151" t="s">
        <v>133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3">
        <v>7</v>
      </c>
      <c r="B17" s="184" t="s">
        <v>148</v>
      </c>
      <c r="C17" s="192" t="s">
        <v>149</v>
      </c>
      <c r="D17" s="185" t="s">
        <v>138</v>
      </c>
      <c r="E17" s="186">
        <v>875</v>
      </c>
      <c r="F17" s="187"/>
      <c r="G17" s="188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0">
        <v>9.3000000000000005E-4</v>
      </c>
      <c r="O17" s="160">
        <f t="shared" si="4"/>
        <v>0.81</v>
      </c>
      <c r="P17" s="160">
        <v>0</v>
      </c>
      <c r="Q17" s="160">
        <f t="shared" si="5"/>
        <v>0</v>
      </c>
      <c r="R17" s="161"/>
      <c r="S17" s="161" t="s">
        <v>129</v>
      </c>
      <c r="T17" s="161" t="s">
        <v>130</v>
      </c>
      <c r="U17" s="161">
        <v>6.0000000000000001E-3</v>
      </c>
      <c r="V17" s="161">
        <f t="shared" si="6"/>
        <v>5.25</v>
      </c>
      <c r="W17" s="161"/>
      <c r="X17" s="161" t="s">
        <v>131</v>
      </c>
      <c r="Y17" s="161" t="s">
        <v>132</v>
      </c>
      <c r="Z17" s="151"/>
      <c r="AA17" s="151"/>
      <c r="AB17" s="151"/>
      <c r="AC17" s="151"/>
      <c r="AD17" s="151"/>
      <c r="AE17" s="151"/>
      <c r="AF17" s="151"/>
      <c r="AG17" s="151" t="s">
        <v>133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5.5" x14ac:dyDescent="0.2">
      <c r="A18" s="170" t="s">
        <v>124</v>
      </c>
      <c r="B18" s="171" t="s">
        <v>73</v>
      </c>
      <c r="C18" s="190" t="s">
        <v>74</v>
      </c>
      <c r="D18" s="172"/>
      <c r="E18" s="173"/>
      <c r="F18" s="174"/>
      <c r="G18" s="175">
        <f>SUMIF(AG19:AG19,"&lt;&gt;NOR",G19:G19)</f>
        <v>0</v>
      </c>
      <c r="H18" s="169"/>
      <c r="I18" s="169">
        <f>SUM(I19:I19)</f>
        <v>0</v>
      </c>
      <c r="J18" s="169"/>
      <c r="K18" s="169">
        <f>SUM(K19:K19)</f>
        <v>0</v>
      </c>
      <c r="L18" s="169"/>
      <c r="M18" s="169">
        <f>SUM(M19:M19)</f>
        <v>0</v>
      </c>
      <c r="N18" s="168"/>
      <c r="O18" s="168">
        <f>SUM(O19:O19)</f>
        <v>0.02</v>
      </c>
      <c r="P18" s="168"/>
      <c r="Q18" s="168">
        <f>SUM(Q19:Q19)</f>
        <v>0</v>
      </c>
      <c r="R18" s="169"/>
      <c r="S18" s="169"/>
      <c r="T18" s="169"/>
      <c r="U18" s="169"/>
      <c r="V18" s="169">
        <f>SUM(V19:V19)</f>
        <v>150.97</v>
      </c>
      <c r="W18" s="169"/>
      <c r="X18" s="169"/>
      <c r="Y18" s="169"/>
      <c r="AG18" t="s">
        <v>125</v>
      </c>
    </row>
    <row r="19" spans="1:60" outlineLevel="1" x14ac:dyDescent="0.2">
      <c r="A19" s="183">
        <v>8</v>
      </c>
      <c r="B19" s="184" t="s">
        <v>150</v>
      </c>
      <c r="C19" s="192" t="s">
        <v>151</v>
      </c>
      <c r="D19" s="185" t="s">
        <v>138</v>
      </c>
      <c r="E19" s="186">
        <v>487</v>
      </c>
      <c r="F19" s="187"/>
      <c r="G19" s="188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21</v>
      </c>
      <c r="M19" s="161">
        <f>G19*(1+L19/100)</f>
        <v>0</v>
      </c>
      <c r="N19" s="160">
        <v>4.0000000000000003E-5</v>
      </c>
      <c r="O19" s="160">
        <f>ROUND(E19*N19,2)</f>
        <v>0.02</v>
      </c>
      <c r="P19" s="160">
        <v>0</v>
      </c>
      <c r="Q19" s="160">
        <f>ROUND(E19*P19,2)</f>
        <v>0</v>
      </c>
      <c r="R19" s="161"/>
      <c r="S19" s="161" t="s">
        <v>130</v>
      </c>
      <c r="T19" s="161" t="s">
        <v>130</v>
      </c>
      <c r="U19" s="161">
        <v>0.31</v>
      </c>
      <c r="V19" s="161">
        <f>ROUND(E19*U19,2)</f>
        <v>150.97</v>
      </c>
      <c r="W19" s="161"/>
      <c r="X19" s="161" t="s">
        <v>131</v>
      </c>
      <c r="Y19" s="161" t="s">
        <v>132</v>
      </c>
      <c r="Z19" s="151"/>
      <c r="AA19" s="151"/>
      <c r="AB19" s="151"/>
      <c r="AC19" s="151"/>
      <c r="AD19" s="151"/>
      <c r="AE19" s="151"/>
      <c r="AF19" s="151"/>
      <c r="AG19" s="151" t="s">
        <v>133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70" t="s">
        <v>124</v>
      </c>
      <c r="B20" s="171" t="s">
        <v>75</v>
      </c>
      <c r="C20" s="190" t="s">
        <v>76</v>
      </c>
      <c r="D20" s="172"/>
      <c r="E20" s="173"/>
      <c r="F20" s="174"/>
      <c r="G20" s="175">
        <f>SUMIF(AG21:AG21,"&lt;&gt;NOR",G21:G21)</f>
        <v>0</v>
      </c>
      <c r="H20" s="169"/>
      <c r="I20" s="169">
        <f>SUM(I21:I21)</f>
        <v>0</v>
      </c>
      <c r="J20" s="169"/>
      <c r="K20" s="169">
        <f>SUM(K21:K21)</f>
        <v>0</v>
      </c>
      <c r="L20" s="169"/>
      <c r="M20" s="169">
        <f>SUM(M21:M21)</f>
        <v>0</v>
      </c>
      <c r="N20" s="168"/>
      <c r="O20" s="168">
        <f>SUM(O21:O21)</f>
        <v>0</v>
      </c>
      <c r="P20" s="168"/>
      <c r="Q20" s="168">
        <f>SUM(Q21:Q21)</f>
        <v>0</v>
      </c>
      <c r="R20" s="169"/>
      <c r="S20" s="169"/>
      <c r="T20" s="169"/>
      <c r="U20" s="169"/>
      <c r="V20" s="169">
        <f>SUM(V21:V21)</f>
        <v>15.31</v>
      </c>
      <c r="W20" s="169"/>
      <c r="X20" s="169"/>
      <c r="Y20" s="169"/>
      <c r="AG20" t="s">
        <v>125</v>
      </c>
    </row>
    <row r="21" spans="1:60" outlineLevel="1" x14ac:dyDescent="0.2">
      <c r="A21" s="183">
        <v>9</v>
      </c>
      <c r="B21" s="184" t="s">
        <v>152</v>
      </c>
      <c r="C21" s="192" t="s">
        <v>153</v>
      </c>
      <c r="D21" s="185" t="s">
        <v>154</v>
      </c>
      <c r="E21" s="186">
        <v>17.97533</v>
      </c>
      <c r="F21" s="187"/>
      <c r="G21" s="188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1"/>
      <c r="S21" s="161" t="s">
        <v>130</v>
      </c>
      <c r="T21" s="161" t="s">
        <v>130</v>
      </c>
      <c r="U21" s="161">
        <v>0.85199999999999998</v>
      </c>
      <c r="V21" s="161">
        <f>ROUND(E21*U21,2)</f>
        <v>15.31</v>
      </c>
      <c r="W21" s="161"/>
      <c r="X21" s="161" t="s">
        <v>155</v>
      </c>
      <c r="Y21" s="161" t="s">
        <v>132</v>
      </c>
      <c r="Z21" s="151"/>
      <c r="AA21" s="151"/>
      <c r="AB21" s="151"/>
      <c r="AC21" s="151"/>
      <c r="AD21" s="151"/>
      <c r="AE21" s="151"/>
      <c r="AF21" s="151"/>
      <c r="AG21" s="151" t="s">
        <v>156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70" t="s">
        <v>124</v>
      </c>
      <c r="B22" s="171" t="s">
        <v>77</v>
      </c>
      <c r="C22" s="190" t="s">
        <v>78</v>
      </c>
      <c r="D22" s="172"/>
      <c r="E22" s="173"/>
      <c r="F22" s="174"/>
      <c r="G22" s="175">
        <f>SUMIF(AG23:AG33,"&lt;&gt;NOR",G23:G33)</f>
        <v>0</v>
      </c>
      <c r="H22" s="169"/>
      <c r="I22" s="169">
        <f>SUM(I23:I33)</f>
        <v>0</v>
      </c>
      <c r="J22" s="169"/>
      <c r="K22" s="169">
        <f>SUM(K23:K33)</f>
        <v>0</v>
      </c>
      <c r="L22" s="169"/>
      <c r="M22" s="169">
        <f>SUM(M23:M33)</f>
        <v>0</v>
      </c>
      <c r="N22" s="168"/>
      <c r="O22" s="168">
        <f>SUM(O23:O33)</f>
        <v>0.46</v>
      </c>
      <c r="P22" s="168"/>
      <c r="Q22" s="168">
        <f>SUM(Q23:Q33)</f>
        <v>0</v>
      </c>
      <c r="R22" s="169"/>
      <c r="S22" s="169"/>
      <c r="T22" s="169"/>
      <c r="U22" s="169"/>
      <c r="V22" s="169">
        <f>SUM(V23:V33)</f>
        <v>32.900000000000006</v>
      </c>
      <c r="W22" s="169"/>
      <c r="X22" s="169"/>
      <c r="Y22" s="169"/>
      <c r="AG22" t="s">
        <v>125</v>
      </c>
    </row>
    <row r="23" spans="1:60" ht="22.5" outlineLevel="1" x14ac:dyDescent="0.2">
      <c r="A23" s="177">
        <v>10</v>
      </c>
      <c r="B23" s="178" t="s">
        <v>157</v>
      </c>
      <c r="C23" s="191" t="s">
        <v>158</v>
      </c>
      <c r="D23" s="179" t="s">
        <v>138</v>
      </c>
      <c r="E23" s="180">
        <v>55</v>
      </c>
      <c r="F23" s="181"/>
      <c r="G23" s="182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0">
        <v>2.3000000000000001E-4</v>
      </c>
      <c r="O23" s="160">
        <f>ROUND(E23*N23,2)</f>
        <v>0.01</v>
      </c>
      <c r="P23" s="160">
        <v>0</v>
      </c>
      <c r="Q23" s="160">
        <f>ROUND(E23*P23,2)</f>
        <v>0</v>
      </c>
      <c r="R23" s="161"/>
      <c r="S23" s="161" t="s">
        <v>130</v>
      </c>
      <c r="T23" s="161" t="s">
        <v>130</v>
      </c>
      <c r="U23" s="161">
        <v>0.36</v>
      </c>
      <c r="V23" s="161">
        <f>ROUND(E23*U23,2)</f>
        <v>19.8</v>
      </c>
      <c r="W23" s="161"/>
      <c r="X23" s="161" t="s">
        <v>131</v>
      </c>
      <c r="Y23" s="161" t="s">
        <v>132</v>
      </c>
      <c r="Z23" s="151"/>
      <c r="AA23" s="151"/>
      <c r="AB23" s="151"/>
      <c r="AC23" s="151"/>
      <c r="AD23" s="151"/>
      <c r="AE23" s="151"/>
      <c r="AF23" s="151"/>
      <c r="AG23" s="151" t="s">
        <v>133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58" t="s">
        <v>159</v>
      </c>
      <c r="D24" s="259"/>
      <c r="E24" s="259"/>
      <c r="F24" s="259"/>
      <c r="G24" s="259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135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7">
        <v>11</v>
      </c>
      <c r="B25" s="178" t="s">
        <v>160</v>
      </c>
      <c r="C25" s="191" t="s">
        <v>161</v>
      </c>
      <c r="D25" s="179" t="s">
        <v>138</v>
      </c>
      <c r="E25" s="180">
        <v>60</v>
      </c>
      <c r="F25" s="181"/>
      <c r="G25" s="182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21</v>
      </c>
      <c r="M25" s="161">
        <f>G25*(1+L25/100)</f>
        <v>0</v>
      </c>
      <c r="N25" s="160">
        <v>1.9000000000000001E-4</v>
      </c>
      <c r="O25" s="160">
        <f>ROUND(E25*N25,2)</f>
        <v>0.01</v>
      </c>
      <c r="P25" s="160">
        <v>0</v>
      </c>
      <c r="Q25" s="160">
        <f>ROUND(E25*P25,2)</f>
        <v>0</v>
      </c>
      <c r="R25" s="161"/>
      <c r="S25" s="161" t="s">
        <v>129</v>
      </c>
      <c r="T25" s="161" t="s">
        <v>130</v>
      </c>
      <c r="U25" s="161">
        <v>0.18</v>
      </c>
      <c r="V25" s="161">
        <f>ROUND(E25*U25,2)</f>
        <v>10.8</v>
      </c>
      <c r="W25" s="161"/>
      <c r="X25" s="161" t="s">
        <v>131</v>
      </c>
      <c r="Y25" s="161" t="s">
        <v>132</v>
      </c>
      <c r="Z25" s="151"/>
      <c r="AA25" s="151"/>
      <c r="AB25" s="151"/>
      <c r="AC25" s="151"/>
      <c r="AD25" s="151"/>
      <c r="AE25" s="151"/>
      <c r="AF25" s="151"/>
      <c r="AG25" s="151" t="s">
        <v>133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58" t="s">
        <v>162</v>
      </c>
      <c r="D26" s="259"/>
      <c r="E26" s="259"/>
      <c r="F26" s="259"/>
      <c r="G26" s="259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135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256" t="s">
        <v>163</v>
      </c>
      <c r="D27" s="257"/>
      <c r="E27" s="257"/>
      <c r="F27" s="257"/>
      <c r="G27" s="257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135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7">
        <v>12</v>
      </c>
      <c r="B28" s="178" t="s">
        <v>164</v>
      </c>
      <c r="C28" s="191" t="s">
        <v>165</v>
      </c>
      <c r="D28" s="179" t="s">
        <v>166</v>
      </c>
      <c r="E28" s="180">
        <v>145</v>
      </c>
      <c r="F28" s="181"/>
      <c r="G28" s="182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21</v>
      </c>
      <c r="M28" s="161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1"/>
      <c r="S28" s="161" t="s">
        <v>129</v>
      </c>
      <c r="T28" s="161" t="s">
        <v>167</v>
      </c>
      <c r="U28" s="161">
        <v>0.01</v>
      </c>
      <c r="V28" s="161">
        <f>ROUND(E28*U28,2)</f>
        <v>1.45</v>
      </c>
      <c r="W28" s="161"/>
      <c r="X28" s="161" t="s">
        <v>131</v>
      </c>
      <c r="Y28" s="161" t="s">
        <v>132</v>
      </c>
      <c r="Z28" s="151"/>
      <c r="AA28" s="151"/>
      <c r="AB28" s="151"/>
      <c r="AC28" s="151"/>
      <c r="AD28" s="151"/>
      <c r="AE28" s="151"/>
      <c r="AF28" s="151"/>
      <c r="AG28" s="151" t="s">
        <v>133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58" t="s">
        <v>168</v>
      </c>
      <c r="D29" s="259"/>
      <c r="E29" s="259"/>
      <c r="F29" s="259"/>
      <c r="G29" s="259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135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7">
        <v>13</v>
      </c>
      <c r="B30" s="178" t="s">
        <v>169</v>
      </c>
      <c r="C30" s="191" t="s">
        <v>170</v>
      </c>
      <c r="D30" s="179" t="s">
        <v>138</v>
      </c>
      <c r="E30" s="180">
        <v>110</v>
      </c>
      <c r="F30" s="181"/>
      <c r="G30" s="182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0">
        <v>4.0000000000000001E-3</v>
      </c>
      <c r="O30" s="160">
        <f>ROUND(E30*N30,2)</f>
        <v>0.44</v>
      </c>
      <c r="P30" s="160">
        <v>0</v>
      </c>
      <c r="Q30" s="160">
        <f>ROUND(E30*P30,2)</f>
        <v>0</v>
      </c>
      <c r="R30" s="161" t="s">
        <v>171</v>
      </c>
      <c r="S30" s="161" t="s">
        <v>130</v>
      </c>
      <c r="T30" s="161" t="s">
        <v>130</v>
      </c>
      <c r="U30" s="161">
        <v>0</v>
      </c>
      <c r="V30" s="161">
        <f>ROUND(E30*U30,2)</f>
        <v>0</v>
      </c>
      <c r="W30" s="161"/>
      <c r="X30" s="161" t="s">
        <v>172</v>
      </c>
      <c r="Y30" s="161" t="s">
        <v>132</v>
      </c>
      <c r="Z30" s="151"/>
      <c r="AA30" s="151"/>
      <c r="AB30" s="151"/>
      <c r="AC30" s="151"/>
      <c r="AD30" s="151"/>
      <c r="AE30" s="151"/>
      <c r="AF30" s="151"/>
      <c r="AG30" s="151" t="s">
        <v>173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58" t="s">
        <v>174</v>
      </c>
      <c r="D31" s="259"/>
      <c r="E31" s="259"/>
      <c r="F31" s="259"/>
      <c r="G31" s="259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135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3" t="s">
        <v>175</v>
      </c>
      <c r="D32" s="166"/>
      <c r="E32" s="167">
        <v>110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176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3">
        <v>14</v>
      </c>
      <c r="B33" s="184" t="s">
        <v>177</v>
      </c>
      <c r="C33" s="192" t="s">
        <v>178</v>
      </c>
      <c r="D33" s="185" t="s">
        <v>154</v>
      </c>
      <c r="E33" s="186">
        <v>0.46405000000000002</v>
      </c>
      <c r="F33" s="187"/>
      <c r="G33" s="188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1"/>
      <c r="S33" s="161" t="s">
        <v>130</v>
      </c>
      <c r="T33" s="161" t="s">
        <v>130</v>
      </c>
      <c r="U33" s="161">
        <v>1.831</v>
      </c>
      <c r="V33" s="161">
        <f>ROUND(E33*U33,2)</f>
        <v>0.85</v>
      </c>
      <c r="W33" s="161"/>
      <c r="X33" s="161" t="s">
        <v>155</v>
      </c>
      <c r="Y33" s="161" t="s">
        <v>132</v>
      </c>
      <c r="Z33" s="151"/>
      <c r="AA33" s="151"/>
      <c r="AB33" s="151"/>
      <c r="AC33" s="151"/>
      <c r="AD33" s="151"/>
      <c r="AE33" s="151"/>
      <c r="AF33" s="151"/>
      <c r="AG33" s="151" t="s">
        <v>156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0" t="s">
        <v>124</v>
      </c>
      <c r="B34" s="171" t="s">
        <v>79</v>
      </c>
      <c r="C34" s="190" t="s">
        <v>80</v>
      </c>
      <c r="D34" s="172"/>
      <c r="E34" s="173"/>
      <c r="F34" s="174"/>
      <c r="G34" s="175">
        <f>SUMIF(AG35:AG39,"&lt;&gt;NOR",G35:G39)</f>
        <v>0</v>
      </c>
      <c r="H34" s="169"/>
      <c r="I34" s="169">
        <f>SUM(I35:I39)</f>
        <v>0</v>
      </c>
      <c r="J34" s="169"/>
      <c r="K34" s="169">
        <f>SUM(K35:K39)</f>
        <v>0</v>
      </c>
      <c r="L34" s="169"/>
      <c r="M34" s="169">
        <f>SUM(M35:M39)</f>
        <v>0</v>
      </c>
      <c r="N34" s="168"/>
      <c r="O34" s="168">
        <f>SUM(O35:O39)</f>
        <v>7.38</v>
      </c>
      <c r="P34" s="168"/>
      <c r="Q34" s="168">
        <f>SUM(Q35:Q39)</f>
        <v>7.11</v>
      </c>
      <c r="R34" s="169"/>
      <c r="S34" s="169"/>
      <c r="T34" s="169"/>
      <c r="U34" s="169"/>
      <c r="V34" s="169">
        <f>SUM(V35:V39)</f>
        <v>213.35999999999999</v>
      </c>
      <c r="W34" s="169"/>
      <c r="X34" s="169"/>
      <c r="Y34" s="169"/>
      <c r="AG34" t="s">
        <v>125</v>
      </c>
    </row>
    <row r="35" spans="1:60" outlineLevel="1" x14ac:dyDescent="0.2">
      <c r="A35" s="177">
        <v>15</v>
      </c>
      <c r="B35" s="178" t="s">
        <v>179</v>
      </c>
      <c r="C35" s="191" t="s">
        <v>180</v>
      </c>
      <c r="D35" s="179" t="s">
        <v>138</v>
      </c>
      <c r="E35" s="180">
        <v>508</v>
      </c>
      <c r="F35" s="181"/>
      <c r="G35" s="182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21</v>
      </c>
      <c r="M35" s="161">
        <f>G35*(1+L35/100)</f>
        <v>0</v>
      </c>
      <c r="N35" s="160">
        <v>0</v>
      </c>
      <c r="O35" s="160">
        <f>ROUND(E35*N35,2)</f>
        <v>0</v>
      </c>
      <c r="P35" s="160">
        <v>0</v>
      </c>
      <c r="Q35" s="160">
        <f>ROUND(E35*P35,2)</f>
        <v>0</v>
      </c>
      <c r="R35" s="161"/>
      <c r="S35" s="161" t="s">
        <v>130</v>
      </c>
      <c r="T35" s="161" t="s">
        <v>130</v>
      </c>
      <c r="U35" s="161">
        <v>0.05</v>
      </c>
      <c r="V35" s="161">
        <f>ROUND(E35*U35,2)</f>
        <v>25.4</v>
      </c>
      <c r="W35" s="161"/>
      <c r="X35" s="161" t="s">
        <v>131</v>
      </c>
      <c r="Y35" s="161" t="s">
        <v>132</v>
      </c>
      <c r="Z35" s="151"/>
      <c r="AA35" s="151"/>
      <c r="AB35" s="151"/>
      <c r="AC35" s="151"/>
      <c r="AD35" s="151"/>
      <c r="AE35" s="151"/>
      <c r="AF35" s="151"/>
      <c r="AG35" s="151" t="s">
        <v>133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258" t="s">
        <v>181</v>
      </c>
      <c r="D36" s="259"/>
      <c r="E36" s="259"/>
      <c r="F36" s="259"/>
      <c r="G36" s="259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135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83">
        <v>16</v>
      </c>
      <c r="B37" s="184" t="s">
        <v>182</v>
      </c>
      <c r="C37" s="192" t="s">
        <v>183</v>
      </c>
      <c r="D37" s="185" t="s">
        <v>138</v>
      </c>
      <c r="E37" s="186">
        <v>508</v>
      </c>
      <c r="F37" s="187"/>
      <c r="G37" s="188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21</v>
      </c>
      <c r="M37" s="161">
        <f>G37*(1+L37/100)</f>
        <v>0</v>
      </c>
      <c r="N37" s="160">
        <v>1.452E-2</v>
      </c>
      <c r="O37" s="160">
        <f>ROUND(E37*N37,2)</f>
        <v>7.38</v>
      </c>
      <c r="P37" s="160">
        <v>0</v>
      </c>
      <c r="Q37" s="160">
        <f>ROUND(E37*P37,2)</f>
        <v>0</v>
      </c>
      <c r="R37" s="161"/>
      <c r="S37" s="161" t="s">
        <v>129</v>
      </c>
      <c r="T37" s="161" t="s">
        <v>130</v>
      </c>
      <c r="U37" s="161">
        <v>0.27</v>
      </c>
      <c r="V37" s="161">
        <f>ROUND(E37*U37,2)</f>
        <v>137.16</v>
      </c>
      <c r="W37" s="161"/>
      <c r="X37" s="161" t="s">
        <v>131</v>
      </c>
      <c r="Y37" s="161" t="s">
        <v>132</v>
      </c>
      <c r="Z37" s="151"/>
      <c r="AA37" s="151"/>
      <c r="AB37" s="151"/>
      <c r="AC37" s="151"/>
      <c r="AD37" s="151"/>
      <c r="AE37" s="151"/>
      <c r="AF37" s="151"/>
      <c r="AG37" s="151" t="s">
        <v>133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3">
        <v>17</v>
      </c>
      <c r="B38" s="184" t="s">
        <v>184</v>
      </c>
      <c r="C38" s="192" t="s">
        <v>185</v>
      </c>
      <c r="D38" s="185" t="s">
        <v>138</v>
      </c>
      <c r="E38" s="186">
        <v>508</v>
      </c>
      <c r="F38" s="187"/>
      <c r="G38" s="188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21</v>
      </c>
      <c r="M38" s="161">
        <f>G38*(1+L38/100)</f>
        <v>0</v>
      </c>
      <c r="N38" s="160">
        <v>0</v>
      </c>
      <c r="O38" s="160">
        <f>ROUND(E38*N38,2)</f>
        <v>0</v>
      </c>
      <c r="P38" s="160">
        <v>1.4E-2</v>
      </c>
      <c r="Q38" s="160">
        <f>ROUND(E38*P38,2)</f>
        <v>7.11</v>
      </c>
      <c r="R38" s="161"/>
      <c r="S38" s="161" t="s">
        <v>129</v>
      </c>
      <c r="T38" s="161" t="s">
        <v>130</v>
      </c>
      <c r="U38" s="161">
        <v>0.06</v>
      </c>
      <c r="V38" s="161">
        <f>ROUND(E38*U38,2)</f>
        <v>30.48</v>
      </c>
      <c r="W38" s="161"/>
      <c r="X38" s="161" t="s">
        <v>131</v>
      </c>
      <c r="Y38" s="161" t="s">
        <v>132</v>
      </c>
      <c r="Z38" s="151"/>
      <c r="AA38" s="151"/>
      <c r="AB38" s="151"/>
      <c r="AC38" s="151"/>
      <c r="AD38" s="151"/>
      <c r="AE38" s="151"/>
      <c r="AF38" s="151"/>
      <c r="AG38" s="151" t="s">
        <v>133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3">
        <v>18</v>
      </c>
      <c r="B39" s="184" t="s">
        <v>186</v>
      </c>
      <c r="C39" s="192" t="s">
        <v>187</v>
      </c>
      <c r="D39" s="185" t="s">
        <v>138</v>
      </c>
      <c r="E39" s="186">
        <v>508</v>
      </c>
      <c r="F39" s="187"/>
      <c r="G39" s="188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21</v>
      </c>
      <c r="M39" s="161">
        <f>G39*(1+L39/100)</f>
        <v>0</v>
      </c>
      <c r="N39" s="160">
        <v>0</v>
      </c>
      <c r="O39" s="160">
        <f>ROUND(E39*N39,2)</f>
        <v>0</v>
      </c>
      <c r="P39" s="160">
        <v>0</v>
      </c>
      <c r="Q39" s="160">
        <f>ROUND(E39*P39,2)</f>
        <v>0</v>
      </c>
      <c r="R39" s="161"/>
      <c r="S39" s="161" t="s">
        <v>129</v>
      </c>
      <c r="T39" s="161" t="s">
        <v>130</v>
      </c>
      <c r="U39" s="161">
        <v>0.04</v>
      </c>
      <c r="V39" s="161">
        <f>ROUND(E39*U39,2)</f>
        <v>20.32</v>
      </c>
      <c r="W39" s="161"/>
      <c r="X39" s="161" t="s">
        <v>131</v>
      </c>
      <c r="Y39" s="161" t="s">
        <v>132</v>
      </c>
      <c r="Z39" s="151"/>
      <c r="AA39" s="151"/>
      <c r="AB39" s="151"/>
      <c r="AC39" s="151"/>
      <c r="AD39" s="151"/>
      <c r="AE39" s="151"/>
      <c r="AF39" s="151"/>
      <c r="AG39" s="151" t="s">
        <v>133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70" t="s">
        <v>124</v>
      </c>
      <c r="B40" s="171" t="s">
        <v>81</v>
      </c>
      <c r="C40" s="190" t="s">
        <v>82</v>
      </c>
      <c r="D40" s="172"/>
      <c r="E40" s="173"/>
      <c r="F40" s="174"/>
      <c r="G40" s="175">
        <f>SUMIF(AG41:AG81,"&lt;&gt;NOR",G41:G81)</f>
        <v>0</v>
      </c>
      <c r="H40" s="169"/>
      <c r="I40" s="169">
        <f>SUM(I41:I81)</f>
        <v>0</v>
      </c>
      <c r="J40" s="169"/>
      <c r="K40" s="169">
        <f>SUM(K41:K81)</f>
        <v>0</v>
      </c>
      <c r="L40" s="169"/>
      <c r="M40" s="169">
        <f>SUM(M41:M81)</f>
        <v>0</v>
      </c>
      <c r="N40" s="168"/>
      <c r="O40" s="168">
        <f>SUM(O41:O81)</f>
        <v>3.2699999999999996</v>
      </c>
      <c r="P40" s="168"/>
      <c r="Q40" s="168">
        <f>SUM(Q41:Q81)</f>
        <v>1.1000000000000001</v>
      </c>
      <c r="R40" s="169"/>
      <c r="S40" s="169"/>
      <c r="T40" s="169"/>
      <c r="U40" s="169"/>
      <c r="V40" s="169">
        <f>SUM(V41:V81)</f>
        <v>551.20999999999992</v>
      </c>
      <c r="W40" s="169"/>
      <c r="X40" s="169"/>
      <c r="Y40" s="169"/>
      <c r="AG40" t="s">
        <v>125</v>
      </c>
    </row>
    <row r="41" spans="1:60" ht="22.5" outlineLevel="1" x14ac:dyDescent="0.2">
      <c r="A41" s="177">
        <v>19</v>
      </c>
      <c r="B41" s="178" t="s">
        <v>188</v>
      </c>
      <c r="C41" s="191" t="s">
        <v>189</v>
      </c>
      <c r="D41" s="179" t="s">
        <v>138</v>
      </c>
      <c r="E41" s="180">
        <v>508</v>
      </c>
      <c r="F41" s="181"/>
      <c r="G41" s="182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21</v>
      </c>
      <c r="M41" s="161">
        <f>G41*(1+L41/100)</f>
        <v>0</v>
      </c>
      <c r="N41" s="160">
        <v>6.4200000000000004E-3</v>
      </c>
      <c r="O41" s="160">
        <f>ROUND(E41*N41,2)</f>
        <v>3.26</v>
      </c>
      <c r="P41" s="160">
        <v>0</v>
      </c>
      <c r="Q41" s="160">
        <f>ROUND(E41*P41,2)</f>
        <v>0</v>
      </c>
      <c r="R41" s="161"/>
      <c r="S41" s="161" t="s">
        <v>130</v>
      </c>
      <c r="T41" s="161" t="s">
        <v>167</v>
      </c>
      <c r="U41" s="161">
        <v>1.04</v>
      </c>
      <c r="V41" s="161">
        <f>ROUND(E41*U41,2)</f>
        <v>528.32000000000005</v>
      </c>
      <c r="W41" s="161"/>
      <c r="X41" s="161" t="s">
        <v>131</v>
      </c>
      <c r="Y41" s="161" t="s">
        <v>132</v>
      </c>
      <c r="Z41" s="151"/>
      <c r="AA41" s="151"/>
      <c r="AB41" s="151"/>
      <c r="AC41" s="151"/>
      <c r="AD41" s="151"/>
      <c r="AE41" s="151"/>
      <c r="AF41" s="151"/>
      <c r="AG41" s="151" t="s">
        <v>133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258" t="s">
        <v>190</v>
      </c>
      <c r="D42" s="259"/>
      <c r="E42" s="259"/>
      <c r="F42" s="259"/>
      <c r="G42" s="259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135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256" t="s">
        <v>191</v>
      </c>
      <c r="D43" s="257"/>
      <c r="E43" s="257"/>
      <c r="F43" s="257"/>
      <c r="G43" s="257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135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4" t="s">
        <v>192</v>
      </c>
      <c r="D44" s="163"/>
      <c r="E44" s="164"/>
      <c r="F44" s="165"/>
      <c r="G44" s="165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135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256" t="s">
        <v>316</v>
      </c>
      <c r="D45" s="257"/>
      <c r="E45" s="257"/>
      <c r="F45" s="257"/>
      <c r="G45" s="257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135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3" x14ac:dyDescent="0.2">
      <c r="A46" s="158"/>
      <c r="B46" s="159"/>
      <c r="C46" s="256" t="s">
        <v>193</v>
      </c>
      <c r="D46" s="257"/>
      <c r="E46" s="257"/>
      <c r="F46" s="257"/>
      <c r="G46" s="257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135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89" t="str">
        <f>C46</f>
        <v>materiál - ocelový pozinkovaný plech tl.min. 0.5mm s oboustranným lakem, vnější povrch je opatřen polyesterovým lakem tl.  35 µm s matným povrchem</v>
      </c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4" t="s">
        <v>192</v>
      </c>
      <c r="D47" s="163"/>
      <c r="E47" s="164"/>
      <c r="F47" s="165"/>
      <c r="G47" s="165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135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3" x14ac:dyDescent="0.2">
      <c r="A48" s="158"/>
      <c r="B48" s="159"/>
      <c r="C48" s="256" t="s">
        <v>194</v>
      </c>
      <c r="D48" s="257"/>
      <c r="E48" s="257"/>
      <c r="F48" s="257"/>
      <c r="G48" s="257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135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89" t="str">
        <f>C48</f>
        <v>Součástí dodávky střešní krytiny jsou veškeré spojovací a kotevní prvky, doplňky a související prvky a konstrukce v soupisu a výkresu střechy.  </v>
      </c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256" t="s">
        <v>195</v>
      </c>
      <c r="D49" s="257"/>
      <c r="E49" s="257"/>
      <c r="F49" s="257"/>
      <c r="G49" s="257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135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256" t="s">
        <v>196</v>
      </c>
      <c r="D50" s="257"/>
      <c r="E50" s="257"/>
      <c r="F50" s="257"/>
      <c r="G50" s="257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135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3" x14ac:dyDescent="0.2">
      <c r="A51" s="158"/>
      <c r="B51" s="159"/>
      <c r="C51" s="256" t="s">
        <v>197</v>
      </c>
      <c r="D51" s="257"/>
      <c r="E51" s="257"/>
      <c r="F51" s="257"/>
      <c r="G51" s="257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135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89" t="str">
        <f>C51</f>
        <v>-použití běžných a speciálních šablon dle technického podkladu výrobce krytiny (okapové šablona atd.)</v>
      </c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256" t="s">
        <v>214</v>
      </c>
      <c r="D52" s="257"/>
      <c r="E52" s="257"/>
      <c r="F52" s="257"/>
      <c r="G52" s="257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135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256" t="s">
        <v>198</v>
      </c>
      <c r="D53" s="257"/>
      <c r="E53" s="257"/>
      <c r="F53" s="257"/>
      <c r="G53" s="257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135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256" t="s">
        <v>199</v>
      </c>
      <c r="D54" s="257"/>
      <c r="E54" s="257"/>
      <c r="F54" s="257"/>
      <c r="G54" s="257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135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256" t="s">
        <v>200</v>
      </c>
      <c r="D55" s="257"/>
      <c r="E55" s="257"/>
      <c r="F55" s="257"/>
      <c r="G55" s="257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135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256" t="s">
        <v>201</v>
      </c>
      <c r="D56" s="257"/>
      <c r="E56" s="257"/>
      <c r="F56" s="257"/>
      <c r="G56" s="257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135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256" t="s">
        <v>202</v>
      </c>
      <c r="D57" s="257"/>
      <c r="E57" s="257"/>
      <c r="F57" s="257"/>
      <c r="G57" s="257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135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256" t="s">
        <v>203</v>
      </c>
      <c r="D58" s="257"/>
      <c r="E58" s="257"/>
      <c r="F58" s="257"/>
      <c r="G58" s="257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135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256" t="s">
        <v>204</v>
      </c>
      <c r="D59" s="257"/>
      <c r="E59" s="257"/>
      <c r="F59" s="257"/>
      <c r="G59" s="257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135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4" t="s">
        <v>192</v>
      </c>
      <c r="D60" s="163"/>
      <c r="E60" s="164"/>
      <c r="F60" s="165"/>
      <c r="G60" s="165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135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3" x14ac:dyDescent="0.2">
      <c r="A61" s="158"/>
      <c r="B61" s="159"/>
      <c r="C61" s="256" t="s">
        <v>205</v>
      </c>
      <c r="D61" s="257"/>
      <c r="E61" s="257"/>
      <c r="F61" s="257"/>
      <c r="G61" s="257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135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9" t="str">
        <f>C61</f>
        <v>Položka obsahuje dodávku a montáž falcovaných šablon na latě včetně 													spojovacích prostředků s antikorozním provedením.</v>
      </c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256" t="s">
        <v>206</v>
      </c>
      <c r="D62" s="257"/>
      <c r="E62" s="257"/>
      <c r="F62" s="257"/>
      <c r="G62" s="257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135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256" t="s">
        <v>207</v>
      </c>
      <c r="D63" s="257"/>
      <c r="E63" s="257"/>
      <c r="F63" s="257"/>
      <c r="G63" s="257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135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7">
        <v>20</v>
      </c>
      <c r="B64" s="178" t="s">
        <v>208</v>
      </c>
      <c r="C64" s="191" t="s">
        <v>209</v>
      </c>
      <c r="D64" s="179" t="s">
        <v>128</v>
      </c>
      <c r="E64" s="180">
        <v>55</v>
      </c>
      <c r="F64" s="181"/>
      <c r="G64" s="182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0">
        <v>0</v>
      </c>
      <c r="O64" s="160">
        <f>ROUND(E64*N64,2)</f>
        <v>0</v>
      </c>
      <c r="P64" s="160">
        <v>2.0080000000000001E-2</v>
      </c>
      <c r="Q64" s="160">
        <f>ROUND(E64*P64,2)</f>
        <v>1.1000000000000001</v>
      </c>
      <c r="R64" s="161"/>
      <c r="S64" s="161" t="s">
        <v>129</v>
      </c>
      <c r="T64" s="161" t="s">
        <v>167</v>
      </c>
      <c r="U64" s="161">
        <v>0.11</v>
      </c>
      <c r="V64" s="161">
        <f>ROUND(E64*U64,2)</f>
        <v>6.05</v>
      </c>
      <c r="W64" s="161"/>
      <c r="X64" s="161" t="s">
        <v>131</v>
      </c>
      <c r="Y64" s="161" t="s">
        <v>132</v>
      </c>
      <c r="Z64" s="151"/>
      <c r="AA64" s="151"/>
      <c r="AB64" s="151"/>
      <c r="AC64" s="151"/>
      <c r="AD64" s="151"/>
      <c r="AE64" s="151"/>
      <c r="AF64" s="151"/>
      <c r="AG64" s="151" t="s">
        <v>133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2" x14ac:dyDescent="0.2">
      <c r="A65" s="158"/>
      <c r="B65" s="159"/>
      <c r="C65" s="258" t="s">
        <v>210</v>
      </c>
      <c r="D65" s="259"/>
      <c r="E65" s="259"/>
      <c r="F65" s="259"/>
      <c r="G65" s="259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135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89" t="str">
        <f>C65</f>
        <v>opatrný zásah do vnitřního sádrokartonového ostění oken, opatrný zásah do napojení vnitřní parozábrany</v>
      </c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77">
        <v>21</v>
      </c>
      <c r="B66" s="178" t="s">
        <v>211</v>
      </c>
      <c r="C66" s="191" t="s">
        <v>212</v>
      </c>
      <c r="D66" s="179" t="s">
        <v>213</v>
      </c>
      <c r="E66" s="180">
        <v>1</v>
      </c>
      <c r="F66" s="181"/>
      <c r="G66" s="182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21</v>
      </c>
      <c r="M66" s="161">
        <f>G66*(1+L66/100)</f>
        <v>0</v>
      </c>
      <c r="N66" s="160">
        <v>0</v>
      </c>
      <c r="O66" s="160">
        <f>ROUND(E66*N66,2)</f>
        <v>0</v>
      </c>
      <c r="P66" s="160">
        <v>1.97E-3</v>
      </c>
      <c r="Q66" s="160">
        <f>ROUND(E66*P66,2)</f>
        <v>0</v>
      </c>
      <c r="R66" s="161"/>
      <c r="S66" s="161" t="s">
        <v>129</v>
      </c>
      <c r="T66" s="161" t="s">
        <v>167</v>
      </c>
      <c r="U66" s="161">
        <v>0.05</v>
      </c>
      <c r="V66" s="161">
        <f>ROUND(E66*U66,2)</f>
        <v>0.05</v>
      </c>
      <c r="W66" s="161"/>
      <c r="X66" s="161" t="s">
        <v>131</v>
      </c>
      <c r="Y66" s="161" t="s">
        <v>132</v>
      </c>
      <c r="Z66" s="151"/>
      <c r="AA66" s="151"/>
      <c r="AB66" s="151"/>
      <c r="AC66" s="151"/>
      <c r="AD66" s="151"/>
      <c r="AE66" s="151"/>
      <c r="AF66" s="151"/>
      <c r="AG66" s="151" t="s">
        <v>133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258" t="s">
        <v>214</v>
      </c>
      <c r="D67" s="259"/>
      <c r="E67" s="259"/>
      <c r="F67" s="259"/>
      <c r="G67" s="259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135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256" t="s">
        <v>215</v>
      </c>
      <c r="D68" s="257"/>
      <c r="E68" s="257"/>
      <c r="F68" s="257"/>
      <c r="G68" s="257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135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256" t="s">
        <v>199</v>
      </c>
      <c r="D69" s="257"/>
      <c r="E69" s="257"/>
      <c r="F69" s="257"/>
      <c r="G69" s="257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135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256" t="s">
        <v>216</v>
      </c>
      <c r="D70" s="257"/>
      <c r="E70" s="257"/>
      <c r="F70" s="257"/>
      <c r="G70" s="257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135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256" t="s">
        <v>217</v>
      </c>
      <c r="D71" s="257"/>
      <c r="E71" s="257"/>
      <c r="F71" s="257"/>
      <c r="G71" s="257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135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7">
        <v>22</v>
      </c>
      <c r="B72" s="178" t="s">
        <v>218</v>
      </c>
      <c r="C72" s="191" t="s">
        <v>219</v>
      </c>
      <c r="D72" s="179" t="s">
        <v>213</v>
      </c>
      <c r="E72" s="180">
        <v>1</v>
      </c>
      <c r="F72" s="181"/>
      <c r="G72" s="182">
        <f>ROUND(E72*F72,2)</f>
        <v>0</v>
      </c>
      <c r="H72" s="162"/>
      <c r="I72" s="161">
        <f>ROUND(E72*H72,2)</f>
        <v>0</v>
      </c>
      <c r="J72" s="162"/>
      <c r="K72" s="161">
        <f>ROUND(E72*J72,2)</f>
        <v>0</v>
      </c>
      <c r="L72" s="161">
        <v>21</v>
      </c>
      <c r="M72" s="161">
        <f>G72*(1+L72/100)</f>
        <v>0</v>
      </c>
      <c r="N72" s="160">
        <v>6.4200000000000004E-3</v>
      </c>
      <c r="O72" s="160">
        <f>ROUND(E72*N72,2)</f>
        <v>0.01</v>
      </c>
      <c r="P72" s="160">
        <v>0</v>
      </c>
      <c r="Q72" s="160">
        <f>ROUND(E72*P72,2)</f>
        <v>0</v>
      </c>
      <c r="R72" s="161"/>
      <c r="S72" s="161" t="s">
        <v>129</v>
      </c>
      <c r="T72" s="161" t="s">
        <v>167</v>
      </c>
      <c r="U72" s="161">
        <v>1.04</v>
      </c>
      <c r="V72" s="161">
        <f>ROUND(E72*U72,2)</f>
        <v>1.04</v>
      </c>
      <c r="W72" s="161"/>
      <c r="X72" s="161" t="s">
        <v>131</v>
      </c>
      <c r="Y72" s="161" t="s">
        <v>132</v>
      </c>
      <c r="Z72" s="151"/>
      <c r="AA72" s="151"/>
      <c r="AB72" s="151"/>
      <c r="AC72" s="151"/>
      <c r="AD72" s="151"/>
      <c r="AE72" s="151"/>
      <c r="AF72" s="151"/>
      <c r="AG72" s="151" t="s">
        <v>133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">
      <c r="A73" s="158"/>
      <c r="B73" s="159"/>
      <c r="C73" s="258" t="s">
        <v>190</v>
      </c>
      <c r="D73" s="259"/>
      <c r="E73" s="259"/>
      <c r="F73" s="259"/>
      <c r="G73" s="259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135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256" t="s">
        <v>220</v>
      </c>
      <c r="D74" s="257"/>
      <c r="E74" s="257"/>
      <c r="F74" s="257"/>
      <c r="G74" s="257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135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4" t="s">
        <v>192</v>
      </c>
      <c r="D75" s="163"/>
      <c r="E75" s="164"/>
      <c r="F75" s="165"/>
      <c r="G75" s="165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135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256" t="s">
        <v>221</v>
      </c>
      <c r="D76" s="257"/>
      <c r="E76" s="257"/>
      <c r="F76" s="257"/>
      <c r="G76" s="257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135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256" t="s">
        <v>222</v>
      </c>
      <c r="D77" s="257"/>
      <c r="E77" s="257"/>
      <c r="F77" s="257"/>
      <c r="G77" s="257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135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4" t="s">
        <v>192</v>
      </c>
      <c r="D78" s="163"/>
      <c r="E78" s="164"/>
      <c r="F78" s="165"/>
      <c r="G78" s="165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135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256" t="s">
        <v>223</v>
      </c>
      <c r="D79" s="257"/>
      <c r="E79" s="257"/>
      <c r="F79" s="257"/>
      <c r="G79" s="257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135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3">
        <v>23</v>
      </c>
      <c r="B80" s="184" t="s">
        <v>224</v>
      </c>
      <c r="C80" s="192" t="s">
        <v>225</v>
      </c>
      <c r="D80" s="185" t="s">
        <v>213</v>
      </c>
      <c r="E80" s="186">
        <v>1</v>
      </c>
      <c r="F80" s="187"/>
      <c r="G80" s="188">
        <f>ROUND(E80*F80,2)</f>
        <v>0</v>
      </c>
      <c r="H80" s="162"/>
      <c r="I80" s="161">
        <f>ROUND(E80*H80,2)</f>
        <v>0</v>
      </c>
      <c r="J80" s="162"/>
      <c r="K80" s="161">
        <f>ROUND(E80*J80,2)</f>
        <v>0</v>
      </c>
      <c r="L80" s="161">
        <v>21</v>
      </c>
      <c r="M80" s="161">
        <f>G80*(1+L80/100)</f>
        <v>0</v>
      </c>
      <c r="N80" s="160">
        <v>0</v>
      </c>
      <c r="O80" s="160">
        <f>ROUND(E80*N80,2)</f>
        <v>0</v>
      </c>
      <c r="P80" s="160">
        <v>0</v>
      </c>
      <c r="Q80" s="160">
        <f>ROUND(E80*P80,2)</f>
        <v>0</v>
      </c>
      <c r="R80" s="161"/>
      <c r="S80" s="161" t="s">
        <v>129</v>
      </c>
      <c r="T80" s="161" t="s">
        <v>167</v>
      </c>
      <c r="U80" s="161">
        <v>0</v>
      </c>
      <c r="V80" s="161">
        <f>ROUND(E80*U80,2)</f>
        <v>0</v>
      </c>
      <c r="W80" s="161"/>
      <c r="X80" s="161" t="s">
        <v>131</v>
      </c>
      <c r="Y80" s="161" t="s">
        <v>132</v>
      </c>
      <c r="Z80" s="151"/>
      <c r="AA80" s="151"/>
      <c r="AB80" s="151"/>
      <c r="AC80" s="151"/>
      <c r="AD80" s="151"/>
      <c r="AE80" s="151"/>
      <c r="AF80" s="151"/>
      <c r="AG80" s="151" t="s">
        <v>133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3">
        <v>24</v>
      </c>
      <c r="B81" s="184" t="s">
        <v>226</v>
      </c>
      <c r="C81" s="192" t="s">
        <v>227</v>
      </c>
      <c r="D81" s="185" t="s">
        <v>154</v>
      </c>
      <c r="E81" s="186">
        <v>3.2677800000000001</v>
      </c>
      <c r="F81" s="187"/>
      <c r="G81" s="188">
        <f>ROUND(E81*F81,2)</f>
        <v>0</v>
      </c>
      <c r="H81" s="162"/>
      <c r="I81" s="161">
        <f>ROUND(E81*H81,2)</f>
        <v>0</v>
      </c>
      <c r="J81" s="162"/>
      <c r="K81" s="161">
        <f>ROUND(E81*J81,2)</f>
        <v>0</v>
      </c>
      <c r="L81" s="161">
        <v>21</v>
      </c>
      <c r="M81" s="161">
        <f>G81*(1+L81/100)</f>
        <v>0</v>
      </c>
      <c r="N81" s="160">
        <v>0</v>
      </c>
      <c r="O81" s="160">
        <f>ROUND(E81*N81,2)</f>
        <v>0</v>
      </c>
      <c r="P81" s="160">
        <v>0</v>
      </c>
      <c r="Q81" s="160">
        <f>ROUND(E81*P81,2)</f>
        <v>0</v>
      </c>
      <c r="R81" s="161"/>
      <c r="S81" s="161" t="s">
        <v>130</v>
      </c>
      <c r="T81" s="161" t="s">
        <v>130</v>
      </c>
      <c r="U81" s="161">
        <v>4.82</v>
      </c>
      <c r="V81" s="161">
        <f>ROUND(E81*U81,2)</f>
        <v>15.75</v>
      </c>
      <c r="W81" s="161"/>
      <c r="X81" s="161" t="s">
        <v>155</v>
      </c>
      <c r="Y81" s="161" t="s">
        <v>132</v>
      </c>
      <c r="Z81" s="151"/>
      <c r="AA81" s="151"/>
      <c r="AB81" s="151"/>
      <c r="AC81" s="151"/>
      <c r="AD81" s="151"/>
      <c r="AE81" s="151"/>
      <c r="AF81" s="151"/>
      <c r="AG81" s="151" t="s">
        <v>156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70" t="s">
        <v>124</v>
      </c>
      <c r="B82" s="171" t="s">
        <v>83</v>
      </c>
      <c r="C82" s="190" t="s">
        <v>84</v>
      </c>
      <c r="D82" s="172"/>
      <c r="E82" s="173"/>
      <c r="F82" s="174"/>
      <c r="G82" s="175">
        <f>SUMIF(AG83:AG89,"&lt;&gt;NOR",G83:G89)</f>
        <v>0</v>
      </c>
      <c r="H82" s="169"/>
      <c r="I82" s="169">
        <f>SUM(I83:I89)</f>
        <v>0</v>
      </c>
      <c r="J82" s="169"/>
      <c r="K82" s="169">
        <f>SUM(K83:K89)</f>
        <v>0</v>
      </c>
      <c r="L82" s="169"/>
      <c r="M82" s="169">
        <f>SUM(M83:M89)</f>
        <v>0</v>
      </c>
      <c r="N82" s="168"/>
      <c r="O82" s="168">
        <f>SUM(O83:O89)</f>
        <v>0.12</v>
      </c>
      <c r="P82" s="168"/>
      <c r="Q82" s="168">
        <f>SUM(Q83:Q89)</f>
        <v>7.2</v>
      </c>
      <c r="R82" s="169"/>
      <c r="S82" s="169"/>
      <c r="T82" s="169"/>
      <c r="U82" s="169"/>
      <c r="V82" s="169">
        <f>SUM(V83:V89)</f>
        <v>152.91</v>
      </c>
      <c r="W82" s="169"/>
      <c r="X82" s="169"/>
      <c r="Y82" s="169"/>
      <c r="AG82" t="s">
        <v>125</v>
      </c>
    </row>
    <row r="83" spans="1:60" outlineLevel="1" x14ac:dyDescent="0.2">
      <c r="A83" s="183">
        <v>25</v>
      </c>
      <c r="B83" s="184" t="s">
        <v>228</v>
      </c>
      <c r="C83" s="192" t="s">
        <v>229</v>
      </c>
      <c r="D83" s="185" t="s">
        <v>138</v>
      </c>
      <c r="E83" s="186">
        <v>508</v>
      </c>
      <c r="F83" s="187"/>
      <c r="G83" s="188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21</v>
      </c>
      <c r="M83" s="161">
        <f>G83*(1+L83/100)</f>
        <v>0</v>
      </c>
      <c r="N83" s="160">
        <v>0</v>
      </c>
      <c r="O83" s="160">
        <f>ROUND(E83*N83,2)</f>
        <v>0</v>
      </c>
      <c r="P83" s="160">
        <v>1.4E-2</v>
      </c>
      <c r="Q83" s="160">
        <f>ROUND(E83*P83,2)</f>
        <v>7.11</v>
      </c>
      <c r="R83" s="161"/>
      <c r="S83" s="161" t="s">
        <v>130</v>
      </c>
      <c r="T83" s="161" t="s">
        <v>130</v>
      </c>
      <c r="U83" s="161">
        <v>0.1</v>
      </c>
      <c r="V83" s="161">
        <f>ROUND(E83*U83,2)</f>
        <v>50.8</v>
      </c>
      <c r="W83" s="161"/>
      <c r="X83" s="161" t="s">
        <v>131</v>
      </c>
      <c r="Y83" s="161" t="s">
        <v>132</v>
      </c>
      <c r="Z83" s="151"/>
      <c r="AA83" s="151"/>
      <c r="AB83" s="151"/>
      <c r="AC83" s="151"/>
      <c r="AD83" s="151"/>
      <c r="AE83" s="151"/>
      <c r="AF83" s="151"/>
      <c r="AG83" s="151" t="s">
        <v>133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83">
        <v>26</v>
      </c>
      <c r="B84" s="184" t="s">
        <v>230</v>
      </c>
      <c r="C84" s="192" t="s">
        <v>231</v>
      </c>
      <c r="D84" s="185" t="s">
        <v>138</v>
      </c>
      <c r="E84" s="186">
        <v>508</v>
      </c>
      <c r="F84" s="187"/>
      <c r="G84" s="188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21</v>
      </c>
      <c r="M84" s="161">
        <f>G84*(1+L84/100)</f>
        <v>0</v>
      </c>
      <c r="N84" s="160">
        <v>0</v>
      </c>
      <c r="O84" s="160">
        <f>ROUND(E84*N84,2)</f>
        <v>0</v>
      </c>
      <c r="P84" s="160">
        <v>0</v>
      </c>
      <c r="Q84" s="160">
        <f>ROUND(E84*P84,2)</f>
        <v>0</v>
      </c>
      <c r="R84" s="161"/>
      <c r="S84" s="161" t="s">
        <v>130</v>
      </c>
      <c r="T84" s="161" t="s">
        <v>130</v>
      </c>
      <c r="U84" s="161">
        <v>0.01</v>
      </c>
      <c r="V84" s="161">
        <f>ROUND(E84*U84,2)</f>
        <v>5.08</v>
      </c>
      <c r="W84" s="161"/>
      <c r="X84" s="161" t="s">
        <v>131</v>
      </c>
      <c r="Y84" s="161" t="s">
        <v>132</v>
      </c>
      <c r="Z84" s="151"/>
      <c r="AA84" s="151"/>
      <c r="AB84" s="151"/>
      <c r="AC84" s="151"/>
      <c r="AD84" s="151"/>
      <c r="AE84" s="151"/>
      <c r="AF84" s="151"/>
      <c r="AG84" s="151" t="s">
        <v>133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83">
        <v>27</v>
      </c>
      <c r="B85" s="184" t="s">
        <v>232</v>
      </c>
      <c r="C85" s="192" t="s">
        <v>233</v>
      </c>
      <c r="D85" s="185" t="s">
        <v>138</v>
      </c>
      <c r="E85" s="186">
        <v>508</v>
      </c>
      <c r="F85" s="187"/>
      <c r="G85" s="188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21</v>
      </c>
      <c r="M85" s="161">
        <f>G85*(1+L85/100)</f>
        <v>0</v>
      </c>
      <c r="N85" s="160">
        <v>0</v>
      </c>
      <c r="O85" s="160">
        <f>ROUND(E85*N85,2)</f>
        <v>0</v>
      </c>
      <c r="P85" s="160">
        <v>1.8000000000000001E-4</v>
      </c>
      <c r="Q85" s="160">
        <f>ROUND(E85*P85,2)</f>
        <v>0.09</v>
      </c>
      <c r="R85" s="161"/>
      <c r="S85" s="161" t="s">
        <v>130</v>
      </c>
      <c r="T85" s="161" t="s">
        <v>130</v>
      </c>
      <c r="U85" s="161">
        <v>0.03</v>
      </c>
      <c r="V85" s="161">
        <f>ROUND(E85*U85,2)</f>
        <v>15.24</v>
      </c>
      <c r="W85" s="161"/>
      <c r="X85" s="161" t="s">
        <v>131</v>
      </c>
      <c r="Y85" s="161" t="s">
        <v>132</v>
      </c>
      <c r="Z85" s="151"/>
      <c r="AA85" s="151"/>
      <c r="AB85" s="151"/>
      <c r="AC85" s="151"/>
      <c r="AD85" s="151"/>
      <c r="AE85" s="151"/>
      <c r="AF85" s="151"/>
      <c r="AG85" s="151" t="s">
        <v>133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77">
        <v>28</v>
      </c>
      <c r="B86" s="178" t="s">
        <v>234</v>
      </c>
      <c r="C86" s="191" t="s">
        <v>235</v>
      </c>
      <c r="D86" s="179" t="s">
        <v>138</v>
      </c>
      <c r="E86" s="180">
        <v>584.20000000000005</v>
      </c>
      <c r="F86" s="181"/>
      <c r="G86" s="182">
        <f>ROUND(E86*F86,2)</f>
        <v>0</v>
      </c>
      <c r="H86" s="162"/>
      <c r="I86" s="161">
        <f>ROUND(E86*H86,2)</f>
        <v>0</v>
      </c>
      <c r="J86" s="162"/>
      <c r="K86" s="161">
        <f>ROUND(E86*J86,2)</f>
        <v>0</v>
      </c>
      <c r="L86" s="161">
        <v>21</v>
      </c>
      <c r="M86" s="161">
        <f>G86*(1+L86/100)</f>
        <v>0</v>
      </c>
      <c r="N86" s="160">
        <v>2.0000000000000001E-4</v>
      </c>
      <c r="O86" s="160">
        <f>ROUND(E86*N86,2)</f>
        <v>0.12</v>
      </c>
      <c r="P86" s="160">
        <v>0</v>
      </c>
      <c r="Q86" s="160">
        <f>ROUND(E86*P86,2)</f>
        <v>0</v>
      </c>
      <c r="R86" s="161"/>
      <c r="S86" s="161" t="s">
        <v>129</v>
      </c>
      <c r="T86" s="161" t="s">
        <v>130</v>
      </c>
      <c r="U86" s="161">
        <v>0.14000000000000001</v>
      </c>
      <c r="V86" s="161">
        <f>ROUND(E86*U86,2)</f>
        <v>81.790000000000006</v>
      </c>
      <c r="W86" s="161"/>
      <c r="X86" s="161" t="s">
        <v>131</v>
      </c>
      <c r="Y86" s="161" t="s">
        <v>132</v>
      </c>
      <c r="Z86" s="151"/>
      <c r="AA86" s="151"/>
      <c r="AB86" s="151"/>
      <c r="AC86" s="151"/>
      <c r="AD86" s="151"/>
      <c r="AE86" s="151"/>
      <c r="AF86" s="151"/>
      <c r="AG86" s="151" t="s">
        <v>133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2" x14ac:dyDescent="0.2">
      <c r="A87" s="158"/>
      <c r="B87" s="159"/>
      <c r="C87" s="258" t="s">
        <v>236</v>
      </c>
      <c r="D87" s="259"/>
      <c r="E87" s="259"/>
      <c r="F87" s="259"/>
      <c r="G87" s="259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135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89" t="str">
        <f>C87</f>
        <v>aplikace nové pojistné hydroizolační fólie na horní hranu krokví, ukončení na navazujících a prostupujících konstrukcích a prvcích lepením (s použitím systémových prvků)</v>
      </c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256" t="s">
        <v>237</v>
      </c>
      <c r="D88" s="257"/>
      <c r="E88" s="257"/>
      <c r="F88" s="257"/>
      <c r="G88" s="257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135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193" t="s">
        <v>238</v>
      </c>
      <c r="D89" s="166"/>
      <c r="E89" s="167">
        <v>584.20000000000005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176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70" t="s">
        <v>124</v>
      </c>
      <c r="B90" s="171" t="s">
        <v>85</v>
      </c>
      <c r="C90" s="190" t="s">
        <v>86</v>
      </c>
      <c r="D90" s="172"/>
      <c r="E90" s="173"/>
      <c r="F90" s="174"/>
      <c r="G90" s="175">
        <f>SUMIF(AG91:AG121,"&lt;&gt;NOR",G91:G121)</f>
        <v>0</v>
      </c>
      <c r="H90" s="169"/>
      <c r="I90" s="169">
        <f>SUM(I91:I121)</f>
        <v>0</v>
      </c>
      <c r="J90" s="169"/>
      <c r="K90" s="169">
        <f>SUM(K91:K121)</f>
        <v>0</v>
      </c>
      <c r="L90" s="169"/>
      <c r="M90" s="169">
        <f>SUM(M91:M121)</f>
        <v>0</v>
      </c>
      <c r="N90" s="168"/>
      <c r="O90" s="168">
        <f>SUM(O91:O121)</f>
        <v>0</v>
      </c>
      <c r="P90" s="168"/>
      <c r="Q90" s="168">
        <f>SUM(Q91:Q121)</f>
        <v>0</v>
      </c>
      <c r="R90" s="169"/>
      <c r="S90" s="169"/>
      <c r="T90" s="169"/>
      <c r="U90" s="169"/>
      <c r="V90" s="169">
        <f>SUM(V91:V121)</f>
        <v>143</v>
      </c>
      <c r="W90" s="169"/>
      <c r="X90" s="169"/>
      <c r="Y90" s="169"/>
      <c r="AG90" t="s">
        <v>125</v>
      </c>
    </row>
    <row r="91" spans="1:60" outlineLevel="1" x14ac:dyDescent="0.2">
      <c r="A91" s="183">
        <v>29</v>
      </c>
      <c r="B91" s="184" t="s">
        <v>239</v>
      </c>
      <c r="C91" s="192" t="s">
        <v>240</v>
      </c>
      <c r="D91" s="185" t="s">
        <v>128</v>
      </c>
      <c r="E91" s="186">
        <v>55</v>
      </c>
      <c r="F91" s="187"/>
      <c r="G91" s="188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21</v>
      </c>
      <c r="M91" s="161">
        <f>G91*(1+L91/100)</f>
        <v>0</v>
      </c>
      <c r="N91" s="160">
        <v>0</v>
      </c>
      <c r="O91" s="160">
        <f>ROUND(E91*N91,2)</f>
        <v>0</v>
      </c>
      <c r="P91" s="160">
        <v>0</v>
      </c>
      <c r="Q91" s="160">
        <f>ROUND(E91*P91,2)</f>
        <v>0</v>
      </c>
      <c r="R91" s="161"/>
      <c r="S91" s="161" t="s">
        <v>130</v>
      </c>
      <c r="T91" s="161" t="s">
        <v>130</v>
      </c>
      <c r="U91" s="161">
        <v>2.6</v>
      </c>
      <c r="V91" s="161">
        <f>ROUND(E91*U91,2)</f>
        <v>143</v>
      </c>
      <c r="W91" s="161"/>
      <c r="X91" s="161" t="s">
        <v>131</v>
      </c>
      <c r="Y91" s="161" t="s">
        <v>132</v>
      </c>
      <c r="Z91" s="151"/>
      <c r="AA91" s="151"/>
      <c r="AB91" s="151"/>
      <c r="AC91" s="151"/>
      <c r="AD91" s="151"/>
      <c r="AE91" s="151"/>
      <c r="AF91" s="151"/>
      <c r="AG91" s="151" t="s">
        <v>133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7">
        <v>30</v>
      </c>
      <c r="B92" s="178" t="s">
        <v>241</v>
      </c>
      <c r="C92" s="191" t="s">
        <v>242</v>
      </c>
      <c r="D92" s="179" t="s">
        <v>213</v>
      </c>
      <c r="E92" s="180">
        <v>11</v>
      </c>
      <c r="F92" s="181"/>
      <c r="G92" s="182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21</v>
      </c>
      <c r="M92" s="161">
        <f>G92*(1+L92/100)</f>
        <v>0</v>
      </c>
      <c r="N92" s="160">
        <v>0</v>
      </c>
      <c r="O92" s="160">
        <f>ROUND(E92*N92,2)</f>
        <v>0</v>
      </c>
      <c r="P92" s="160">
        <v>0</v>
      </c>
      <c r="Q92" s="160">
        <f>ROUND(E92*P92,2)</f>
        <v>0</v>
      </c>
      <c r="R92" s="161"/>
      <c r="S92" s="161" t="s">
        <v>129</v>
      </c>
      <c r="T92" s="161" t="s">
        <v>167</v>
      </c>
      <c r="U92" s="161">
        <v>0</v>
      </c>
      <c r="V92" s="161">
        <f>ROUND(E92*U92,2)</f>
        <v>0</v>
      </c>
      <c r="W92" s="161"/>
      <c r="X92" s="161" t="s">
        <v>172</v>
      </c>
      <c r="Y92" s="161" t="s">
        <v>132</v>
      </c>
      <c r="Z92" s="151"/>
      <c r="AA92" s="151"/>
      <c r="AB92" s="151"/>
      <c r="AC92" s="151"/>
      <c r="AD92" s="151"/>
      <c r="AE92" s="151"/>
      <c r="AF92" s="151"/>
      <c r="AG92" s="151" t="s">
        <v>173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258" t="s">
        <v>243</v>
      </c>
      <c r="D93" s="259"/>
      <c r="E93" s="259"/>
      <c r="F93" s="259"/>
      <c r="G93" s="259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135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256" t="s">
        <v>244</v>
      </c>
      <c r="D94" s="257"/>
      <c r="E94" s="257"/>
      <c r="F94" s="257"/>
      <c r="G94" s="257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135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4" t="s">
        <v>192</v>
      </c>
      <c r="D95" s="163"/>
      <c r="E95" s="164"/>
      <c r="F95" s="165"/>
      <c r="G95" s="165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135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256" t="s">
        <v>245</v>
      </c>
      <c r="D96" s="257"/>
      <c r="E96" s="257"/>
      <c r="F96" s="257"/>
      <c r="G96" s="257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135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7">
        <v>31</v>
      </c>
      <c r="B97" s="178" t="s">
        <v>246</v>
      </c>
      <c r="C97" s="191" t="s">
        <v>247</v>
      </c>
      <c r="D97" s="179" t="s">
        <v>213</v>
      </c>
      <c r="E97" s="180">
        <v>2</v>
      </c>
      <c r="F97" s="181"/>
      <c r="G97" s="182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21</v>
      </c>
      <c r="M97" s="161">
        <f>G97*(1+L97/100)</f>
        <v>0</v>
      </c>
      <c r="N97" s="160">
        <v>0</v>
      </c>
      <c r="O97" s="160">
        <f>ROUND(E97*N97,2)</f>
        <v>0</v>
      </c>
      <c r="P97" s="160">
        <v>0</v>
      </c>
      <c r="Q97" s="160">
        <f>ROUND(E97*P97,2)</f>
        <v>0</v>
      </c>
      <c r="R97" s="161"/>
      <c r="S97" s="161" t="s">
        <v>129</v>
      </c>
      <c r="T97" s="161" t="s">
        <v>167</v>
      </c>
      <c r="U97" s="161">
        <v>0</v>
      </c>
      <c r="V97" s="161">
        <f>ROUND(E97*U97,2)</f>
        <v>0</v>
      </c>
      <c r="W97" s="161"/>
      <c r="X97" s="161" t="s">
        <v>172</v>
      </c>
      <c r="Y97" s="161" t="s">
        <v>132</v>
      </c>
      <c r="Z97" s="151"/>
      <c r="AA97" s="151"/>
      <c r="AB97" s="151"/>
      <c r="AC97" s="151"/>
      <c r="AD97" s="151"/>
      <c r="AE97" s="151"/>
      <c r="AF97" s="151"/>
      <c r="AG97" s="151" t="s">
        <v>173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258" t="s">
        <v>243</v>
      </c>
      <c r="D98" s="259"/>
      <c r="E98" s="259"/>
      <c r="F98" s="259"/>
      <c r="G98" s="259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135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256" t="s">
        <v>248</v>
      </c>
      <c r="D99" s="257"/>
      <c r="E99" s="257"/>
      <c r="F99" s="257"/>
      <c r="G99" s="257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135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194" t="s">
        <v>192</v>
      </c>
      <c r="D100" s="163"/>
      <c r="E100" s="164"/>
      <c r="F100" s="165"/>
      <c r="G100" s="165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135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256" t="s">
        <v>245</v>
      </c>
      <c r="D101" s="257"/>
      <c r="E101" s="257"/>
      <c r="F101" s="257"/>
      <c r="G101" s="257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135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7">
        <v>32</v>
      </c>
      <c r="B102" s="178" t="s">
        <v>249</v>
      </c>
      <c r="C102" s="191" t="s">
        <v>247</v>
      </c>
      <c r="D102" s="179" t="s">
        <v>213</v>
      </c>
      <c r="E102" s="180">
        <v>1</v>
      </c>
      <c r="F102" s="181"/>
      <c r="G102" s="182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21</v>
      </c>
      <c r="M102" s="161">
        <f>G102*(1+L102/100)</f>
        <v>0</v>
      </c>
      <c r="N102" s="160">
        <v>0</v>
      </c>
      <c r="O102" s="160">
        <f>ROUND(E102*N102,2)</f>
        <v>0</v>
      </c>
      <c r="P102" s="160">
        <v>0</v>
      </c>
      <c r="Q102" s="160">
        <f>ROUND(E102*P102,2)</f>
        <v>0</v>
      </c>
      <c r="R102" s="161"/>
      <c r="S102" s="161" t="s">
        <v>129</v>
      </c>
      <c r="T102" s="161" t="s">
        <v>167</v>
      </c>
      <c r="U102" s="161">
        <v>0</v>
      </c>
      <c r="V102" s="161">
        <f>ROUND(E102*U102,2)</f>
        <v>0</v>
      </c>
      <c r="W102" s="161"/>
      <c r="X102" s="161" t="s">
        <v>172</v>
      </c>
      <c r="Y102" s="161" t="s">
        <v>132</v>
      </c>
      <c r="Z102" s="151"/>
      <c r="AA102" s="151"/>
      <c r="AB102" s="151"/>
      <c r="AC102" s="151"/>
      <c r="AD102" s="151"/>
      <c r="AE102" s="151"/>
      <c r="AF102" s="151"/>
      <c r="AG102" s="151" t="s">
        <v>173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">
      <c r="A103" s="158"/>
      <c r="B103" s="159"/>
      <c r="C103" s="258" t="s">
        <v>243</v>
      </c>
      <c r="D103" s="259"/>
      <c r="E103" s="259"/>
      <c r="F103" s="259"/>
      <c r="G103" s="259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135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256" t="s">
        <v>250</v>
      </c>
      <c r="D104" s="257"/>
      <c r="E104" s="257"/>
      <c r="F104" s="257"/>
      <c r="G104" s="257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135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4" t="s">
        <v>192</v>
      </c>
      <c r="D105" s="163"/>
      <c r="E105" s="164"/>
      <c r="F105" s="165"/>
      <c r="G105" s="165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135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256" t="s">
        <v>245</v>
      </c>
      <c r="D106" s="257"/>
      <c r="E106" s="257"/>
      <c r="F106" s="257"/>
      <c r="G106" s="257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135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7">
        <v>33</v>
      </c>
      <c r="B107" s="178" t="s">
        <v>251</v>
      </c>
      <c r="C107" s="191" t="s">
        <v>252</v>
      </c>
      <c r="D107" s="179" t="s">
        <v>213</v>
      </c>
      <c r="E107" s="180">
        <v>5</v>
      </c>
      <c r="F107" s="181"/>
      <c r="G107" s="182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21</v>
      </c>
      <c r="M107" s="161">
        <f>G107*(1+L107/100)</f>
        <v>0</v>
      </c>
      <c r="N107" s="160">
        <v>0</v>
      </c>
      <c r="O107" s="160">
        <f>ROUND(E107*N107,2)</f>
        <v>0</v>
      </c>
      <c r="P107" s="160">
        <v>0</v>
      </c>
      <c r="Q107" s="160">
        <f>ROUND(E107*P107,2)</f>
        <v>0</v>
      </c>
      <c r="R107" s="161"/>
      <c r="S107" s="161" t="s">
        <v>129</v>
      </c>
      <c r="T107" s="161" t="s">
        <v>167</v>
      </c>
      <c r="U107" s="161">
        <v>0</v>
      </c>
      <c r="V107" s="161">
        <f>ROUND(E107*U107,2)</f>
        <v>0</v>
      </c>
      <c r="W107" s="161"/>
      <c r="X107" s="161" t="s">
        <v>172</v>
      </c>
      <c r="Y107" s="161" t="s">
        <v>132</v>
      </c>
      <c r="Z107" s="151"/>
      <c r="AA107" s="151"/>
      <c r="AB107" s="151"/>
      <c r="AC107" s="151"/>
      <c r="AD107" s="151"/>
      <c r="AE107" s="151"/>
      <c r="AF107" s="151"/>
      <c r="AG107" s="151" t="s">
        <v>173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258" t="s">
        <v>243</v>
      </c>
      <c r="D108" s="259"/>
      <c r="E108" s="259"/>
      <c r="F108" s="259"/>
      <c r="G108" s="259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135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256" t="s">
        <v>253</v>
      </c>
      <c r="D109" s="257"/>
      <c r="E109" s="257"/>
      <c r="F109" s="257"/>
      <c r="G109" s="257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135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4" t="s">
        <v>192</v>
      </c>
      <c r="D110" s="163"/>
      <c r="E110" s="164"/>
      <c r="F110" s="165"/>
      <c r="G110" s="165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135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256" t="s">
        <v>254</v>
      </c>
      <c r="D111" s="257"/>
      <c r="E111" s="257"/>
      <c r="F111" s="257"/>
      <c r="G111" s="257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135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 x14ac:dyDescent="0.2">
      <c r="A112" s="177">
        <v>34</v>
      </c>
      <c r="B112" s="178" t="s">
        <v>255</v>
      </c>
      <c r="C112" s="191" t="s">
        <v>256</v>
      </c>
      <c r="D112" s="179" t="s">
        <v>213</v>
      </c>
      <c r="E112" s="180">
        <v>1</v>
      </c>
      <c r="F112" s="181"/>
      <c r="G112" s="182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21</v>
      </c>
      <c r="M112" s="161">
        <f>G112*(1+L112/100)</f>
        <v>0</v>
      </c>
      <c r="N112" s="160">
        <v>0</v>
      </c>
      <c r="O112" s="160">
        <f>ROUND(E112*N112,2)</f>
        <v>0</v>
      </c>
      <c r="P112" s="160">
        <v>0</v>
      </c>
      <c r="Q112" s="160">
        <f>ROUND(E112*P112,2)</f>
        <v>0</v>
      </c>
      <c r="R112" s="161"/>
      <c r="S112" s="161" t="s">
        <v>129</v>
      </c>
      <c r="T112" s="161" t="s">
        <v>167</v>
      </c>
      <c r="U112" s="161">
        <v>0</v>
      </c>
      <c r="V112" s="161">
        <f>ROUND(E112*U112,2)</f>
        <v>0</v>
      </c>
      <c r="W112" s="161"/>
      <c r="X112" s="161" t="s">
        <v>172</v>
      </c>
      <c r="Y112" s="161" t="s">
        <v>132</v>
      </c>
      <c r="Z112" s="151"/>
      <c r="AA112" s="151"/>
      <c r="AB112" s="151"/>
      <c r="AC112" s="151"/>
      <c r="AD112" s="151"/>
      <c r="AE112" s="151"/>
      <c r="AF112" s="151"/>
      <c r="AG112" s="151" t="s">
        <v>173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">
      <c r="A113" s="158"/>
      <c r="B113" s="159"/>
      <c r="C113" s="258" t="s">
        <v>243</v>
      </c>
      <c r="D113" s="259"/>
      <c r="E113" s="259"/>
      <c r="F113" s="259"/>
      <c r="G113" s="259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135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256" t="s">
        <v>257</v>
      </c>
      <c r="D114" s="257"/>
      <c r="E114" s="257"/>
      <c r="F114" s="257"/>
      <c r="G114" s="257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135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4" t="s">
        <v>192</v>
      </c>
      <c r="D115" s="163"/>
      <c r="E115" s="164"/>
      <c r="F115" s="165"/>
      <c r="G115" s="165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135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256" t="s">
        <v>258</v>
      </c>
      <c r="D116" s="257"/>
      <c r="E116" s="257"/>
      <c r="F116" s="257"/>
      <c r="G116" s="257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135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 x14ac:dyDescent="0.2">
      <c r="A117" s="177">
        <v>35</v>
      </c>
      <c r="B117" s="178" t="s">
        <v>255</v>
      </c>
      <c r="C117" s="191" t="s">
        <v>256</v>
      </c>
      <c r="D117" s="179" t="s">
        <v>213</v>
      </c>
      <c r="E117" s="180">
        <v>1</v>
      </c>
      <c r="F117" s="181"/>
      <c r="G117" s="182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21</v>
      </c>
      <c r="M117" s="161">
        <f>G117*(1+L117/100)</f>
        <v>0</v>
      </c>
      <c r="N117" s="160">
        <v>0</v>
      </c>
      <c r="O117" s="160">
        <f>ROUND(E117*N117,2)</f>
        <v>0</v>
      </c>
      <c r="P117" s="160">
        <v>0</v>
      </c>
      <c r="Q117" s="160">
        <f>ROUND(E117*P117,2)</f>
        <v>0</v>
      </c>
      <c r="R117" s="161"/>
      <c r="S117" s="161" t="s">
        <v>129</v>
      </c>
      <c r="T117" s="161" t="s">
        <v>167</v>
      </c>
      <c r="U117" s="161">
        <v>0</v>
      </c>
      <c r="V117" s="161">
        <f>ROUND(E117*U117,2)</f>
        <v>0</v>
      </c>
      <c r="W117" s="161"/>
      <c r="X117" s="161" t="s">
        <v>172</v>
      </c>
      <c r="Y117" s="161" t="s">
        <v>132</v>
      </c>
      <c r="Z117" s="151"/>
      <c r="AA117" s="151"/>
      <c r="AB117" s="151"/>
      <c r="AC117" s="151"/>
      <c r="AD117" s="151"/>
      <c r="AE117" s="151"/>
      <c r="AF117" s="151"/>
      <c r="AG117" s="151" t="s">
        <v>173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258" t="s">
        <v>243</v>
      </c>
      <c r="D118" s="259"/>
      <c r="E118" s="259"/>
      <c r="F118" s="259"/>
      <c r="G118" s="259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135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256" t="s">
        <v>259</v>
      </c>
      <c r="D119" s="257"/>
      <c r="E119" s="257"/>
      <c r="F119" s="257"/>
      <c r="G119" s="257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135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4" t="s">
        <v>192</v>
      </c>
      <c r="D120" s="163"/>
      <c r="E120" s="164"/>
      <c r="F120" s="165"/>
      <c r="G120" s="165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135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256" t="s">
        <v>258</v>
      </c>
      <c r="D121" s="257"/>
      <c r="E121" s="257"/>
      <c r="F121" s="257"/>
      <c r="G121" s="257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135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170" t="s">
        <v>124</v>
      </c>
      <c r="B122" s="171" t="s">
        <v>87</v>
      </c>
      <c r="C122" s="190" t="s">
        <v>88</v>
      </c>
      <c r="D122" s="172"/>
      <c r="E122" s="173"/>
      <c r="F122" s="174"/>
      <c r="G122" s="175">
        <f>SUMIF(AG123:AG134,"&lt;&gt;NOR",G123:G134)</f>
        <v>0</v>
      </c>
      <c r="H122" s="169"/>
      <c r="I122" s="169">
        <f>SUM(I123:I134)</f>
        <v>0</v>
      </c>
      <c r="J122" s="169"/>
      <c r="K122" s="169">
        <f>SUM(K123:K134)</f>
        <v>0</v>
      </c>
      <c r="L122" s="169"/>
      <c r="M122" s="169">
        <f>SUM(M123:M134)</f>
        <v>0</v>
      </c>
      <c r="N122" s="168"/>
      <c r="O122" s="168">
        <f>SUM(O123:O134)</f>
        <v>0</v>
      </c>
      <c r="P122" s="168"/>
      <c r="Q122" s="168">
        <f>SUM(Q123:Q134)</f>
        <v>0</v>
      </c>
      <c r="R122" s="169"/>
      <c r="S122" s="169"/>
      <c r="T122" s="169"/>
      <c r="U122" s="169"/>
      <c r="V122" s="169">
        <f>SUM(V123:V134)</f>
        <v>0</v>
      </c>
      <c r="W122" s="169"/>
      <c r="X122" s="169"/>
      <c r="Y122" s="169"/>
      <c r="AG122" t="s">
        <v>125</v>
      </c>
    </row>
    <row r="123" spans="1:60" outlineLevel="1" x14ac:dyDescent="0.2">
      <c r="A123" s="177">
        <v>36</v>
      </c>
      <c r="B123" s="178" t="s">
        <v>260</v>
      </c>
      <c r="C123" s="191" t="s">
        <v>261</v>
      </c>
      <c r="D123" s="179" t="s">
        <v>213</v>
      </c>
      <c r="E123" s="180">
        <v>1</v>
      </c>
      <c r="F123" s="181"/>
      <c r="G123" s="182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21</v>
      </c>
      <c r="M123" s="161">
        <f>G123*(1+L123/100)</f>
        <v>0</v>
      </c>
      <c r="N123" s="160">
        <v>0</v>
      </c>
      <c r="O123" s="160">
        <f>ROUND(E123*N123,2)</f>
        <v>0</v>
      </c>
      <c r="P123" s="160">
        <v>0</v>
      </c>
      <c r="Q123" s="160">
        <f>ROUND(E123*P123,2)</f>
        <v>0</v>
      </c>
      <c r="R123" s="161"/>
      <c r="S123" s="161" t="s">
        <v>129</v>
      </c>
      <c r="T123" s="161" t="s">
        <v>167</v>
      </c>
      <c r="U123" s="161">
        <v>0</v>
      </c>
      <c r="V123" s="161">
        <f>ROUND(E123*U123,2)</f>
        <v>0</v>
      </c>
      <c r="W123" s="161"/>
      <c r="X123" s="161" t="s">
        <v>131</v>
      </c>
      <c r="Y123" s="161" t="s">
        <v>132</v>
      </c>
      <c r="Z123" s="151"/>
      <c r="AA123" s="151"/>
      <c r="AB123" s="151"/>
      <c r="AC123" s="151"/>
      <c r="AD123" s="151"/>
      <c r="AE123" s="151"/>
      <c r="AF123" s="151"/>
      <c r="AG123" s="151" t="s">
        <v>133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258" t="s">
        <v>262</v>
      </c>
      <c r="D124" s="259"/>
      <c r="E124" s="259"/>
      <c r="F124" s="259"/>
      <c r="G124" s="259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135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256" t="s">
        <v>263</v>
      </c>
      <c r="D125" s="257"/>
      <c r="E125" s="257"/>
      <c r="F125" s="257"/>
      <c r="G125" s="257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135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94" t="s">
        <v>192</v>
      </c>
      <c r="D126" s="163"/>
      <c r="E126" s="164"/>
      <c r="F126" s="165"/>
      <c r="G126" s="165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135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3" x14ac:dyDescent="0.2">
      <c r="A127" s="158"/>
      <c r="B127" s="159"/>
      <c r="C127" s="256" t="s">
        <v>264</v>
      </c>
      <c r="D127" s="257"/>
      <c r="E127" s="257"/>
      <c r="F127" s="257"/>
      <c r="G127" s="257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135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89" t="str">
        <f>C127</f>
        <v>kontrola kotvení, očištění poškozené povrchové úpravy, příprava podkladu a nová povrchová úprava (2 vrstvy)</v>
      </c>
      <c r="BB127" s="151"/>
      <c r="BC127" s="151"/>
      <c r="BD127" s="151"/>
      <c r="BE127" s="151"/>
      <c r="BF127" s="151"/>
      <c r="BG127" s="151"/>
      <c r="BH127" s="151"/>
    </row>
    <row r="128" spans="1:60" ht="22.5" outlineLevel="1" x14ac:dyDescent="0.2">
      <c r="A128" s="177">
        <v>37</v>
      </c>
      <c r="B128" s="178" t="s">
        <v>265</v>
      </c>
      <c r="C128" s="191" t="s">
        <v>266</v>
      </c>
      <c r="D128" s="179" t="s">
        <v>213</v>
      </c>
      <c r="E128" s="180">
        <v>34</v>
      </c>
      <c r="F128" s="181"/>
      <c r="G128" s="182">
        <f>ROUND(E128*F128,2)</f>
        <v>0</v>
      </c>
      <c r="H128" s="162"/>
      <c r="I128" s="161">
        <f>ROUND(E128*H128,2)</f>
        <v>0</v>
      </c>
      <c r="J128" s="162"/>
      <c r="K128" s="161">
        <f>ROUND(E128*J128,2)</f>
        <v>0</v>
      </c>
      <c r="L128" s="161">
        <v>21</v>
      </c>
      <c r="M128" s="161">
        <f>G128*(1+L128/100)</f>
        <v>0</v>
      </c>
      <c r="N128" s="160">
        <v>0</v>
      </c>
      <c r="O128" s="160">
        <f>ROUND(E128*N128,2)</f>
        <v>0</v>
      </c>
      <c r="P128" s="160">
        <v>0</v>
      </c>
      <c r="Q128" s="160">
        <f>ROUND(E128*P128,2)</f>
        <v>0</v>
      </c>
      <c r="R128" s="161"/>
      <c r="S128" s="161" t="s">
        <v>129</v>
      </c>
      <c r="T128" s="161" t="s">
        <v>167</v>
      </c>
      <c r="U128" s="161">
        <v>0</v>
      </c>
      <c r="V128" s="161">
        <f>ROUND(E128*U128,2)</f>
        <v>0</v>
      </c>
      <c r="W128" s="161"/>
      <c r="X128" s="161" t="s">
        <v>131</v>
      </c>
      <c r="Y128" s="161" t="s">
        <v>132</v>
      </c>
      <c r="Z128" s="151"/>
      <c r="AA128" s="151"/>
      <c r="AB128" s="151"/>
      <c r="AC128" s="151"/>
      <c r="AD128" s="151"/>
      <c r="AE128" s="151"/>
      <c r="AF128" s="151"/>
      <c r="AG128" s="151" t="s">
        <v>133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2" x14ac:dyDescent="0.2">
      <c r="A129" s="158"/>
      <c r="B129" s="159"/>
      <c r="C129" s="258" t="s">
        <v>262</v>
      </c>
      <c r="D129" s="259"/>
      <c r="E129" s="259"/>
      <c r="F129" s="259"/>
      <c r="G129" s="259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135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256" t="s">
        <v>267</v>
      </c>
      <c r="D130" s="257"/>
      <c r="E130" s="257"/>
      <c r="F130" s="257"/>
      <c r="G130" s="257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135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256" t="s">
        <v>268</v>
      </c>
      <c r="D131" s="257"/>
      <c r="E131" s="257"/>
      <c r="F131" s="257"/>
      <c r="G131" s="257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135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3" x14ac:dyDescent="0.2">
      <c r="A132" s="158"/>
      <c r="B132" s="159"/>
      <c r="C132" s="256" t="s">
        <v>269</v>
      </c>
      <c r="D132" s="257"/>
      <c r="E132" s="257"/>
      <c r="F132" s="257"/>
      <c r="G132" s="257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135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89" t="str">
        <f>C132</f>
        <v>demontáž, odstranění původní povrchové úpravy, nová povrchová úprava (min.2 vrsvy), dodatečná aplikace sítě proti hmyzu na vnitřní stranu, montáž do původní pozice</v>
      </c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4" t="s">
        <v>192</v>
      </c>
      <c r="D133" s="163"/>
      <c r="E133" s="164"/>
      <c r="F133" s="165"/>
      <c r="G133" s="165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135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256" t="s">
        <v>270</v>
      </c>
      <c r="D134" s="257"/>
      <c r="E134" s="257"/>
      <c r="F134" s="257"/>
      <c r="G134" s="257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135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">
      <c r="A135" s="170" t="s">
        <v>124</v>
      </c>
      <c r="B135" s="171" t="s">
        <v>89</v>
      </c>
      <c r="C135" s="190" t="s">
        <v>90</v>
      </c>
      <c r="D135" s="172"/>
      <c r="E135" s="173"/>
      <c r="F135" s="174"/>
      <c r="G135" s="175">
        <f>SUMIF(AG136:AG139,"&lt;&gt;NOR",G136:G139)</f>
        <v>0</v>
      </c>
      <c r="H135" s="169"/>
      <c r="I135" s="169">
        <f>SUM(I136:I139)</f>
        <v>0</v>
      </c>
      <c r="J135" s="169"/>
      <c r="K135" s="169">
        <f>SUM(K136:K139)</f>
        <v>0</v>
      </c>
      <c r="L135" s="169"/>
      <c r="M135" s="169">
        <f>SUM(M136:M139)</f>
        <v>0</v>
      </c>
      <c r="N135" s="168"/>
      <c r="O135" s="168">
        <f>SUM(O136:O139)</f>
        <v>0.1</v>
      </c>
      <c r="P135" s="168"/>
      <c r="Q135" s="168">
        <f>SUM(Q136:Q139)</f>
        <v>0</v>
      </c>
      <c r="R135" s="169"/>
      <c r="S135" s="169"/>
      <c r="T135" s="169"/>
      <c r="U135" s="169"/>
      <c r="V135" s="169">
        <f>SUM(V136:V139)</f>
        <v>15.65</v>
      </c>
      <c r="W135" s="169"/>
      <c r="X135" s="169"/>
      <c r="Y135" s="169"/>
      <c r="AG135" t="s">
        <v>125</v>
      </c>
    </row>
    <row r="136" spans="1:60" outlineLevel="1" x14ac:dyDescent="0.2">
      <c r="A136" s="183">
        <v>38</v>
      </c>
      <c r="B136" s="184" t="s">
        <v>271</v>
      </c>
      <c r="C136" s="192" t="s">
        <v>272</v>
      </c>
      <c r="D136" s="185" t="s">
        <v>138</v>
      </c>
      <c r="E136" s="186">
        <v>105</v>
      </c>
      <c r="F136" s="187"/>
      <c r="G136" s="188">
        <f>ROUND(E136*F136,2)</f>
        <v>0</v>
      </c>
      <c r="H136" s="162"/>
      <c r="I136" s="161">
        <f>ROUND(E136*H136,2)</f>
        <v>0</v>
      </c>
      <c r="J136" s="162"/>
      <c r="K136" s="161">
        <f>ROUND(E136*J136,2)</f>
        <v>0</v>
      </c>
      <c r="L136" s="161">
        <v>21</v>
      </c>
      <c r="M136" s="161">
        <f>G136*(1+L136/100)</f>
        <v>0</v>
      </c>
      <c r="N136" s="160">
        <v>6.9999999999999994E-5</v>
      </c>
      <c r="O136" s="160">
        <f>ROUND(E136*N136,2)</f>
        <v>0.01</v>
      </c>
      <c r="P136" s="160">
        <v>0</v>
      </c>
      <c r="Q136" s="160">
        <f>ROUND(E136*P136,2)</f>
        <v>0</v>
      </c>
      <c r="R136" s="161"/>
      <c r="S136" s="161" t="s">
        <v>130</v>
      </c>
      <c r="T136" s="161" t="s">
        <v>139</v>
      </c>
      <c r="U136" s="161">
        <v>0.03</v>
      </c>
      <c r="V136" s="161">
        <f>ROUND(E136*U136,2)</f>
        <v>3.15</v>
      </c>
      <c r="W136" s="161"/>
      <c r="X136" s="161" t="s">
        <v>131</v>
      </c>
      <c r="Y136" s="161" t="s">
        <v>132</v>
      </c>
      <c r="Z136" s="151"/>
      <c r="AA136" s="151"/>
      <c r="AB136" s="151"/>
      <c r="AC136" s="151"/>
      <c r="AD136" s="151"/>
      <c r="AE136" s="151"/>
      <c r="AF136" s="151"/>
      <c r="AG136" s="151" t="s">
        <v>133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7">
        <v>39</v>
      </c>
      <c r="B137" s="178" t="s">
        <v>273</v>
      </c>
      <c r="C137" s="191" t="s">
        <v>274</v>
      </c>
      <c r="D137" s="179" t="s">
        <v>138</v>
      </c>
      <c r="E137" s="180">
        <v>105</v>
      </c>
      <c r="F137" s="181"/>
      <c r="G137" s="182">
        <f>ROUND(E137*F137,2)</f>
        <v>0</v>
      </c>
      <c r="H137" s="162"/>
      <c r="I137" s="161">
        <f>ROUND(E137*H137,2)</f>
        <v>0</v>
      </c>
      <c r="J137" s="162"/>
      <c r="K137" s="161">
        <f>ROUND(E137*J137,2)</f>
        <v>0</v>
      </c>
      <c r="L137" s="161">
        <v>21</v>
      </c>
      <c r="M137" s="161">
        <f>G137*(1+L137/100)</f>
        <v>0</v>
      </c>
      <c r="N137" s="160">
        <v>1.4999999999999999E-4</v>
      </c>
      <c r="O137" s="160">
        <f>ROUND(E137*N137,2)</f>
        <v>0.02</v>
      </c>
      <c r="P137" s="160">
        <v>0</v>
      </c>
      <c r="Q137" s="160">
        <f>ROUND(E137*P137,2)</f>
        <v>0</v>
      </c>
      <c r="R137" s="161"/>
      <c r="S137" s="161" t="s">
        <v>130</v>
      </c>
      <c r="T137" s="161" t="s">
        <v>139</v>
      </c>
      <c r="U137" s="161">
        <v>0.1</v>
      </c>
      <c r="V137" s="161">
        <f>ROUND(E137*U137,2)</f>
        <v>10.5</v>
      </c>
      <c r="W137" s="161"/>
      <c r="X137" s="161" t="s">
        <v>131</v>
      </c>
      <c r="Y137" s="161" t="s">
        <v>132</v>
      </c>
      <c r="Z137" s="151"/>
      <c r="AA137" s="151"/>
      <c r="AB137" s="151"/>
      <c r="AC137" s="151"/>
      <c r="AD137" s="151"/>
      <c r="AE137" s="151"/>
      <c r="AF137" s="151"/>
      <c r="AG137" s="151" t="s">
        <v>133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2" x14ac:dyDescent="0.2">
      <c r="A138" s="158"/>
      <c r="B138" s="159"/>
      <c r="C138" s="258" t="s">
        <v>275</v>
      </c>
      <c r="D138" s="259"/>
      <c r="E138" s="259"/>
      <c r="F138" s="259"/>
      <c r="G138" s="259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135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83">
        <v>40</v>
      </c>
      <c r="B139" s="184" t="s">
        <v>276</v>
      </c>
      <c r="C139" s="192" t="s">
        <v>277</v>
      </c>
      <c r="D139" s="185" t="s">
        <v>138</v>
      </c>
      <c r="E139" s="186">
        <v>200</v>
      </c>
      <c r="F139" s="187"/>
      <c r="G139" s="188">
        <f>ROUND(E139*F139,2)</f>
        <v>0</v>
      </c>
      <c r="H139" s="162"/>
      <c r="I139" s="161">
        <f>ROUND(E139*H139,2)</f>
        <v>0</v>
      </c>
      <c r="J139" s="162"/>
      <c r="K139" s="161">
        <f>ROUND(E139*J139,2)</f>
        <v>0</v>
      </c>
      <c r="L139" s="161">
        <v>21</v>
      </c>
      <c r="M139" s="161">
        <f>G139*(1+L139/100)</f>
        <v>0</v>
      </c>
      <c r="N139" s="160">
        <v>3.5E-4</v>
      </c>
      <c r="O139" s="160">
        <f>ROUND(E139*N139,2)</f>
        <v>7.0000000000000007E-2</v>
      </c>
      <c r="P139" s="160">
        <v>0</v>
      </c>
      <c r="Q139" s="160">
        <f>ROUND(E139*P139,2)</f>
        <v>0</v>
      </c>
      <c r="R139" s="161"/>
      <c r="S139" s="161" t="s">
        <v>130</v>
      </c>
      <c r="T139" s="161" t="s">
        <v>139</v>
      </c>
      <c r="U139" s="161">
        <v>0.01</v>
      </c>
      <c r="V139" s="161">
        <f>ROUND(E139*U139,2)</f>
        <v>2</v>
      </c>
      <c r="W139" s="161"/>
      <c r="X139" s="161" t="s">
        <v>131</v>
      </c>
      <c r="Y139" s="161" t="s">
        <v>132</v>
      </c>
      <c r="Z139" s="151"/>
      <c r="AA139" s="151"/>
      <c r="AB139" s="151"/>
      <c r="AC139" s="151"/>
      <c r="AD139" s="151"/>
      <c r="AE139" s="151"/>
      <c r="AF139" s="151"/>
      <c r="AG139" s="151" t="s">
        <v>133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x14ac:dyDescent="0.2">
      <c r="A140" s="170" t="s">
        <v>124</v>
      </c>
      <c r="B140" s="171" t="s">
        <v>91</v>
      </c>
      <c r="C140" s="190" t="s">
        <v>92</v>
      </c>
      <c r="D140" s="172"/>
      <c r="E140" s="173"/>
      <c r="F140" s="174"/>
      <c r="G140" s="175">
        <f>SUMIF(AG141:AG144,"&lt;&gt;NOR",G141:G144)</f>
        <v>0</v>
      </c>
      <c r="H140" s="169"/>
      <c r="I140" s="169">
        <f>SUM(I141:I144)</f>
        <v>0</v>
      </c>
      <c r="J140" s="169"/>
      <c r="K140" s="169">
        <f>SUM(K141:K144)</f>
        <v>0</v>
      </c>
      <c r="L140" s="169"/>
      <c r="M140" s="169">
        <f>SUM(M141:M144)</f>
        <v>0</v>
      </c>
      <c r="N140" s="168"/>
      <c r="O140" s="168">
        <f>SUM(O141:O144)</f>
        <v>0</v>
      </c>
      <c r="P140" s="168"/>
      <c r="Q140" s="168">
        <f>SUM(Q141:Q144)</f>
        <v>0</v>
      </c>
      <c r="R140" s="169"/>
      <c r="S140" s="169"/>
      <c r="T140" s="169"/>
      <c r="U140" s="169"/>
      <c r="V140" s="169">
        <f>SUM(V141:V144)</f>
        <v>0</v>
      </c>
      <c r="W140" s="169"/>
      <c r="X140" s="169"/>
      <c r="Y140" s="169"/>
      <c r="AG140" t="s">
        <v>125</v>
      </c>
    </row>
    <row r="141" spans="1:60" outlineLevel="1" x14ac:dyDescent="0.2">
      <c r="A141" s="183">
        <v>41</v>
      </c>
      <c r="B141" s="184" t="s">
        <v>278</v>
      </c>
      <c r="C141" s="192" t="s">
        <v>279</v>
      </c>
      <c r="D141" s="185" t="s">
        <v>213</v>
      </c>
      <c r="E141" s="186">
        <v>1</v>
      </c>
      <c r="F141" s="187"/>
      <c r="G141" s="188">
        <f>ROUND(E141*F141,2)</f>
        <v>0</v>
      </c>
      <c r="H141" s="162"/>
      <c r="I141" s="161">
        <f>ROUND(E141*H141,2)</f>
        <v>0</v>
      </c>
      <c r="J141" s="162"/>
      <c r="K141" s="161">
        <f>ROUND(E141*J141,2)</f>
        <v>0</v>
      </c>
      <c r="L141" s="161">
        <v>21</v>
      </c>
      <c r="M141" s="161">
        <f>G141*(1+L141/100)</f>
        <v>0</v>
      </c>
      <c r="N141" s="160">
        <v>0</v>
      </c>
      <c r="O141" s="160">
        <f>ROUND(E141*N141,2)</f>
        <v>0</v>
      </c>
      <c r="P141" s="160">
        <v>0</v>
      </c>
      <c r="Q141" s="160">
        <f>ROUND(E141*P141,2)</f>
        <v>0</v>
      </c>
      <c r="R141" s="161"/>
      <c r="S141" s="161" t="s">
        <v>129</v>
      </c>
      <c r="T141" s="161" t="s">
        <v>167</v>
      </c>
      <c r="U141" s="161">
        <v>0</v>
      </c>
      <c r="V141" s="161">
        <f>ROUND(E141*U141,2)</f>
        <v>0</v>
      </c>
      <c r="W141" s="161"/>
      <c r="X141" s="161" t="s">
        <v>131</v>
      </c>
      <c r="Y141" s="161" t="s">
        <v>132</v>
      </c>
      <c r="Z141" s="151"/>
      <c r="AA141" s="151"/>
      <c r="AB141" s="151"/>
      <c r="AC141" s="151"/>
      <c r="AD141" s="151"/>
      <c r="AE141" s="151"/>
      <c r="AF141" s="151"/>
      <c r="AG141" s="151" t="s">
        <v>133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7">
        <v>42</v>
      </c>
      <c r="B142" s="178" t="s">
        <v>280</v>
      </c>
      <c r="C142" s="191" t="s">
        <v>281</v>
      </c>
      <c r="D142" s="179" t="s">
        <v>213</v>
      </c>
      <c r="E142" s="180">
        <v>1</v>
      </c>
      <c r="F142" s="181"/>
      <c r="G142" s="182">
        <f>ROUND(E142*F142,2)</f>
        <v>0</v>
      </c>
      <c r="H142" s="162"/>
      <c r="I142" s="161">
        <f>ROUND(E142*H142,2)</f>
        <v>0</v>
      </c>
      <c r="J142" s="162"/>
      <c r="K142" s="161">
        <f>ROUND(E142*J142,2)</f>
        <v>0</v>
      </c>
      <c r="L142" s="161">
        <v>21</v>
      </c>
      <c r="M142" s="161">
        <f>G142*(1+L142/100)</f>
        <v>0</v>
      </c>
      <c r="N142" s="160">
        <v>0</v>
      </c>
      <c r="O142" s="160">
        <f>ROUND(E142*N142,2)</f>
        <v>0</v>
      </c>
      <c r="P142" s="160">
        <v>0</v>
      </c>
      <c r="Q142" s="160">
        <f>ROUND(E142*P142,2)</f>
        <v>0</v>
      </c>
      <c r="R142" s="161"/>
      <c r="S142" s="161" t="s">
        <v>129</v>
      </c>
      <c r="T142" s="161" t="s">
        <v>167</v>
      </c>
      <c r="U142" s="161">
        <v>0</v>
      </c>
      <c r="V142" s="161">
        <f>ROUND(E142*U142,2)</f>
        <v>0</v>
      </c>
      <c r="W142" s="161"/>
      <c r="X142" s="161" t="s">
        <v>131</v>
      </c>
      <c r="Y142" s="161" t="s">
        <v>132</v>
      </c>
      <c r="Z142" s="151"/>
      <c r="AA142" s="151"/>
      <c r="AB142" s="151"/>
      <c r="AC142" s="151"/>
      <c r="AD142" s="151"/>
      <c r="AE142" s="151"/>
      <c r="AF142" s="151"/>
      <c r="AG142" s="151" t="s">
        <v>133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258" t="s">
        <v>282</v>
      </c>
      <c r="D143" s="259"/>
      <c r="E143" s="259"/>
      <c r="F143" s="259"/>
      <c r="G143" s="259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135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56" t="s">
        <v>283</v>
      </c>
      <c r="D144" s="257"/>
      <c r="E144" s="257"/>
      <c r="F144" s="257"/>
      <c r="G144" s="257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135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x14ac:dyDescent="0.2">
      <c r="A145" s="170" t="s">
        <v>124</v>
      </c>
      <c r="B145" s="171" t="s">
        <v>93</v>
      </c>
      <c r="C145" s="190" t="s">
        <v>94</v>
      </c>
      <c r="D145" s="172"/>
      <c r="E145" s="173"/>
      <c r="F145" s="174"/>
      <c r="G145" s="175">
        <f>SUMIF(AG146:AG153,"&lt;&gt;NOR",G146:G153)</f>
        <v>0</v>
      </c>
      <c r="H145" s="169"/>
      <c r="I145" s="169">
        <f>SUM(I146:I153)</f>
        <v>0</v>
      </c>
      <c r="J145" s="169"/>
      <c r="K145" s="169">
        <f>SUM(K146:K153)</f>
        <v>0</v>
      </c>
      <c r="L145" s="169"/>
      <c r="M145" s="169">
        <f>SUM(M146:M153)</f>
        <v>0</v>
      </c>
      <c r="N145" s="168"/>
      <c r="O145" s="168">
        <f>SUM(O146:O153)</f>
        <v>0</v>
      </c>
      <c r="P145" s="168"/>
      <c r="Q145" s="168">
        <f>SUM(Q146:Q153)</f>
        <v>0</v>
      </c>
      <c r="R145" s="169"/>
      <c r="S145" s="169"/>
      <c r="T145" s="169"/>
      <c r="U145" s="169"/>
      <c r="V145" s="169">
        <f>SUM(V146:V153)</f>
        <v>36.42</v>
      </c>
      <c r="W145" s="169"/>
      <c r="X145" s="169"/>
      <c r="Y145" s="169"/>
      <c r="AG145" t="s">
        <v>125</v>
      </c>
    </row>
    <row r="146" spans="1:60" ht="22.5" outlineLevel="1" x14ac:dyDescent="0.2">
      <c r="A146" s="183">
        <v>43</v>
      </c>
      <c r="B146" s="184" t="s">
        <v>284</v>
      </c>
      <c r="C146" s="192" t="s">
        <v>285</v>
      </c>
      <c r="D146" s="185" t="s">
        <v>154</v>
      </c>
      <c r="E146" s="186">
        <v>9.0999999999999998E-2</v>
      </c>
      <c r="F146" s="187"/>
      <c r="G146" s="188">
        <f>ROUND(E146*F146,2)</f>
        <v>0</v>
      </c>
      <c r="H146" s="162"/>
      <c r="I146" s="161">
        <f>ROUND(E146*H146,2)</f>
        <v>0</v>
      </c>
      <c r="J146" s="162"/>
      <c r="K146" s="161">
        <f>ROUND(E146*J146,2)</f>
        <v>0</v>
      </c>
      <c r="L146" s="161">
        <v>21</v>
      </c>
      <c r="M146" s="161">
        <f>G146*(1+L146/100)</f>
        <v>0</v>
      </c>
      <c r="N146" s="160">
        <v>0</v>
      </c>
      <c r="O146" s="160">
        <f>ROUND(E146*N146,2)</f>
        <v>0</v>
      </c>
      <c r="P146" s="160">
        <v>0</v>
      </c>
      <c r="Q146" s="160">
        <f>ROUND(E146*P146,2)</f>
        <v>0</v>
      </c>
      <c r="R146" s="161"/>
      <c r="S146" s="161" t="s">
        <v>130</v>
      </c>
      <c r="T146" s="161" t="s">
        <v>130</v>
      </c>
      <c r="U146" s="161">
        <v>0</v>
      </c>
      <c r="V146" s="161">
        <f>ROUND(E146*U146,2)</f>
        <v>0</v>
      </c>
      <c r="W146" s="161"/>
      <c r="X146" s="161" t="s">
        <v>131</v>
      </c>
      <c r="Y146" s="161" t="s">
        <v>132</v>
      </c>
      <c r="Z146" s="151"/>
      <c r="AA146" s="151"/>
      <c r="AB146" s="151"/>
      <c r="AC146" s="151"/>
      <c r="AD146" s="151"/>
      <c r="AE146" s="151"/>
      <c r="AF146" s="151"/>
      <c r="AG146" s="151" t="s">
        <v>133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77">
        <v>44</v>
      </c>
      <c r="B147" s="178" t="s">
        <v>286</v>
      </c>
      <c r="C147" s="191" t="s">
        <v>287</v>
      </c>
      <c r="D147" s="179" t="s">
        <v>154</v>
      </c>
      <c r="E147" s="180">
        <v>7.2110000000000003</v>
      </c>
      <c r="F147" s="181"/>
      <c r="G147" s="182">
        <f>ROUND(E147*F147,2)</f>
        <v>0</v>
      </c>
      <c r="H147" s="162"/>
      <c r="I147" s="161">
        <f>ROUND(E147*H147,2)</f>
        <v>0</v>
      </c>
      <c r="J147" s="162"/>
      <c r="K147" s="161">
        <f>ROUND(E147*J147,2)</f>
        <v>0</v>
      </c>
      <c r="L147" s="161">
        <v>21</v>
      </c>
      <c r="M147" s="161">
        <f>G147*(1+L147/100)</f>
        <v>0</v>
      </c>
      <c r="N147" s="160">
        <v>0</v>
      </c>
      <c r="O147" s="160">
        <f>ROUND(E147*N147,2)</f>
        <v>0</v>
      </c>
      <c r="P147" s="160">
        <v>0</v>
      </c>
      <c r="Q147" s="160">
        <f>ROUND(E147*P147,2)</f>
        <v>0</v>
      </c>
      <c r="R147" s="161"/>
      <c r="S147" s="161" t="s">
        <v>129</v>
      </c>
      <c r="T147" s="161" t="s">
        <v>167</v>
      </c>
      <c r="U147" s="161">
        <v>0.49</v>
      </c>
      <c r="V147" s="161">
        <f>ROUND(E147*U147,2)</f>
        <v>3.53</v>
      </c>
      <c r="W147" s="161"/>
      <c r="X147" s="161" t="s">
        <v>131</v>
      </c>
      <c r="Y147" s="161" t="s">
        <v>132</v>
      </c>
      <c r="Z147" s="151"/>
      <c r="AA147" s="151"/>
      <c r="AB147" s="151"/>
      <c r="AC147" s="151"/>
      <c r="AD147" s="151"/>
      <c r="AE147" s="151"/>
      <c r="AF147" s="151"/>
      <c r="AG147" s="151" t="s">
        <v>133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">
      <c r="A148" s="158"/>
      <c r="B148" s="159"/>
      <c r="C148" s="258" t="s">
        <v>288</v>
      </c>
      <c r="D148" s="259"/>
      <c r="E148" s="259"/>
      <c r="F148" s="259"/>
      <c r="G148" s="259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135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7">
        <v>45</v>
      </c>
      <c r="B149" s="178" t="s">
        <v>289</v>
      </c>
      <c r="C149" s="191" t="s">
        <v>290</v>
      </c>
      <c r="D149" s="179" t="s">
        <v>154</v>
      </c>
      <c r="E149" s="180">
        <v>8.2100000000000009</v>
      </c>
      <c r="F149" s="181"/>
      <c r="G149" s="182">
        <f>ROUND(E149*F149,2)</f>
        <v>0</v>
      </c>
      <c r="H149" s="162"/>
      <c r="I149" s="161">
        <f>ROUND(E149*H149,2)</f>
        <v>0</v>
      </c>
      <c r="J149" s="162"/>
      <c r="K149" s="161">
        <f>ROUND(E149*J149,2)</f>
        <v>0</v>
      </c>
      <c r="L149" s="161">
        <v>21</v>
      </c>
      <c r="M149" s="161">
        <f>G149*(1+L149/100)</f>
        <v>0</v>
      </c>
      <c r="N149" s="160">
        <v>0</v>
      </c>
      <c r="O149" s="160">
        <f>ROUND(E149*N149,2)</f>
        <v>0</v>
      </c>
      <c r="P149" s="160">
        <v>0</v>
      </c>
      <c r="Q149" s="160">
        <f>ROUND(E149*P149,2)</f>
        <v>0</v>
      </c>
      <c r="R149" s="161"/>
      <c r="S149" s="161" t="s">
        <v>129</v>
      </c>
      <c r="T149" s="161" t="s">
        <v>167</v>
      </c>
      <c r="U149" s="161">
        <v>0.49</v>
      </c>
      <c r="V149" s="161">
        <f>ROUND(E149*U149,2)</f>
        <v>4.0199999999999996</v>
      </c>
      <c r="W149" s="161"/>
      <c r="X149" s="161" t="s">
        <v>131</v>
      </c>
      <c r="Y149" s="161" t="s">
        <v>132</v>
      </c>
      <c r="Z149" s="151"/>
      <c r="AA149" s="151"/>
      <c r="AB149" s="151"/>
      <c r="AC149" s="151"/>
      <c r="AD149" s="151"/>
      <c r="AE149" s="151"/>
      <c r="AF149" s="151"/>
      <c r="AG149" s="151" t="s">
        <v>133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2" x14ac:dyDescent="0.2">
      <c r="A150" s="158"/>
      <c r="B150" s="159"/>
      <c r="C150" s="258" t="s">
        <v>291</v>
      </c>
      <c r="D150" s="259"/>
      <c r="E150" s="259"/>
      <c r="F150" s="259"/>
      <c r="G150" s="259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135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83">
        <v>46</v>
      </c>
      <c r="B151" s="184" t="s">
        <v>292</v>
      </c>
      <c r="C151" s="192" t="s">
        <v>293</v>
      </c>
      <c r="D151" s="185" t="s">
        <v>154</v>
      </c>
      <c r="E151" s="186">
        <v>7.11</v>
      </c>
      <c r="F151" s="187"/>
      <c r="G151" s="188">
        <f>ROUND(E151*F151,2)</f>
        <v>0</v>
      </c>
      <c r="H151" s="162"/>
      <c r="I151" s="161">
        <f>ROUND(E151*H151,2)</f>
        <v>0</v>
      </c>
      <c r="J151" s="162"/>
      <c r="K151" s="161">
        <f>ROUND(E151*J151,2)</f>
        <v>0</v>
      </c>
      <c r="L151" s="161">
        <v>21</v>
      </c>
      <c r="M151" s="161">
        <f>G151*(1+L151/100)</f>
        <v>0</v>
      </c>
      <c r="N151" s="160">
        <v>0</v>
      </c>
      <c r="O151" s="160">
        <f>ROUND(E151*N151,2)</f>
        <v>0</v>
      </c>
      <c r="P151" s="160">
        <v>0</v>
      </c>
      <c r="Q151" s="160">
        <f>ROUND(E151*P151,2)</f>
        <v>0</v>
      </c>
      <c r="R151" s="161"/>
      <c r="S151" s="161" t="s">
        <v>129</v>
      </c>
      <c r="T151" s="161" t="s">
        <v>130</v>
      </c>
      <c r="U151" s="161">
        <v>0</v>
      </c>
      <c r="V151" s="161">
        <f>ROUND(E151*U151,2)</f>
        <v>0</v>
      </c>
      <c r="W151" s="161"/>
      <c r="X151" s="161" t="s">
        <v>131</v>
      </c>
      <c r="Y151" s="161" t="s">
        <v>132</v>
      </c>
      <c r="Z151" s="151"/>
      <c r="AA151" s="151"/>
      <c r="AB151" s="151"/>
      <c r="AC151" s="151"/>
      <c r="AD151" s="151"/>
      <c r="AE151" s="151"/>
      <c r="AF151" s="151"/>
      <c r="AG151" s="151" t="s">
        <v>133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83">
        <v>47</v>
      </c>
      <c r="B152" s="184" t="s">
        <v>294</v>
      </c>
      <c r="C152" s="192" t="s">
        <v>295</v>
      </c>
      <c r="D152" s="185" t="s">
        <v>154</v>
      </c>
      <c r="E152" s="186">
        <v>15.421810000000001</v>
      </c>
      <c r="F152" s="187"/>
      <c r="G152" s="188">
        <f>ROUND(E152*F152,2)</f>
        <v>0</v>
      </c>
      <c r="H152" s="162"/>
      <c r="I152" s="161">
        <f>ROUND(E152*H152,2)</f>
        <v>0</v>
      </c>
      <c r="J152" s="162"/>
      <c r="K152" s="161">
        <f>ROUND(E152*J152,2)</f>
        <v>0</v>
      </c>
      <c r="L152" s="161">
        <v>21</v>
      </c>
      <c r="M152" s="161">
        <f>G152*(1+L152/100)</f>
        <v>0</v>
      </c>
      <c r="N152" s="160">
        <v>0</v>
      </c>
      <c r="O152" s="160">
        <f>ROUND(E152*N152,2)</f>
        <v>0</v>
      </c>
      <c r="P152" s="160">
        <v>0</v>
      </c>
      <c r="Q152" s="160">
        <f>ROUND(E152*P152,2)</f>
        <v>0</v>
      </c>
      <c r="R152" s="161"/>
      <c r="S152" s="161" t="s">
        <v>130</v>
      </c>
      <c r="T152" s="161" t="s">
        <v>139</v>
      </c>
      <c r="U152" s="161">
        <v>0.94199999999999995</v>
      </c>
      <c r="V152" s="161">
        <f>ROUND(E152*U152,2)</f>
        <v>14.53</v>
      </c>
      <c r="W152" s="161"/>
      <c r="X152" s="161" t="s">
        <v>296</v>
      </c>
      <c r="Y152" s="161" t="s">
        <v>132</v>
      </c>
      <c r="Z152" s="151"/>
      <c r="AA152" s="151"/>
      <c r="AB152" s="151"/>
      <c r="AC152" s="151"/>
      <c r="AD152" s="151"/>
      <c r="AE152" s="151"/>
      <c r="AF152" s="151"/>
      <c r="AG152" s="151" t="s">
        <v>297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83">
        <v>48</v>
      </c>
      <c r="B153" s="184" t="s">
        <v>298</v>
      </c>
      <c r="C153" s="192" t="s">
        <v>299</v>
      </c>
      <c r="D153" s="185" t="s">
        <v>154</v>
      </c>
      <c r="E153" s="186">
        <v>15.421810000000001</v>
      </c>
      <c r="F153" s="187"/>
      <c r="G153" s="188">
        <f>ROUND(E153*F153,2)</f>
        <v>0</v>
      </c>
      <c r="H153" s="162"/>
      <c r="I153" s="161">
        <f>ROUND(E153*H153,2)</f>
        <v>0</v>
      </c>
      <c r="J153" s="162"/>
      <c r="K153" s="161">
        <f>ROUND(E153*J153,2)</f>
        <v>0</v>
      </c>
      <c r="L153" s="161">
        <v>21</v>
      </c>
      <c r="M153" s="161">
        <f>G153*(1+L153/100)</f>
        <v>0</v>
      </c>
      <c r="N153" s="160">
        <v>0</v>
      </c>
      <c r="O153" s="160">
        <f>ROUND(E153*N153,2)</f>
        <v>0</v>
      </c>
      <c r="P153" s="160">
        <v>0</v>
      </c>
      <c r="Q153" s="160">
        <f>ROUND(E153*P153,2)</f>
        <v>0</v>
      </c>
      <c r="R153" s="161"/>
      <c r="S153" s="161" t="s">
        <v>129</v>
      </c>
      <c r="T153" s="161" t="s">
        <v>167</v>
      </c>
      <c r="U153" s="161">
        <v>0.93</v>
      </c>
      <c r="V153" s="161">
        <f>ROUND(E153*U153,2)</f>
        <v>14.34</v>
      </c>
      <c r="W153" s="161"/>
      <c r="X153" s="161" t="s">
        <v>296</v>
      </c>
      <c r="Y153" s="161" t="s">
        <v>132</v>
      </c>
      <c r="Z153" s="151"/>
      <c r="AA153" s="151"/>
      <c r="AB153" s="151"/>
      <c r="AC153" s="151"/>
      <c r="AD153" s="151"/>
      <c r="AE153" s="151"/>
      <c r="AF153" s="151"/>
      <c r="AG153" s="151" t="s">
        <v>297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70" t="s">
        <v>124</v>
      </c>
      <c r="B154" s="171" t="s">
        <v>96</v>
      </c>
      <c r="C154" s="190" t="s">
        <v>29</v>
      </c>
      <c r="D154" s="172"/>
      <c r="E154" s="173"/>
      <c r="F154" s="174"/>
      <c r="G154" s="175">
        <f>SUMIF(AG155:AG158,"&lt;&gt;NOR",G155:G158)</f>
        <v>0</v>
      </c>
      <c r="H154" s="169"/>
      <c r="I154" s="169">
        <f>SUM(I155:I158)</f>
        <v>0</v>
      </c>
      <c r="J154" s="169"/>
      <c r="K154" s="169">
        <f>SUM(K155:K158)</f>
        <v>0</v>
      </c>
      <c r="L154" s="169"/>
      <c r="M154" s="169">
        <f>SUM(M155:M158)</f>
        <v>0</v>
      </c>
      <c r="N154" s="168"/>
      <c r="O154" s="168">
        <f>SUM(O155:O158)</f>
        <v>0</v>
      </c>
      <c r="P154" s="168"/>
      <c r="Q154" s="168">
        <f>SUM(Q155:Q158)</f>
        <v>0</v>
      </c>
      <c r="R154" s="169"/>
      <c r="S154" s="169"/>
      <c r="T154" s="169"/>
      <c r="U154" s="169"/>
      <c r="V154" s="169">
        <f>SUM(V155:V158)</f>
        <v>0</v>
      </c>
      <c r="W154" s="169"/>
      <c r="X154" s="169"/>
      <c r="Y154" s="169"/>
      <c r="AG154" t="s">
        <v>125</v>
      </c>
    </row>
    <row r="155" spans="1:60" outlineLevel="1" x14ac:dyDescent="0.2">
      <c r="A155" s="183">
        <v>49</v>
      </c>
      <c r="B155" s="184" t="s">
        <v>300</v>
      </c>
      <c r="C155" s="192" t="s">
        <v>301</v>
      </c>
      <c r="D155" s="185" t="s">
        <v>213</v>
      </c>
      <c r="E155" s="186">
        <v>1</v>
      </c>
      <c r="F155" s="187"/>
      <c r="G155" s="188">
        <f>ROUND(E155*F155,2)</f>
        <v>0</v>
      </c>
      <c r="H155" s="162"/>
      <c r="I155" s="161">
        <f>ROUND(E155*H155,2)</f>
        <v>0</v>
      </c>
      <c r="J155" s="162"/>
      <c r="K155" s="161">
        <f>ROUND(E155*J155,2)</f>
        <v>0</v>
      </c>
      <c r="L155" s="161">
        <v>21</v>
      </c>
      <c r="M155" s="161">
        <f>G155*(1+L155/100)</f>
        <v>0</v>
      </c>
      <c r="N155" s="160">
        <v>0</v>
      </c>
      <c r="O155" s="160">
        <f>ROUND(E155*N155,2)</f>
        <v>0</v>
      </c>
      <c r="P155" s="160">
        <v>0</v>
      </c>
      <c r="Q155" s="160">
        <f>ROUND(E155*P155,2)</f>
        <v>0</v>
      </c>
      <c r="R155" s="161"/>
      <c r="S155" s="161" t="s">
        <v>129</v>
      </c>
      <c r="T155" s="161" t="s">
        <v>167</v>
      </c>
      <c r="U155" s="161">
        <v>0</v>
      </c>
      <c r="V155" s="161">
        <f>ROUND(E155*U155,2)</f>
        <v>0</v>
      </c>
      <c r="W155" s="161"/>
      <c r="X155" s="161" t="s">
        <v>131</v>
      </c>
      <c r="Y155" s="161" t="s">
        <v>132</v>
      </c>
      <c r="Z155" s="151"/>
      <c r="AA155" s="151"/>
      <c r="AB155" s="151"/>
      <c r="AC155" s="151"/>
      <c r="AD155" s="151"/>
      <c r="AE155" s="151"/>
      <c r="AF155" s="151"/>
      <c r="AG155" s="151" t="s">
        <v>133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83">
        <v>50</v>
      </c>
      <c r="B156" s="184" t="s">
        <v>302</v>
      </c>
      <c r="C156" s="192" t="s">
        <v>303</v>
      </c>
      <c r="D156" s="185" t="s">
        <v>304</v>
      </c>
      <c r="E156" s="186">
        <v>1</v>
      </c>
      <c r="F156" s="187"/>
      <c r="G156" s="188">
        <f>ROUND(E156*F156,2)</f>
        <v>0</v>
      </c>
      <c r="H156" s="162"/>
      <c r="I156" s="161">
        <f>ROUND(E156*H156,2)</f>
        <v>0</v>
      </c>
      <c r="J156" s="162"/>
      <c r="K156" s="161">
        <f>ROUND(E156*J156,2)</f>
        <v>0</v>
      </c>
      <c r="L156" s="161">
        <v>21</v>
      </c>
      <c r="M156" s="161">
        <f>G156*(1+L156/100)</f>
        <v>0</v>
      </c>
      <c r="N156" s="160">
        <v>0</v>
      </c>
      <c r="O156" s="160">
        <f>ROUND(E156*N156,2)</f>
        <v>0</v>
      </c>
      <c r="P156" s="160">
        <v>0</v>
      </c>
      <c r="Q156" s="160">
        <f>ROUND(E156*P156,2)</f>
        <v>0</v>
      </c>
      <c r="R156" s="161"/>
      <c r="S156" s="161" t="s">
        <v>130</v>
      </c>
      <c r="T156" s="161" t="s">
        <v>167</v>
      </c>
      <c r="U156" s="161">
        <v>0</v>
      </c>
      <c r="V156" s="161">
        <f>ROUND(E156*U156,2)</f>
        <v>0</v>
      </c>
      <c r="W156" s="161"/>
      <c r="X156" s="161" t="s">
        <v>305</v>
      </c>
      <c r="Y156" s="161" t="s">
        <v>132</v>
      </c>
      <c r="Z156" s="151"/>
      <c r="AA156" s="151"/>
      <c r="AB156" s="151"/>
      <c r="AC156" s="151"/>
      <c r="AD156" s="151"/>
      <c r="AE156" s="151"/>
      <c r="AF156" s="151"/>
      <c r="AG156" s="151" t="s">
        <v>306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83">
        <v>51</v>
      </c>
      <c r="B157" s="184" t="s">
        <v>307</v>
      </c>
      <c r="C157" s="192" t="s">
        <v>308</v>
      </c>
      <c r="D157" s="185" t="s">
        <v>304</v>
      </c>
      <c r="E157" s="186">
        <v>1</v>
      </c>
      <c r="F157" s="187"/>
      <c r="G157" s="188">
        <f>ROUND(E157*F157,2)</f>
        <v>0</v>
      </c>
      <c r="H157" s="162"/>
      <c r="I157" s="161">
        <f>ROUND(E157*H157,2)</f>
        <v>0</v>
      </c>
      <c r="J157" s="162"/>
      <c r="K157" s="161">
        <f>ROUND(E157*J157,2)</f>
        <v>0</v>
      </c>
      <c r="L157" s="161">
        <v>21</v>
      </c>
      <c r="M157" s="161">
        <f>G157*(1+L157/100)</f>
        <v>0</v>
      </c>
      <c r="N157" s="160">
        <v>0</v>
      </c>
      <c r="O157" s="160">
        <f>ROUND(E157*N157,2)</f>
        <v>0</v>
      </c>
      <c r="P157" s="160">
        <v>0</v>
      </c>
      <c r="Q157" s="160">
        <f>ROUND(E157*P157,2)</f>
        <v>0</v>
      </c>
      <c r="R157" s="161"/>
      <c r="S157" s="161" t="s">
        <v>130</v>
      </c>
      <c r="T157" s="161" t="s">
        <v>167</v>
      </c>
      <c r="U157" s="161">
        <v>0</v>
      </c>
      <c r="V157" s="161">
        <f>ROUND(E157*U157,2)</f>
        <v>0</v>
      </c>
      <c r="W157" s="161"/>
      <c r="X157" s="161" t="s">
        <v>305</v>
      </c>
      <c r="Y157" s="161" t="s">
        <v>132</v>
      </c>
      <c r="Z157" s="151"/>
      <c r="AA157" s="151"/>
      <c r="AB157" s="151"/>
      <c r="AC157" s="151"/>
      <c r="AD157" s="151"/>
      <c r="AE157" s="151"/>
      <c r="AF157" s="151"/>
      <c r="AG157" s="151" t="s">
        <v>309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77">
        <v>52</v>
      </c>
      <c r="B158" s="178" t="s">
        <v>310</v>
      </c>
      <c r="C158" s="191" t="s">
        <v>311</v>
      </c>
      <c r="D158" s="179" t="s">
        <v>304</v>
      </c>
      <c r="E158" s="180">
        <v>1</v>
      </c>
      <c r="F158" s="181"/>
      <c r="G158" s="182">
        <f>ROUND(E158*F158,2)</f>
        <v>0</v>
      </c>
      <c r="H158" s="162"/>
      <c r="I158" s="161">
        <f>ROUND(E158*H158,2)</f>
        <v>0</v>
      </c>
      <c r="J158" s="162"/>
      <c r="K158" s="161">
        <f>ROUND(E158*J158,2)</f>
        <v>0</v>
      </c>
      <c r="L158" s="161">
        <v>21</v>
      </c>
      <c r="M158" s="161">
        <f>G158*(1+L158/100)</f>
        <v>0</v>
      </c>
      <c r="N158" s="160">
        <v>0</v>
      </c>
      <c r="O158" s="160">
        <f>ROUND(E158*N158,2)</f>
        <v>0</v>
      </c>
      <c r="P158" s="160">
        <v>0</v>
      </c>
      <c r="Q158" s="160">
        <f>ROUND(E158*P158,2)</f>
        <v>0</v>
      </c>
      <c r="R158" s="161"/>
      <c r="S158" s="161" t="s">
        <v>130</v>
      </c>
      <c r="T158" s="161" t="s">
        <v>167</v>
      </c>
      <c r="U158" s="161">
        <v>0</v>
      </c>
      <c r="V158" s="161">
        <f>ROUND(E158*U158,2)</f>
        <v>0</v>
      </c>
      <c r="W158" s="161"/>
      <c r="X158" s="161" t="s">
        <v>305</v>
      </c>
      <c r="Y158" s="161" t="s">
        <v>132</v>
      </c>
      <c r="Z158" s="151"/>
      <c r="AA158" s="151"/>
      <c r="AB158" s="151"/>
      <c r="AC158" s="151"/>
      <c r="AD158" s="151"/>
      <c r="AE158" s="151"/>
      <c r="AF158" s="151"/>
      <c r="AG158" s="151" t="s">
        <v>312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3"/>
      <c r="B159" s="4"/>
      <c r="C159" s="195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v>12</v>
      </c>
      <c r="AF159">
        <v>21</v>
      </c>
      <c r="AG159" t="s">
        <v>110</v>
      </c>
    </row>
    <row r="160" spans="1:60" x14ac:dyDescent="0.2">
      <c r="A160" s="154"/>
      <c r="B160" s="155" t="s">
        <v>31</v>
      </c>
      <c r="C160" s="196"/>
      <c r="D160" s="156"/>
      <c r="E160" s="157"/>
      <c r="F160" s="157"/>
      <c r="G160" s="176">
        <f>G8+G11+G18+G20+G22+G34+G40+G82+G90+G122+G135+G140+G145+G154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E160">
        <f>SUMIF(L7:L158,AE159,G7:G158)</f>
        <v>0</v>
      </c>
      <c r="AF160">
        <f>SUMIF(L7:L158,AF159,G7:G158)</f>
        <v>0</v>
      </c>
      <c r="AG160" t="s">
        <v>313</v>
      </c>
    </row>
    <row r="161" spans="1:33" x14ac:dyDescent="0.2">
      <c r="A161" s="3"/>
      <c r="B161" s="4"/>
      <c r="C161" s="195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3"/>
      <c r="B162" s="4"/>
      <c r="C162" s="195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67" t="s">
        <v>314</v>
      </c>
      <c r="B163" s="267"/>
      <c r="C163" s="268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269"/>
      <c r="B164" s="270"/>
      <c r="C164" s="271"/>
      <c r="D164" s="270"/>
      <c r="E164" s="270"/>
      <c r="F164" s="270"/>
      <c r="G164" s="27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G164" t="s">
        <v>315</v>
      </c>
    </row>
    <row r="165" spans="1:33" x14ac:dyDescent="0.2">
      <c r="A165" s="273"/>
      <c r="B165" s="274"/>
      <c r="C165" s="275"/>
      <c r="D165" s="274"/>
      <c r="E165" s="274"/>
      <c r="F165" s="274"/>
      <c r="G165" s="27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73"/>
      <c r="B166" s="274"/>
      <c r="C166" s="275"/>
      <c r="D166" s="274"/>
      <c r="E166" s="274"/>
      <c r="F166" s="274"/>
      <c r="G166" s="27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273"/>
      <c r="B167" s="274"/>
      <c r="C167" s="275"/>
      <c r="D167" s="274"/>
      <c r="E167" s="274"/>
      <c r="F167" s="274"/>
      <c r="G167" s="27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A168" s="277"/>
      <c r="B168" s="278"/>
      <c r="C168" s="279"/>
      <c r="D168" s="278"/>
      <c r="E168" s="278"/>
      <c r="F168" s="278"/>
      <c r="G168" s="28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33" x14ac:dyDescent="0.2">
      <c r="A169" s="3"/>
      <c r="B169" s="4"/>
      <c r="C169" s="195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33" x14ac:dyDescent="0.2">
      <c r="C170" s="197"/>
      <c r="D170" s="10"/>
      <c r="AG170" t="s">
        <v>317</v>
      </c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6">
    <mergeCell ref="A163:C163"/>
    <mergeCell ref="A164:G168"/>
    <mergeCell ref="C10:G10"/>
    <mergeCell ref="C24:G24"/>
    <mergeCell ref="C26:G26"/>
    <mergeCell ref="C27:G27"/>
    <mergeCell ref="C45:G45"/>
    <mergeCell ref="A1:G1"/>
    <mergeCell ref="C2:G2"/>
    <mergeCell ref="C3:G3"/>
    <mergeCell ref="C4:G4"/>
    <mergeCell ref="C29:G29"/>
    <mergeCell ref="C31:G31"/>
    <mergeCell ref="C36:G36"/>
    <mergeCell ref="C42:G42"/>
    <mergeCell ref="C43:G43"/>
    <mergeCell ref="C58:G58"/>
    <mergeCell ref="C46:G46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74:G74"/>
    <mergeCell ref="C59:G59"/>
    <mergeCell ref="C61:G61"/>
    <mergeCell ref="C62:G62"/>
    <mergeCell ref="C63:G63"/>
    <mergeCell ref="C65:G65"/>
    <mergeCell ref="C67:G67"/>
    <mergeCell ref="C68:G68"/>
    <mergeCell ref="C69:G69"/>
    <mergeCell ref="C70:G70"/>
    <mergeCell ref="C71:G71"/>
    <mergeCell ref="C73:G73"/>
    <mergeCell ref="C103:G103"/>
    <mergeCell ref="C76:G76"/>
    <mergeCell ref="C77:G77"/>
    <mergeCell ref="C79:G79"/>
    <mergeCell ref="C87:G87"/>
    <mergeCell ref="C88:G88"/>
    <mergeCell ref="C93:G93"/>
    <mergeCell ref="C94:G94"/>
    <mergeCell ref="C96:G96"/>
    <mergeCell ref="C98:G98"/>
    <mergeCell ref="C99:G99"/>
    <mergeCell ref="C101:G101"/>
    <mergeCell ref="C124:G124"/>
    <mergeCell ref="C104:G104"/>
    <mergeCell ref="C106:G106"/>
    <mergeCell ref="C108:G108"/>
    <mergeCell ref="C109:G109"/>
    <mergeCell ref="C111:G111"/>
    <mergeCell ref="C113:G113"/>
    <mergeCell ref="C114:G114"/>
    <mergeCell ref="C116:G116"/>
    <mergeCell ref="C118:G118"/>
    <mergeCell ref="C119:G119"/>
    <mergeCell ref="C121:G121"/>
    <mergeCell ref="C150:G150"/>
    <mergeCell ref="C125:G125"/>
    <mergeCell ref="C127:G127"/>
    <mergeCell ref="C129:G129"/>
    <mergeCell ref="C130:G130"/>
    <mergeCell ref="C131:G131"/>
    <mergeCell ref="C132:G132"/>
    <mergeCell ref="C134:G134"/>
    <mergeCell ref="C138:G138"/>
    <mergeCell ref="C143:G143"/>
    <mergeCell ref="C144:G144"/>
    <mergeCell ref="C148:G14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Heinrichová Marie, Mgr. et Mgr.</cp:lastModifiedBy>
  <cp:lastPrinted>2019-03-19T12:27:02Z</cp:lastPrinted>
  <dcterms:created xsi:type="dcterms:W3CDTF">2009-04-08T07:15:50Z</dcterms:created>
  <dcterms:modified xsi:type="dcterms:W3CDTF">2024-06-12T07:58:39Z</dcterms:modified>
</cp:coreProperties>
</file>