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eřejné zakázky 2023\Modernizace učebny fyziky a chemie - audiovizuální technika\ZD - Modernizace učebny fy a che - audiovizuální technika\"/>
    </mc:Choice>
  </mc:AlternateContent>
  <bookViews>
    <workbookView xWindow="0" yWindow="0" windowWidth="28800" windowHeight="12435"/>
  </bookViews>
  <sheets>
    <sheet name="Rekapitulace" sheetId="1" r:id="rId1"/>
    <sheet name="05 - Audiovizuální technika" sheetId="2" r:id="rId2"/>
  </sheets>
  <definedNames>
    <definedName name="_xlnm._FilterDatabase" localSheetId="1" hidden="1">'05 - Audiovizuální technika'!$C$117:$K$131</definedName>
    <definedName name="_xlnm.Print_Titles" localSheetId="1">'05 - Audiovizuální technika'!$117:$117</definedName>
    <definedName name="_xlnm.Print_Titles" localSheetId="0">Rekapitulace!$92:$92</definedName>
    <definedName name="_xlnm.Print_Area" localSheetId="1">'05 - Audiovizuální technika'!$C$4:$J$76,'05 - Audiovizuální technika'!$C$82:$J$99,'05 - Audiovizuální technika'!$C$105:$K$131</definedName>
    <definedName name="_xlnm.Print_Area" localSheetId="0">Rekapitulace!$D$4:$AO$76,Rekapitulace!$C$82:$AQ$96</definedName>
  </definedNames>
  <calcPr calcId="152511"/>
</workbook>
</file>

<file path=xl/calcChain.xml><?xml version="1.0" encoding="utf-8"?>
<calcChain xmlns="http://schemas.openxmlformats.org/spreadsheetml/2006/main">
  <c r="J120" i="2" l="1"/>
  <c r="J130" i="2" l="1"/>
  <c r="J129" i="2"/>
  <c r="J128" i="2"/>
  <c r="J122" i="2"/>
  <c r="J126" i="2"/>
  <c r="P126" i="2"/>
  <c r="J37" i="2" l="1"/>
  <c r="J36" i="2"/>
  <c r="AY95" i="1" s="1"/>
  <c r="J35" i="2"/>
  <c r="AX95" i="1" s="1"/>
  <c r="T131" i="2"/>
  <c r="R131" i="2"/>
  <c r="P131" i="2"/>
  <c r="T125" i="2"/>
  <c r="R125" i="2"/>
  <c r="P125" i="2"/>
  <c r="T124" i="2"/>
  <c r="R124" i="2"/>
  <c r="P124" i="2"/>
  <c r="T123" i="2"/>
  <c r="R123" i="2"/>
  <c r="P123" i="2"/>
  <c r="T122" i="2"/>
  <c r="R122" i="2"/>
  <c r="P122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92" i="2" s="1"/>
  <c r="J17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J124" i="2"/>
  <c r="J121" i="2"/>
  <c r="J131" i="2"/>
  <c r="J127" i="2" s="1"/>
  <c r="AS94" i="1"/>
  <c r="J125" i="2"/>
  <c r="J123" i="2"/>
  <c r="J119" i="2" l="1"/>
  <c r="J118" i="2"/>
  <c r="F34" i="2"/>
  <c r="F37" i="2"/>
  <c r="BD95" i="1" s="1"/>
  <c r="BD94" i="1" s="1"/>
  <c r="W33" i="1" s="1"/>
  <c r="J34" i="2"/>
  <c r="AW95" i="1" s="1"/>
  <c r="F35" i="2"/>
  <c r="BB95" i="1" s="1"/>
  <c r="BB94" i="1" s="1"/>
  <c r="W31" i="1" s="1"/>
  <c r="F36" i="2"/>
  <c r="BC95" i="1" s="1"/>
  <c r="BC94" i="1" s="1"/>
  <c r="W32" i="1" s="1"/>
  <c r="P120" i="2"/>
  <c r="P119" i="2" s="1"/>
  <c r="P118" i="2" s="1"/>
  <c r="AU95" i="1" s="1"/>
  <c r="AU94" i="1" s="1"/>
  <c r="R120" i="2"/>
  <c r="R119" i="2" s="1"/>
  <c r="R118" i="2" s="1"/>
  <c r="T120" i="2"/>
  <c r="T119" i="2" s="1"/>
  <c r="T118" i="2" s="1"/>
  <c r="F115" i="2"/>
  <c r="E85" i="2"/>
  <c r="BA95" i="1"/>
  <c r="BA94" i="1" s="1"/>
  <c r="W30" i="1" s="1"/>
  <c r="J89" i="2"/>
  <c r="J98" i="2" l="1"/>
  <c r="AW94" i="1"/>
  <c r="AK30" i="1" s="1"/>
  <c r="AY94" i="1"/>
  <c r="AX94" i="1"/>
  <c r="F33" i="2"/>
  <c r="AZ95" i="1" s="1"/>
  <c r="AZ94" i="1" s="1"/>
  <c r="W29" i="1" s="1"/>
  <c r="J33" i="2"/>
  <c r="AV95" i="1" s="1"/>
  <c r="AT95" i="1" s="1"/>
  <c r="J96" i="2" l="1"/>
  <c r="J97" i="2"/>
  <c r="AV94" i="1"/>
  <c r="AK29" i="1" s="1"/>
  <c r="J30" i="2" l="1"/>
  <c r="AG95" i="1" s="1"/>
  <c r="AG94" i="1" s="1"/>
  <c r="AK26" i="1" s="1"/>
  <c r="AK35" i="1" s="1"/>
  <c r="AT94" i="1"/>
  <c r="AN94" i="1" l="1"/>
  <c r="AN95" i="1"/>
  <c r="J39" i="2"/>
</calcChain>
</file>

<file path=xl/sharedStrings.xml><?xml version="1.0" encoding="utf-8"?>
<sst xmlns="http://schemas.openxmlformats.org/spreadsheetml/2006/main" count="314" uniqueCount="133">
  <si>
    <t>Export Komplet</t>
  </si>
  <si>
    <t/>
  </si>
  <si>
    <t>2.0</t>
  </si>
  <si>
    <t>ZAMOK</t>
  </si>
  <si>
    <t>False</t>
  </si>
  <si>
    <t>{bf3f82ec-f2ef-423d-b7fc-1571b2470ec6}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</si>
  <si>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</si>
  <si>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</si>
  <si>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</si>
  <si>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</si>
  <si>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</si>
  <si>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</si>
  <si>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</si>
  <si>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0358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</si>
  <si>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</si>
  <si>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</si>
  <si>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učebny - audiovizuální technika</t>
  </si>
  <si>
    <t>KSO:</t>
  </si>
  <si>
    <t>CC-CZ:</t>
  </si>
  <si>
    <t>Místo:</t>
  </si>
  <si>
    <t xml:space="preserve"> </t>
  </si>
  <si>
    <t>Datum:</t>
  </si>
  <si>
    <t>3. 8. 2022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</si>
  <si>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</si>
  <si>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</si>
  <si>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</si>
  <si>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</si>
  <si>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</si>
  <si>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</si>
  <si>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</si>
  <si>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</si>
  <si>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</si>
  <si>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</si>
  <si>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</si>
  <si>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</si>
  <si>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</si>
  <si>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</si>
  <si>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</si>
  <si>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</si>
  <si>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</si>
  <si>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</si>
  <si>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</si>
  <si>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</si>
  <si>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</si>
  <si>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</si>
  <si>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</si>
  <si>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</si>
  <si>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</si>
  <si>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</si>
  <si>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</si>
  <si>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</si>
  <si>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</si>
  <si>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</si>
  <si>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</si>
  <si>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</si>
  <si>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</si>
  <si>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</si>
  <si>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</si>
  <si>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</si>
  <si>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</si>
  <si>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</si>
  <si>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</si>
  <si>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</si>
  <si>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</si>
  <si>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</si>
  <si>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</si>
  <si>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</si>
  <si>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</si>
  <si>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</si>
  <si>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</si>
  <si>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</si>
  <si>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</si>
  <si>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</si>
  <si>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</si>
  <si>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</si>
  <si>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</si>
  <si>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</si>
  <si>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Audiovizuální technika</t>
  </si>
  <si>
    <t>STA</t>
  </si>
  <si>
    <t>1</t>
  </si>
  <si>
    <t>{bc187da4-ca1c-4270-8856-5805ee9da0e4}</t>
  </si>
  <si>
    <t>2</t>
  </si>
  <si>
    <t>KRYCÍ LIST SOUPISU PRACÍ</t>
  </si>
  <si>
    <t>Objekt:</t>
  </si>
  <si>
    <t>05 - Audiovizuální technika</t>
  </si>
  <si>
    <t>REKAPITULACE ČLENĚNÍ SOUPISU PRACÍ</t>
  </si>
  <si>
    <t>Kód dílu - Popis</t>
  </si>
  <si>
    <t>Cena celkem [CZK]</t>
  </si>
  <si>
    <t>Náklady ze soupisu prací</t>
  </si>
  <si>
    <t>N00 - Audiovizuální technika</t>
  </si>
  <si>
    <t xml:space="preserve">    N01 - Audiovizuální technika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</si>
  <si>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</si>
  <si>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</si>
  <si>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</si>
  <si>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</si>
  <si>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</si>
  <si>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</si>
  <si>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</si>
  <si>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</si>
  <si>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</si>
  <si>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</si>
  <si>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</si>
  <si>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</si>
  <si>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</si>
  <si>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</si>
  <si>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4</t>
  </si>
  <si>
    <t>N01</t>
  </si>
  <si>
    <t>K</t>
  </si>
  <si>
    <t>AUD1</t>
  </si>
  <si>
    <t>kus</t>
  </si>
  <si>
    <t>AUD3</t>
  </si>
  <si>
    <t>3</t>
  </si>
  <si>
    <t>AUD4</t>
  </si>
  <si>
    <t>AUD5</t>
  </si>
  <si>
    <t>D+M Vizualizér</t>
  </si>
  <si>
    <t>5</t>
  </si>
  <si>
    <t>AUD6</t>
  </si>
  <si>
    <t>D+M Přípojná místa notebooku</t>
  </si>
  <si>
    <t>AUD7</t>
  </si>
  <si>
    <t>D+M Software</t>
  </si>
  <si>
    <t>D+M Notebook dle parametrů</t>
  </si>
  <si>
    <t>D+M OPS PC dle parametrů</t>
  </si>
  <si>
    <t>AUD9</t>
  </si>
  <si>
    <t>N02</t>
  </si>
  <si>
    <t>Audiovizuální technika - další 3 učebny</t>
  </si>
  <si>
    <t>AUD8</t>
  </si>
  <si>
    <t>AUD10</t>
  </si>
  <si>
    <t>D+M OPS PC s bezdrátovou klávesnicí</t>
  </si>
  <si>
    <t>D+M monitor učitele + vizualizer dle parametrů</t>
  </si>
  <si>
    <t>D+M interaktivní displej s úhlopříčkou 86" na pylonovém systému s křídly dle parametrů</t>
  </si>
  <si>
    <t>D+M Interaktivní displej 86" včetně instalace a propojení s multimediální katedrou</t>
  </si>
  <si>
    <t xml:space="preserve">REKAPITULACE </t>
  </si>
  <si>
    <t>REKAPITULACE OBJEKTŮ A SOUPISŮ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</si>
</sst>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u/>
      <sz val="11"/>
      <color theme="10"/>
      <name val="Calibri"/>
      <scheme val="minor"/>
    </font>
    <font>
      <sz val="10"/>
      <color rgb="FF0070C0"/>
      <name val="Arial CE"/>
    </font>
    <font>
      <sz val="12"/>
      <color rgb="FF0070C0"/>
      <name val="Arial CE"/>
    </font>
    <font>
      <sz val="8"/>
      <color rgb="FF0070C0"/>
      <name val="Arial CE"/>
    </font>
    <font>
      <sz val="9"/>
      <color rgb="FF0070C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0" xfId="0" applyFont="1" applyAlignment="1" applyProtection="1">
      <alignment horizontal="left"/>
    </xf>
    <xf numFmtId="0" fontId="32" fillId="0" borderId="0" xfId="0" applyFont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34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/>
    </xf>
    <xf numFmtId="4" fontId="34" fillId="0" borderId="22" xfId="0" applyNumberFormat="1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67" workbookViewId="0">
      <selection activeCell="AE81" sqref="AE8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131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27" t="s">
        <v>13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19"/>
      <c r="AL5" s="19"/>
      <c r="AM5" s="19"/>
      <c r="AN5" s="19"/>
      <c r="AO5" s="19"/>
      <c r="AP5" s="19"/>
      <c r="AQ5" s="19"/>
      <c r="AR5" s="17"/>
      <c r="BE5" s="224" t="s">
        <v>14</v>
      </c>
      <c r="BS5" s="14" t="s">
        <v>6</v>
      </c>
    </row>
    <row r="6" spans="1:74" s="1" customFormat="1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29" t="s">
        <v>16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19"/>
      <c r="AL6" s="19"/>
      <c r="AM6" s="19"/>
      <c r="AN6" s="19"/>
      <c r="AO6" s="19"/>
      <c r="AP6" s="19"/>
      <c r="AQ6" s="19"/>
      <c r="AR6" s="17"/>
      <c r="BE6" s="225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E7" s="225"/>
      <c r="BS7" s="14" t="s">
        <v>6</v>
      </c>
    </row>
    <row r="8" spans="1:74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7" t="s">
        <v>22</v>
      </c>
      <c r="AO8" s="19"/>
      <c r="AP8" s="19"/>
      <c r="AQ8" s="19"/>
      <c r="AR8" s="17"/>
      <c r="BE8" s="22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5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2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2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5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25"/>
      <c r="BS13" s="14" t="s">
        <v>6</v>
      </c>
    </row>
    <row r="14" spans="1:74" ht="12.75">
      <c r="B14" s="18"/>
      <c r="C14" s="19"/>
      <c r="D14" s="19"/>
      <c r="E14" s="230" t="s">
        <v>27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2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5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2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25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5"/>
      <c r="BS18" s="14" t="s">
        <v>6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25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25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5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5"/>
    </row>
    <row r="23" spans="1:71" s="1" customFormat="1" ht="16.5" customHeight="1">
      <c r="B23" s="18"/>
      <c r="C23" s="19"/>
      <c r="D23" s="19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19"/>
      <c r="AP23" s="19"/>
      <c r="AQ23" s="19"/>
      <c r="AR23" s="17"/>
      <c r="BE23" s="22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5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3">
        <f>ROUND(AG94,2)</f>
        <v>0</v>
      </c>
      <c r="AL26" s="234"/>
      <c r="AM26" s="234"/>
      <c r="AN26" s="234"/>
      <c r="AO26" s="234"/>
      <c r="AP26" s="33"/>
      <c r="AQ26" s="33"/>
      <c r="AR26" s="36"/>
      <c r="BE26" s="22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5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5" t="s">
        <v>33</v>
      </c>
      <c r="M28" s="235"/>
      <c r="N28" s="235"/>
      <c r="O28" s="235"/>
      <c r="P28" s="235"/>
      <c r="Q28" s="33"/>
      <c r="R28" s="33"/>
      <c r="S28" s="33"/>
      <c r="T28" s="33"/>
      <c r="U28" s="33"/>
      <c r="V28" s="33"/>
      <c r="W28" s="235" t="s">
        <v>34</v>
      </c>
      <c r="X28" s="235"/>
      <c r="Y28" s="235"/>
      <c r="Z28" s="235"/>
      <c r="AA28" s="235"/>
      <c r="AB28" s="235"/>
      <c r="AC28" s="235"/>
      <c r="AD28" s="235"/>
      <c r="AE28" s="235"/>
      <c r="AF28" s="33"/>
      <c r="AG28" s="33"/>
      <c r="AH28" s="33"/>
      <c r="AI28" s="33"/>
      <c r="AJ28" s="33"/>
      <c r="AK28" s="235" t="s">
        <v>35</v>
      </c>
      <c r="AL28" s="235"/>
      <c r="AM28" s="235"/>
      <c r="AN28" s="235"/>
      <c r="AO28" s="235"/>
      <c r="AP28" s="33"/>
      <c r="AQ28" s="33"/>
      <c r="AR28" s="36"/>
      <c r="BE28" s="225"/>
    </row>
    <row r="29" spans="1:71" s="3" customFormat="1" ht="14.45" customHeight="1">
      <c r="B29" s="37"/>
      <c r="C29" s="38"/>
      <c r="D29" s="26" t="s">
        <v>36</v>
      </c>
      <c r="E29" s="38"/>
      <c r="F29" s="26" t="s">
        <v>37</v>
      </c>
      <c r="G29" s="38"/>
      <c r="H29" s="38"/>
      <c r="I29" s="38"/>
      <c r="J29" s="38"/>
      <c r="K29" s="38"/>
      <c r="L29" s="214">
        <v>0.21</v>
      </c>
      <c r="M29" s="213"/>
      <c r="N29" s="213"/>
      <c r="O29" s="213"/>
      <c r="P29" s="213"/>
      <c r="Q29" s="38"/>
      <c r="R29" s="38"/>
      <c r="S29" s="38"/>
      <c r="T29" s="38"/>
      <c r="U29" s="38"/>
      <c r="V29" s="38"/>
      <c r="W29" s="212" t="e">
        <f>ROUND(AZ94, 2)</f>
        <v>#REF!</v>
      </c>
      <c r="X29" s="213"/>
      <c r="Y29" s="213"/>
      <c r="Z29" s="213"/>
      <c r="AA29" s="213"/>
      <c r="AB29" s="213"/>
      <c r="AC29" s="213"/>
      <c r="AD29" s="213"/>
      <c r="AE29" s="213"/>
      <c r="AF29" s="38"/>
      <c r="AG29" s="38"/>
      <c r="AH29" s="38"/>
      <c r="AI29" s="38"/>
      <c r="AJ29" s="38"/>
      <c r="AK29" s="212" t="e">
        <f>ROUND(AV94, 2)</f>
        <v>#REF!</v>
      </c>
      <c r="AL29" s="213"/>
      <c r="AM29" s="213"/>
      <c r="AN29" s="213"/>
      <c r="AO29" s="213"/>
      <c r="AP29" s="38"/>
      <c r="AQ29" s="38"/>
      <c r="AR29" s="39"/>
      <c r="BE29" s="226"/>
    </row>
    <row r="30" spans="1:71" s="3" customFormat="1" ht="14.45" customHeight="1">
      <c r="B30" s="37"/>
      <c r="C30" s="38"/>
      <c r="D30" s="38"/>
      <c r="E30" s="38"/>
      <c r="F30" s="26" t="s">
        <v>38</v>
      </c>
      <c r="G30" s="38"/>
      <c r="H30" s="38"/>
      <c r="I30" s="38"/>
      <c r="J30" s="38"/>
      <c r="K30" s="38"/>
      <c r="L30" s="214">
        <v>0.15</v>
      </c>
      <c r="M30" s="213"/>
      <c r="N30" s="213"/>
      <c r="O30" s="213"/>
      <c r="P30" s="213"/>
      <c r="Q30" s="38"/>
      <c r="R30" s="38"/>
      <c r="S30" s="38"/>
      <c r="T30" s="38"/>
      <c r="U30" s="38"/>
      <c r="V30" s="38"/>
      <c r="W30" s="212" t="e">
        <f>ROUND(BA94, 2)</f>
        <v>#REF!</v>
      </c>
      <c r="X30" s="213"/>
      <c r="Y30" s="213"/>
      <c r="Z30" s="213"/>
      <c r="AA30" s="213"/>
      <c r="AB30" s="213"/>
      <c r="AC30" s="213"/>
      <c r="AD30" s="213"/>
      <c r="AE30" s="213"/>
      <c r="AF30" s="38"/>
      <c r="AG30" s="38"/>
      <c r="AH30" s="38"/>
      <c r="AI30" s="38"/>
      <c r="AJ30" s="38"/>
      <c r="AK30" s="212" t="e">
        <f>ROUND(AW94, 2)</f>
        <v>#REF!</v>
      </c>
      <c r="AL30" s="213"/>
      <c r="AM30" s="213"/>
      <c r="AN30" s="213"/>
      <c r="AO30" s="213"/>
      <c r="AP30" s="38"/>
      <c r="AQ30" s="38"/>
      <c r="AR30" s="39"/>
      <c r="BE30" s="226"/>
    </row>
    <row r="31" spans="1:71" s="3" customFormat="1" ht="14.45" hidden="1" customHeight="1"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214">
        <v>0.21</v>
      </c>
      <c r="M31" s="213"/>
      <c r="N31" s="213"/>
      <c r="O31" s="213"/>
      <c r="P31" s="213"/>
      <c r="Q31" s="38"/>
      <c r="R31" s="38"/>
      <c r="S31" s="38"/>
      <c r="T31" s="38"/>
      <c r="U31" s="38"/>
      <c r="V31" s="38"/>
      <c r="W31" s="212" t="e">
        <f>ROUND(BB94, 2)</f>
        <v>#REF!</v>
      </c>
      <c r="X31" s="213"/>
      <c r="Y31" s="213"/>
      <c r="Z31" s="213"/>
      <c r="AA31" s="213"/>
      <c r="AB31" s="213"/>
      <c r="AC31" s="213"/>
      <c r="AD31" s="213"/>
      <c r="AE31" s="213"/>
      <c r="AF31" s="38"/>
      <c r="AG31" s="38"/>
      <c r="AH31" s="38"/>
      <c r="AI31" s="38"/>
      <c r="AJ31" s="38"/>
      <c r="AK31" s="212">
        <v>0</v>
      </c>
      <c r="AL31" s="213"/>
      <c r="AM31" s="213"/>
      <c r="AN31" s="213"/>
      <c r="AO31" s="213"/>
      <c r="AP31" s="38"/>
      <c r="AQ31" s="38"/>
      <c r="AR31" s="39"/>
      <c r="BE31" s="226"/>
    </row>
    <row r="32" spans="1:71" s="3" customFormat="1" ht="14.45" hidden="1" customHeight="1"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214">
        <v>0.15</v>
      </c>
      <c r="M32" s="213"/>
      <c r="N32" s="213"/>
      <c r="O32" s="213"/>
      <c r="P32" s="213"/>
      <c r="Q32" s="38"/>
      <c r="R32" s="38"/>
      <c r="S32" s="38"/>
      <c r="T32" s="38"/>
      <c r="U32" s="38"/>
      <c r="V32" s="38"/>
      <c r="W32" s="212" t="e">
        <f>ROUND(BC94, 2)</f>
        <v>#REF!</v>
      </c>
      <c r="X32" s="213"/>
      <c r="Y32" s="213"/>
      <c r="Z32" s="213"/>
      <c r="AA32" s="213"/>
      <c r="AB32" s="213"/>
      <c r="AC32" s="213"/>
      <c r="AD32" s="213"/>
      <c r="AE32" s="213"/>
      <c r="AF32" s="38"/>
      <c r="AG32" s="38"/>
      <c r="AH32" s="38"/>
      <c r="AI32" s="38"/>
      <c r="AJ32" s="38"/>
      <c r="AK32" s="212">
        <v>0</v>
      </c>
      <c r="AL32" s="213"/>
      <c r="AM32" s="213"/>
      <c r="AN32" s="213"/>
      <c r="AO32" s="213"/>
      <c r="AP32" s="38"/>
      <c r="AQ32" s="38"/>
      <c r="AR32" s="39"/>
      <c r="BE32" s="226"/>
    </row>
    <row r="33" spans="1:57" s="3" customFormat="1" ht="14.45" hidden="1" customHeight="1">
      <c r="B33" s="37"/>
      <c r="C33" s="38"/>
      <c r="D33" s="38"/>
      <c r="E33" s="38"/>
      <c r="F33" s="26" t="s">
        <v>41</v>
      </c>
      <c r="G33" s="38"/>
      <c r="H33" s="38"/>
      <c r="I33" s="38"/>
      <c r="J33" s="38"/>
      <c r="K33" s="38"/>
      <c r="L33" s="214">
        <v>0</v>
      </c>
      <c r="M33" s="213"/>
      <c r="N33" s="213"/>
      <c r="O33" s="213"/>
      <c r="P33" s="213"/>
      <c r="Q33" s="38"/>
      <c r="R33" s="38"/>
      <c r="S33" s="38"/>
      <c r="T33" s="38"/>
      <c r="U33" s="38"/>
      <c r="V33" s="38"/>
      <c r="W33" s="212" t="e">
        <f>ROUND(BD94, 2)</f>
        <v>#REF!</v>
      </c>
      <c r="X33" s="213"/>
      <c r="Y33" s="213"/>
      <c r="Z33" s="213"/>
      <c r="AA33" s="213"/>
      <c r="AB33" s="213"/>
      <c r="AC33" s="213"/>
      <c r="AD33" s="213"/>
      <c r="AE33" s="213"/>
      <c r="AF33" s="38"/>
      <c r="AG33" s="38"/>
      <c r="AH33" s="38"/>
      <c r="AI33" s="38"/>
      <c r="AJ33" s="38"/>
      <c r="AK33" s="212">
        <v>0</v>
      </c>
      <c r="AL33" s="213"/>
      <c r="AM33" s="213"/>
      <c r="AN33" s="213"/>
      <c r="AO33" s="213"/>
      <c r="AP33" s="38"/>
      <c r="AQ33" s="38"/>
      <c r="AR33" s="39"/>
      <c r="BE33" s="226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5"/>
    </row>
    <row r="35" spans="1:57" s="2" customFormat="1" ht="25.9" customHeight="1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215" t="s">
        <v>44</v>
      </c>
      <c r="Y35" s="216"/>
      <c r="Z35" s="216"/>
      <c r="AA35" s="216"/>
      <c r="AB35" s="216"/>
      <c r="AC35" s="42"/>
      <c r="AD35" s="42"/>
      <c r="AE35" s="42"/>
      <c r="AF35" s="42"/>
      <c r="AG35" s="42"/>
      <c r="AH35" s="42"/>
      <c r="AI35" s="42"/>
      <c r="AJ35" s="42"/>
      <c r="AK35" s="217" t="e">
        <f>SUM(AK26:AK33)</f>
        <v>#REF!</v>
      </c>
      <c r="AL35" s="216"/>
      <c r="AM35" s="216"/>
      <c r="AN35" s="216"/>
      <c r="AO35" s="21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47</v>
      </c>
      <c r="AI60" s="35"/>
      <c r="AJ60" s="35"/>
      <c r="AK60" s="35"/>
      <c r="AL60" s="35"/>
      <c r="AM60" s="49" t="s">
        <v>48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47</v>
      </c>
      <c r="AI75" s="35"/>
      <c r="AJ75" s="35"/>
      <c r="AK75" s="35"/>
      <c r="AL75" s="35"/>
      <c r="AM75" s="49" t="s">
        <v>48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132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12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0358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15</v>
      </c>
      <c r="D85" s="60"/>
      <c r="E85" s="60"/>
      <c r="F85" s="60"/>
      <c r="G85" s="60"/>
      <c r="H85" s="60"/>
      <c r="I85" s="60"/>
      <c r="J85" s="60"/>
      <c r="K85" s="60"/>
      <c r="L85" s="201" t="str">
        <f>K6</f>
        <v>Modernizace učebny - audiovizuální technika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19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21</v>
      </c>
      <c r="AJ87" s="33"/>
      <c r="AK87" s="33"/>
      <c r="AL87" s="33"/>
      <c r="AM87" s="203" t="str">
        <f>IF(AN8= "","",AN8)</f>
        <v>3. 8. 2022</v>
      </c>
      <c r="AN87" s="203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28</v>
      </c>
      <c r="AJ89" s="33"/>
      <c r="AK89" s="33"/>
      <c r="AL89" s="33"/>
      <c r="AM89" s="204" t="str">
        <f>IF(E17="","",E17)</f>
        <v xml:space="preserve"> </v>
      </c>
      <c r="AN89" s="205"/>
      <c r="AO89" s="205"/>
      <c r="AP89" s="205"/>
      <c r="AQ89" s="33"/>
      <c r="AR89" s="36"/>
      <c r="AS89" s="206" t="s">
        <v>51</v>
      </c>
      <c r="AT89" s="20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30</v>
      </c>
      <c r="AJ90" s="33"/>
      <c r="AK90" s="33"/>
      <c r="AL90" s="33"/>
      <c r="AM90" s="204" t="str">
        <f>IF(E20="","",E20)</f>
        <v xml:space="preserve"> </v>
      </c>
      <c r="AN90" s="205"/>
      <c r="AO90" s="205"/>
      <c r="AP90" s="205"/>
      <c r="AQ90" s="33"/>
      <c r="AR90" s="36"/>
      <c r="AS90" s="208"/>
      <c r="AT90" s="20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10"/>
      <c r="AT91" s="21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196" t="s">
        <v>52</v>
      </c>
      <c r="D92" s="197"/>
      <c r="E92" s="197"/>
      <c r="F92" s="197"/>
      <c r="G92" s="197"/>
      <c r="H92" s="70"/>
      <c r="I92" s="198" t="s">
        <v>53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9" t="s">
        <v>54</v>
      </c>
      <c r="AH92" s="197"/>
      <c r="AI92" s="197"/>
      <c r="AJ92" s="197"/>
      <c r="AK92" s="197"/>
      <c r="AL92" s="197"/>
      <c r="AM92" s="197"/>
      <c r="AN92" s="198" t="s">
        <v>55</v>
      </c>
      <c r="AO92" s="197"/>
      <c r="AP92" s="200"/>
      <c r="AQ92" s="71" t="s">
        <v>56</v>
      </c>
      <c r="AR92" s="36"/>
      <c r="AS92" s="72" t="s">
        <v>57</v>
      </c>
      <c r="AT92" s="73" t="s">
        <v>58</v>
      </c>
      <c r="AU92" s="73" t="s">
        <v>59</v>
      </c>
      <c r="AV92" s="73" t="s">
        <v>60</v>
      </c>
      <c r="AW92" s="73" t="s">
        <v>61</v>
      </c>
      <c r="AX92" s="73" t="s">
        <v>62</v>
      </c>
      <c r="AY92" s="73" t="s">
        <v>63</v>
      </c>
      <c r="AZ92" s="73" t="s">
        <v>64</v>
      </c>
      <c r="BA92" s="73" t="s">
        <v>65</v>
      </c>
      <c r="BB92" s="73" t="s">
        <v>66</v>
      </c>
      <c r="BC92" s="73" t="s">
        <v>67</v>
      </c>
      <c r="BD92" s="74" t="s">
        <v>68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69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 t="e">
        <f>SUM(AG94,AT94)</f>
        <v>#REF!</v>
      </c>
      <c r="AO94" s="223"/>
      <c r="AP94" s="223"/>
      <c r="AQ94" s="82" t="s">
        <v>1</v>
      </c>
      <c r="AR94" s="83"/>
      <c r="AS94" s="84">
        <f>ROUND(AS95,2)</f>
        <v>0</v>
      </c>
      <c r="AT94" s="85" t="e">
        <f>ROUND(SUM(AV94:AW94),2)</f>
        <v>#REF!</v>
      </c>
      <c r="AU94" s="86">
        <f>ROUND(AU95,5)</f>
        <v>0</v>
      </c>
      <c r="AV94" s="85" t="e">
        <f>ROUND(AZ94*L29,2)</f>
        <v>#REF!</v>
      </c>
      <c r="AW94" s="85" t="e">
        <f>ROUND(BA94*L30,2)</f>
        <v>#REF!</v>
      </c>
      <c r="AX94" s="85" t="e">
        <f>ROUND(BB94*L29,2)</f>
        <v>#REF!</v>
      </c>
      <c r="AY94" s="85" t="e">
        <f>ROUND(BC94*L30,2)</f>
        <v>#REF!</v>
      </c>
      <c r="AZ94" s="85" t="e">
        <f>ROUND(AZ95,2)</f>
        <v>#REF!</v>
      </c>
      <c r="BA94" s="85" t="e">
        <f>ROUND(BA95,2)</f>
        <v>#REF!</v>
      </c>
      <c r="BB94" s="85" t="e">
        <f>ROUND(BB95,2)</f>
        <v>#REF!</v>
      </c>
      <c r="BC94" s="85" t="e">
        <f>ROUND(BC95,2)</f>
        <v>#REF!</v>
      </c>
      <c r="BD94" s="87" t="e">
        <f>ROUND(BD95,2)</f>
        <v>#REF!</v>
      </c>
      <c r="BS94" s="88" t="s">
        <v>70</v>
      </c>
      <c r="BT94" s="88" t="s">
        <v>71</v>
      </c>
      <c r="BU94" s="89" t="s">
        <v>72</v>
      </c>
      <c r="BV94" s="88" t="s">
        <v>73</v>
      </c>
      <c r="BW94" s="88" t="s">
        <v>5</v>
      </c>
      <c r="BX94" s="88" t="s">
        <v>74</v>
      </c>
      <c r="CL94" s="88" t="s">
        <v>1</v>
      </c>
    </row>
    <row r="95" spans="1:91" s="7" customFormat="1" ht="16.5" customHeight="1">
      <c r="A95" s="90" t="s">
        <v>75</v>
      </c>
      <c r="B95" s="91"/>
      <c r="C95" s="92"/>
      <c r="D95" s="221" t="s">
        <v>76</v>
      </c>
      <c r="E95" s="221"/>
      <c r="F95" s="221"/>
      <c r="G95" s="221"/>
      <c r="H95" s="221"/>
      <c r="I95" s="93"/>
      <c r="J95" s="221" t="s">
        <v>77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'05 - Audiovizuální technika'!J30</f>
        <v>0</v>
      </c>
      <c r="AH95" s="220"/>
      <c r="AI95" s="220"/>
      <c r="AJ95" s="220"/>
      <c r="AK95" s="220"/>
      <c r="AL95" s="220"/>
      <c r="AM95" s="220"/>
      <c r="AN95" s="219" t="e">
        <f>SUM(AG95,AT95)</f>
        <v>#REF!</v>
      </c>
      <c r="AO95" s="220"/>
      <c r="AP95" s="220"/>
      <c r="AQ95" s="94" t="s">
        <v>78</v>
      </c>
      <c r="AR95" s="95"/>
      <c r="AS95" s="96">
        <v>0</v>
      </c>
      <c r="AT95" s="97" t="e">
        <f>ROUND(SUM(AV95:AW95),2)</f>
        <v>#REF!</v>
      </c>
      <c r="AU95" s="98">
        <f>'05 - Audiovizuální technika'!P118</f>
        <v>0</v>
      </c>
      <c r="AV95" s="97" t="e">
        <f>'05 - Audiovizuální technika'!J33</f>
        <v>#REF!</v>
      </c>
      <c r="AW95" s="97" t="e">
        <f>'05 - Audiovizuální technika'!J34</f>
        <v>#REF!</v>
      </c>
      <c r="AX95" s="97">
        <f>'05 - Audiovizuální technika'!J35</f>
        <v>0</v>
      </c>
      <c r="AY95" s="97">
        <f>'05 - Audiovizuální technika'!J36</f>
        <v>0</v>
      </c>
      <c r="AZ95" s="97" t="e">
        <f>'05 - Audiovizuální technika'!F33</f>
        <v>#REF!</v>
      </c>
      <c r="BA95" s="97" t="e">
        <f>'05 - Audiovizuální technika'!F34</f>
        <v>#REF!</v>
      </c>
      <c r="BB95" s="97" t="e">
        <f>'05 - Audiovizuální technika'!F35</f>
        <v>#REF!</v>
      </c>
      <c r="BC95" s="97" t="e">
        <f>'05 - Audiovizuální technika'!F36</f>
        <v>#REF!</v>
      </c>
      <c r="BD95" s="99" t="e">
        <f>'05 - Audiovizuální technika'!F37</f>
        <v>#REF!</v>
      </c>
      <c r="BT95" s="100" t="s">
        <v>79</v>
      </c>
      <c r="BV95" s="100" t="s">
        <v>73</v>
      </c>
      <c r="BW95" s="100" t="s">
        <v>80</v>
      </c>
      <c r="BX95" s="100" t="s">
        <v>5</v>
      </c>
      <c r="CL95" s="100" t="s">
        <v>1</v>
      </c>
      <c r="CM95" s="100" t="s">
        <v>81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5 - Audiovizuální 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E132"/>
  <sheetViews>
    <sheetView showGridLines="0" topLeftCell="A104" workbookViewId="0">
      <selection activeCell="AB128" sqref="AB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</cols>
  <sheetData>
    <row r="2" spans="1:31" s="1" customFormat="1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</row>
    <row r="3" spans="1:31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</row>
    <row r="4" spans="1:31" s="1" customFormat="1" ht="24.95" customHeight="1">
      <c r="B4" s="17"/>
      <c r="D4" s="103" t="s">
        <v>82</v>
      </c>
      <c r="L4" s="17"/>
      <c r="M4" s="104" t="s">
        <v>9</v>
      </c>
    </row>
    <row r="5" spans="1:31" s="1" customFormat="1" ht="6.95" customHeight="1">
      <c r="B5" s="17"/>
      <c r="L5" s="17"/>
    </row>
    <row r="6" spans="1:31" s="1" customFormat="1" ht="12" customHeight="1">
      <c r="B6" s="17"/>
      <c r="D6" s="105" t="s">
        <v>15</v>
      </c>
      <c r="L6" s="17"/>
    </row>
    <row r="7" spans="1:31" s="1" customFormat="1" ht="16.5" customHeight="1">
      <c r="B7" s="17"/>
      <c r="E7" s="239" t="str">
        <f>Rekapitulace!K6</f>
        <v>Modernizace učebny - audiovizuální technika</v>
      </c>
      <c r="F7" s="240"/>
      <c r="G7" s="240"/>
      <c r="H7" s="240"/>
      <c r="L7" s="17"/>
    </row>
    <row r="8" spans="1:31" s="2" customFormat="1" ht="12" customHeight="1">
      <c r="A8" s="31"/>
      <c r="B8" s="36"/>
      <c r="C8" s="31"/>
      <c r="D8" s="105" t="s">
        <v>83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31" s="2" customFormat="1" ht="16.5" customHeight="1">
      <c r="A9" s="31"/>
      <c r="B9" s="36"/>
      <c r="C9" s="31"/>
      <c r="D9" s="31"/>
      <c r="E9" s="241" t="s">
        <v>84</v>
      </c>
      <c r="F9" s="242"/>
      <c r="G9" s="242"/>
      <c r="H9" s="242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31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31" s="2" customFormat="1" ht="12" customHeight="1">
      <c r="A11" s="31"/>
      <c r="B11" s="36"/>
      <c r="C11" s="31"/>
      <c r="D11" s="105" t="s">
        <v>17</v>
      </c>
      <c r="E11" s="31"/>
      <c r="F11" s="106" t="s">
        <v>1</v>
      </c>
      <c r="G11" s="31"/>
      <c r="H11" s="31"/>
      <c r="I11" s="105" t="s">
        <v>18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31" s="2" customFormat="1" ht="12" customHeight="1">
      <c r="A12" s="31"/>
      <c r="B12" s="36"/>
      <c r="C12" s="31"/>
      <c r="D12" s="105" t="s">
        <v>19</v>
      </c>
      <c r="E12" s="31"/>
      <c r="F12" s="106" t="s">
        <v>20</v>
      </c>
      <c r="G12" s="31"/>
      <c r="H12" s="31"/>
      <c r="I12" s="105" t="s">
        <v>21</v>
      </c>
      <c r="J12" s="107" t="str">
        <f>Rekapitulace!AN8</f>
        <v>3. 8. 2022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31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31" s="2" customFormat="1" ht="12" customHeight="1">
      <c r="A14" s="31"/>
      <c r="B14" s="36"/>
      <c r="C14" s="31"/>
      <c r="D14" s="105" t="s">
        <v>23</v>
      </c>
      <c r="E14" s="31"/>
      <c r="F14" s="31"/>
      <c r="G14" s="31"/>
      <c r="H14" s="31"/>
      <c r="I14" s="105" t="s">
        <v>24</v>
      </c>
      <c r="J14" s="106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31" s="2" customFormat="1" ht="18" customHeight="1">
      <c r="A15" s="31"/>
      <c r="B15" s="36"/>
      <c r="C15" s="31"/>
      <c r="D15" s="31"/>
      <c r="E15" s="106" t="s">
        <v>20</v>
      </c>
      <c r="F15" s="31"/>
      <c r="G15" s="31"/>
      <c r="H15" s="31"/>
      <c r="I15" s="105" t="s">
        <v>25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31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26</v>
      </c>
      <c r="E17" s="31"/>
      <c r="F17" s="31"/>
      <c r="G17" s="31"/>
      <c r="H17" s="31"/>
      <c r="I17" s="105" t="s">
        <v>24</v>
      </c>
      <c r="J17" s="27" t="str">
        <f>Rekapitulace!AN13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43" t="str">
        <f>Rekapitulace!E14</f>
        <v>Vyplň údaj</v>
      </c>
      <c r="F18" s="244"/>
      <c r="G18" s="244"/>
      <c r="H18" s="244"/>
      <c r="I18" s="105" t="s">
        <v>25</v>
      </c>
      <c r="J18" s="27" t="str">
        <f>Rekapitulace!AN14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28</v>
      </c>
      <c r="E20" s="31"/>
      <c r="F20" s="31"/>
      <c r="G20" s="31"/>
      <c r="H20" s="31"/>
      <c r="I20" s="105" t="s">
        <v>24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20</v>
      </c>
      <c r="F21" s="31"/>
      <c r="G21" s="31"/>
      <c r="H21" s="31"/>
      <c r="I21" s="105" t="s">
        <v>25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30</v>
      </c>
      <c r="E23" s="31"/>
      <c r="F23" s="31"/>
      <c r="G23" s="31"/>
      <c r="H23" s="31"/>
      <c r="I23" s="105" t="s">
        <v>24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">
        <v>20</v>
      </c>
      <c r="F24" s="31"/>
      <c r="G24" s="31"/>
      <c r="H24" s="31"/>
      <c r="I24" s="105" t="s">
        <v>25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31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45" t="s">
        <v>1</v>
      </c>
      <c r="F27" s="245"/>
      <c r="G27" s="245"/>
      <c r="H27" s="2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32</v>
      </c>
      <c r="E30" s="31"/>
      <c r="F30" s="31"/>
      <c r="G30" s="31"/>
      <c r="H30" s="31"/>
      <c r="I30" s="31"/>
      <c r="J30" s="113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34</v>
      </c>
      <c r="G32" s="31"/>
      <c r="H32" s="31"/>
      <c r="I32" s="114" t="s">
        <v>33</v>
      </c>
      <c r="J32" s="114" t="s">
        <v>35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5" t="s">
        <v>36</v>
      </c>
      <c r="E33" s="105" t="s">
        <v>37</v>
      </c>
      <c r="F33" s="116" t="e">
        <f>ROUND((SUM(#REF!)),  2)</f>
        <v>#REF!</v>
      </c>
      <c r="G33" s="31"/>
      <c r="H33" s="31"/>
      <c r="I33" s="117">
        <v>0.21</v>
      </c>
      <c r="J33" s="116" t="e">
        <f>ROUND(((SUM(#REF!))*I33),  2)</f>
        <v>#REF!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5" t="s">
        <v>38</v>
      </c>
      <c r="F34" s="116" t="e">
        <f>ROUND((SUM(#REF!)),  2)</f>
        <v>#REF!</v>
      </c>
      <c r="G34" s="31"/>
      <c r="H34" s="31"/>
      <c r="I34" s="117">
        <v>0.15</v>
      </c>
      <c r="J34" s="116" t="e">
        <f>ROUND(((SUM(#REF!))*I34),  2)</f>
        <v>#REF!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39</v>
      </c>
      <c r="F35" s="116" t="e">
        <f>ROUND((SUM(#REF!)),  2)</f>
        <v>#REF!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40</v>
      </c>
      <c r="F36" s="116" t="e">
        <f>ROUND((SUM(#REF!)),  2)</f>
        <v>#REF!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41</v>
      </c>
      <c r="F37" s="116" t="e">
        <f>ROUND((SUM(#REF!)),  2)</f>
        <v>#REF!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42</v>
      </c>
      <c r="E39" s="120"/>
      <c r="F39" s="120"/>
      <c r="G39" s="121" t="s">
        <v>43</v>
      </c>
      <c r="H39" s="122" t="s">
        <v>44</v>
      </c>
      <c r="I39" s="120"/>
      <c r="J39" s="123" t="e">
        <f>SUM(J30:J37)</f>
        <v>#REF!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5" t="s">
        <v>45</v>
      </c>
      <c r="E50" s="126"/>
      <c r="F50" s="126"/>
      <c r="G50" s="125" t="s">
        <v>46</v>
      </c>
      <c r="H50" s="126"/>
      <c r="I50" s="126"/>
      <c r="J50" s="126"/>
      <c r="K50" s="12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27" t="s">
        <v>47</v>
      </c>
      <c r="E61" s="128"/>
      <c r="F61" s="129" t="s">
        <v>48</v>
      </c>
      <c r="G61" s="127" t="s">
        <v>47</v>
      </c>
      <c r="H61" s="128"/>
      <c r="I61" s="128"/>
      <c r="J61" s="130" t="s">
        <v>48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5" t="s">
        <v>49</v>
      </c>
      <c r="E65" s="131"/>
      <c r="F65" s="131"/>
      <c r="G65" s="125" t="s">
        <v>50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27" t="s">
        <v>47</v>
      </c>
      <c r="E76" s="128"/>
      <c r="F76" s="129" t="s">
        <v>48</v>
      </c>
      <c r="G76" s="127" t="s">
        <v>47</v>
      </c>
      <c r="H76" s="128"/>
      <c r="I76" s="128"/>
      <c r="J76" s="130" t="s">
        <v>48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85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37" t="str">
        <f>E7</f>
        <v>Modernizace učebny - audiovizuální technika</v>
      </c>
      <c r="F85" s="238"/>
      <c r="G85" s="238"/>
      <c r="H85" s="238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2" customFormat="1" ht="12" customHeight="1">
      <c r="A86" s="31"/>
      <c r="B86" s="32"/>
      <c r="C86" s="26" t="s">
        <v>83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31" s="2" customFormat="1" ht="16.5" customHeight="1">
      <c r="A87" s="31"/>
      <c r="B87" s="32"/>
      <c r="C87" s="33"/>
      <c r="D87" s="33"/>
      <c r="E87" s="201" t="str">
        <f>E9</f>
        <v>05 - Audiovizuální technika</v>
      </c>
      <c r="F87" s="236"/>
      <c r="G87" s="236"/>
      <c r="H87" s="23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2" customHeight="1">
      <c r="A89" s="31"/>
      <c r="B89" s="32"/>
      <c r="C89" s="26" t="s">
        <v>19</v>
      </c>
      <c r="D89" s="33"/>
      <c r="E89" s="33"/>
      <c r="F89" s="24" t="str">
        <f>F12</f>
        <v xml:space="preserve"> </v>
      </c>
      <c r="G89" s="33"/>
      <c r="H89" s="33"/>
      <c r="I89" s="26" t="s">
        <v>21</v>
      </c>
      <c r="J89" s="63" t="str">
        <f>IF(J12="","",J12)</f>
        <v>3. 8. 2022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26" t="s">
        <v>28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15.2" customHeight="1">
      <c r="A92" s="31"/>
      <c r="B92" s="32"/>
      <c r="C92" s="26" t="s">
        <v>26</v>
      </c>
      <c r="D92" s="33"/>
      <c r="E92" s="33"/>
      <c r="F92" s="24" t="str">
        <f>IF(E18="","",E18)</f>
        <v>Vyplň údaj</v>
      </c>
      <c r="G92" s="33"/>
      <c r="H92" s="33"/>
      <c r="I92" s="26" t="s">
        <v>30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9.25" customHeight="1">
      <c r="A94" s="31"/>
      <c r="B94" s="32"/>
      <c r="C94" s="136" t="s">
        <v>86</v>
      </c>
      <c r="D94" s="137"/>
      <c r="E94" s="137"/>
      <c r="F94" s="137"/>
      <c r="G94" s="137"/>
      <c r="H94" s="137"/>
      <c r="I94" s="137"/>
      <c r="J94" s="138" t="s">
        <v>87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2.9" customHeight="1">
      <c r="A96" s="31"/>
      <c r="B96" s="32"/>
      <c r="C96" s="139" t="s">
        <v>88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31" s="9" customFormat="1" ht="24.95" customHeight="1">
      <c r="B97" s="140"/>
      <c r="C97" s="141"/>
      <c r="D97" s="142" t="s">
        <v>89</v>
      </c>
      <c r="E97" s="143"/>
      <c r="F97" s="143"/>
      <c r="G97" s="143"/>
      <c r="H97" s="143"/>
      <c r="I97" s="143"/>
      <c r="J97" s="144">
        <f>J119</f>
        <v>0</v>
      </c>
      <c r="K97" s="141"/>
      <c r="L97" s="145"/>
    </row>
    <row r="98" spans="1:31" s="10" customFormat="1" ht="19.899999999999999" customHeight="1">
      <c r="B98" s="146"/>
      <c r="C98" s="147"/>
      <c r="D98" s="148" t="s">
        <v>90</v>
      </c>
      <c r="E98" s="149"/>
      <c r="F98" s="149"/>
      <c r="G98" s="149"/>
      <c r="H98" s="149"/>
      <c r="I98" s="149"/>
      <c r="J98" s="150">
        <f>J120</f>
        <v>0</v>
      </c>
      <c r="K98" s="147"/>
      <c r="L98" s="151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91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15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37" t="str">
        <f>E7</f>
        <v>Modernizace učebny - audiovizuální technika</v>
      </c>
      <c r="F108" s="238"/>
      <c r="G108" s="238"/>
      <c r="H108" s="238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83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01" t="str">
        <f>E9</f>
        <v>05 - Audiovizuální technika</v>
      </c>
      <c r="F110" s="236"/>
      <c r="G110" s="236"/>
      <c r="H110" s="236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19</v>
      </c>
      <c r="D112" s="33"/>
      <c r="E112" s="33"/>
      <c r="F112" s="24" t="str">
        <f>F12</f>
        <v xml:space="preserve"> </v>
      </c>
      <c r="G112" s="33"/>
      <c r="H112" s="33"/>
      <c r="I112" s="26" t="s">
        <v>21</v>
      </c>
      <c r="J112" s="63" t="str">
        <f>IF(J12="","",J12)</f>
        <v>3. 8. 2022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31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15.2" customHeight="1">
      <c r="A114" s="31"/>
      <c r="B114" s="32"/>
      <c r="C114" s="26" t="s">
        <v>23</v>
      </c>
      <c r="D114" s="33"/>
      <c r="E114" s="33"/>
      <c r="F114" s="24" t="str">
        <f>E15</f>
        <v xml:space="preserve"> </v>
      </c>
      <c r="G114" s="33"/>
      <c r="H114" s="33"/>
      <c r="I114" s="26" t="s">
        <v>28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15.2" customHeight="1">
      <c r="A115" s="31"/>
      <c r="B115" s="32"/>
      <c r="C115" s="26" t="s">
        <v>26</v>
      </c>
      <c r="D115" s="33"/>
      <c r="E115" s="33"/>
      <c r="F115" s="24" t="str">
        <f>IF(E18="","",E18)</f>
        <v>Vyplň údaj</v>
      </c>
      <c r="G115" s="33"/>
      <c r="H115" s="33"/>
      <c r="I115" s="26" t="s">
        <v>30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11" customFormat="1" ht="29.25" customHeight="1">
      <c r="A117" s="152"/>
      <c r="B117" s="153"/>
      <c r="C117" s="154" t="s">
        <v>92</v>
      </c>
      <c r="D117" s="155" t="s">
        <v>56</v>
      </c>
      <c r="E117" s="155" t="s">
        <v>52</v>
      </c>
      <c r="F117" s="155" t="s">
        <v>53</v>
      </c>
      <c r="G117" s="155" t="s">
        <v>93</v>
      </c>
      <c r="H117" s="155" t="s">
        <v>94</v>
      </c>
      <c r="I117" s="155" t="s">
        <v>95</v>
      </c>
      <c r="J117" s="155" t="s">
        <v>87</v>
      </c>
      <c r="K117" s="156" t="s">
        <v>96</v>
      </c>
      <c r="L117" s="157"/>
      <c r="M117" s="72" t="s">
        <v>1</v>
      </c>
      <c r="N117" s="73" t="s">
        <v>36</v>
      </c>
      <c r="O117" s="73" t="s">
        <v>97</v>
      </c>
      <c r="P117" s="73" t="s">
        <v>98</v>
      </c>
      <c r="Q117" s="73" t="s">
        <v>99</v>
      </c>
      <c r="R117" s="73" t="s">
        <v>100</v>
      </c>
      <c r="S117" s="73" t="s">
        <v>101</v>
      </c>
      <c r="T117" s="74" t="s">
        <v>102</v>
      </c>
      <c r="U117" s="15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/>
    </row>
    <row r="118" spans="1:31" s="2" customFormat="1" ht="22.9" customHeight="1">
      <c r="A118" s="31"/>
      <c r="B118" s="32"/>
      <c r="C118" s="79" t="s">
        <v>103</v>
      </c>
      <c r="D118" s="33"/>
      <c r="E118" s="33"/>
      <c r="F118" s="33"/>
      <c r="G118" s="33"/>
      <c r="H118" s="33"/>
      <c r="I118" s="33"/>
      <c r="J118" s="158">
        <f>SUM(J120,J127)</f>
        <v>0</v>
      </c>
      <c r="K118" s="33"/>
      <c r="L118" s="36"/>
      <c r="M118" s="75"/>
      <c r="N118" s="159"/>
      <c r="O118" s="76"/>
      <c r="P118" s="160">
        <f>P119</f>
        <v>0</v>
      </c>
      <c r="Q118" s="76"/>
      <c r="R118" s="160">
        <f>R119</f>
        <v>0</v>
      </c>
      <c r="S118" s="76"/>
      <c r="T118" s="161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12" customFormat="1" ht="25.9" customHeight="1">
      <c r="B119" s="162"/>
      <c r="C119" s="163"/>
      <c r="D119" s="191" t="s">
        <v>70</v>
      </c>
      <c r="E119" s="190" t="s">
        <v>104</v>
      </c>
      <c r="F119" s="190" t="s">
        <v>77</v>
      </c>
      <c r="G119" s="163"/>
      <c r="H119" s="163"/>
      <c r="I119" s="164"/>
      <c r="J119" s="165">
        <f>SUM(SUM(J120,J127))</f>
        <v>0</v>
      </c>
      <c r="K119" s="163"/>
      <c r="L119" s="166"/>
      <c r="M119" s="167"/>
      <c r="N119" s="168"/>
      <c r="O119" s="168"/>
      <c r="P119" s="169">
        <f>P120</f>
        <v>0</v>
      </c>
      <c r="Q119" s="168"/>
      <c r="R119" s="169">
        <f>R120</f>
        <v>0</v>
      </c>
      <c r="S119" s="168"/>
      <c r="T119" s="170">
        <f>T120</f>
        <v>0</v>
      </c>
    </row>
    <row r="120" spans="1:31" s="12" customFormat="1" ht="22.9" customHeight="1">
      <c r="B120" s="162"/>
      <c r="C120" s="163"/>
      <c r="D120" s="191" t="s">
        <v>70</v>
      </c>
      <c r="E120" s="189" t="s">
        <v>106</v>
      </c>
      <c r="F120" s="189" t="s">
        <v>77</v>
      </c>
      <c r="G120" s="163"/>
      <c r="H120" s="163"/>
      <c r="I120" s="164"/>
      <c r="J120" s="171">
        <f>SUM(J121:J126)</f>
        <v>0</v>
      </c>
      <c r="K120" s="163"/>
      <c r="L120" s="166"/>
      <c r="M120" s="167"/>
      <c r="N120" s="168"/>
      <c r="O120" s="168"/>
      <c r="P120" s="169">
        <f>SUM(P121:P131)</f>
        <v>0</v>
      </c>
      <c r="Q120" s="168"/>
      <c r="R120" s="169">
        <f>SUM(R121:R131)</f>
        <v>0</v>
      </c>
      <c r="S120" s="168"/>
      <c r="T120" s="170">
        <f>SUM(T121:T131)</f>
        <v>0</v>
      </c>
    </row>
    <row r="121" spans="1:31" s="2" customFormat="1" ht="27.75" customHeight="1">
      <c r="A121" s="31"/>
      <c r="B121" s="32"/>
      <c r="C121" s="172" t="s">
        <v>79</v>
      </c>
      <c r="D121" s="172" t="s">
        <v>107</v>
      </c>
      <c r="E121" s="173" t="s">
        <v>108</v>
      </c>
      <c r="F121" s="174" t="s">
        <v>130</v>
      </c>
      <c r="G121" s="175" t="s">
        <v>109</v>
      </c>
      <c r="H121" s="176">
        <v>1</v>
      </c>
      <c r="I121" s="177">
        <v>0</v>
      </c>
      <c r="J121" s="178">
        <f t="shared" ref="J121:J131" si="0">ROUND(I121*H121,2)</f>
        <v>0</v>
      </c>
      <c r="K121" s="174" t="s">
        <v>1</v>
      </c>
      <c r="L121" s="36"/>
      <c r="M121" s="179" t="s">
        <v>1</v>
      </c>
      <c r="N121" s="180" t="s">
        <v>37</v>
      </c>
      <c r="O121" s="68"/>
      <c r="P121" s="181">
        <f t="shared" ref="P121:P131" si="1">O121*H121</f>
        <v>0</v>
      </c>
      <c r="Q121" s="181">
        <v>0</v>
      </c>
      <c r="R121" s="181">
        <f t="shared" ref="R121:R131" si="2">Q121*H121</f>
        <v>0</v>
      </c>
      <c r="S121" s="181">
        <v>0</v>
      </c>
      <c r="T121" s="182">
        <f t="shared" ref="T121:T131" si="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6.5" customHeight="1">
      <c r="A122" s="31"/>
      <c r="B122" s="32"/>
      <c r="C122" s="172" t="s">
        <v>81</v>
      </c>
      <c r="D122" s="172" t="s">
        <v>107</v>
      </c>
      <c r="E122" s="173" t="s">
        <v>110</v>
      </c>
      <c r="F122" s="174" t="s">
        <v>121</v>
      </c>
      <c r="G122" s="175" t="s">
        <v>109</v>
      </c>
      <c r="H122" s="176">
        <v>1</v>
      </c>
      <c r="I122" s="177">
        <v>0</v>
      </c>
      <c r="J122" s="178">
        <f>ROUND(I122*H122,2)</f>
        <v>0</v>
      </c>
      <c r="K122" s="174" t="s">
        <v>1</v>
      </c>
      <c r="L122" s="36"/>
      <c r="M122" s="179" t="s">
        <v>1</v>
      </c>
      <c r="N122" s="180" t="s">
        <v>37</v>
      </c>
      <c r="O122" s="68"/>
      <c r="P122" s="181">
        <f t="shared" si="1"/>
        <v>0</v>
      </c>
      <c r="Q122" s="181">
        <v>0</v>
      </c>
      <c r="R122" s="181">
        <f t="shared" si="2"/>
        <v>0</v>
      </c>
      <c r="S122" s="181">
        <v>0</v>
      </c>
      <c r="T122" s="182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>
      <c r="A123" s="31"/>
      <c r="B123" s="32"/>
      <c r="C123" s="172" t="s">
        <v>111</v>
      </c>
      <c r="D123" s="172" t="s">
        <v>107</v>
      </c>
      <c r="E123" s="173" t="s">
        <v>112</v>
      </c>
      <c r="F123" s="174" t="s">
        <v>120</v>
      </c>
      <c r="G123" s="175" t="s">
        <v>109</v>
      </c>
      <c r="H123" s="176">
        <v>1</v>
      </c>
      <c r="I123" s="177">
        <v>0</v>
      </c>
      <c r="J123" s="178">
        <f t="shared" si="0"/>
        <v>0</v>
      </c>
      <c r="K123" s="174" t="s">
        <v>1</v>
      </c>
      <c r="L123" s="36"/>
      <c r="M123" s="179" t="s">
        <v>1</v>
      </c>
      <c r="N123" s="180" t="s">
        <v>37</v>
      </c>
      <c r="O123" s="68"/>
      <c r="P123" s="181">
        <f t="shared" si="1"/>
        <v>0</v>
      </c>
      <c r="Q123" s="181">
        <v>0</v>
      </c>
      <c r="R123" s="181">
        <f t="shared" si="2"/>
        <v>0</v>
      </c>
      <c r="S123" s="181">
        <v>0</v>
      </c>
      <c r="T123" s="182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6.5" customHeight="1">
      <c r="A124" s="31"/>
      <c r="B124" s="32"/>
      <c r="C124" s="172" t="s">
        <v>105</v>
      </c>
      <c r="D124" s="172" t="s">
        <v>107</v>
      </c>
      <c r="E124" s="173" t="s">
        <v>113</v>
      </c>
      <c r="F124" s="174" t="s">
        <v>114</v>
      </c>
      <c r="G124" s="175" t="s">
        <v>109</v>
      </c>
      <c r="H124" s="176">
        <v>1</v>
      </c>
      <c r="I124" s="177">
        <v>0</v>
      </c>
      <c r="J124" s="178">
        <f t="shared" si="0"/>
        <v>0</v>
      </c>
      <c r="K124" s="174" t="s">
        <v>1</v>
      </c>
      <c r="L124" s="36"/>
      <c r="M124" s="179" t="s">
        <v>1</v>
      </c>
      <c r="N124" s="180" t="s">
        <v>37</v>
      </c>
      <c r="O124" s="68"/>
      <c r="P124" s="181">
        <f t="shared" si="1"/>
        <v>0</v>
      </c>
      <c r="Q124" s="181">
        <v>0</v>
      </c>
      <c r="R124" s="181">
        <f t="shared" si="2"/>
        <v>0</v>
      </c>
      <c r="S124" s="181">
        <v>0</v>
      </c>
      <c r="T124" s="182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6.5" customHeight="1">
      <c r="A125" s="31"/>
      <c r="B125" s="32"/>
      <c r="C125" s="172" t="s">
        <v>115</v>
      </c>
      <c r="D125" s="172" t="s">
        <v>107</v>
      </c>
      <c r="E125" s="173" t="s">
        <v>116</v>
      </c>
      <c r="F125" s="174" t="s">
        <v>117</v>
      </c>
      <c r="G125" s="175" t="s">
        <v>109</v>
      </c>
      <c r="H125" s="176">
        <v>1</v>
      </c>
      <c r="I125" s="177">
        <v>0</v>
      </c>
      <c r="J125" s="178">
        <f t="shared" si="0"/>
        <v>0</v>
      </c>
      <c r="K125" s="174" t="s">
        <v>1</v>
      </c>
      <c r="L125" s="36"/>
      <c r="M125" s="179" t="s">
        <v>1</v>
      </c>
      <c r="N125" s="180" t="s">
        <v>37</v>
      </c>
      <c r="O125" s="68"/>
      <c r="P125" s="181">
        <f t="shared" si="1"/>
        <v>0</v>
      </c>
      <c r="Q125" s="181">
        <v>0</v>
      </c>
      <c r="R125" s="181">
        <f t="shared" si="2"/>
        <v>0</v>
      </c>
      <c r="S125" s="181">
        <v>0</v>
      </c>
      <c r="T125" s="182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6.5" customHeight="1">
      <c r="A126" s="31"/>
      <c r="B126" s="32"/>
      <c r="C126" s="172">
        <v>6</v>
      </c>
      <c r="D126" s="172" t="s">
        <v>107</v>
      </c>
      <c r="E126" s="173" t="s">
        <v>118</v>
      </c>
      <c r="F126" s="174" t="s">
        <v>119</v>
      </c>
      <c r="G126" s="175" t="s">
        <v>109</v>
      </c>
      <c r="H126" s="176">
        <v>1</v>
      </c>
      <c r="I126" s="177">
        <v>0</v>
      </c>
      <c r="J126" s="178">
        <f t="shared" si="0"/>
        <v>0</v>
      </c>
      <c r="K126" s="174"/>
      <c r="L126" s="36"/>
      <c r="M126" s="179"/>
      <c r="N126" s="180"/>
      <c r="O126" s="68"/>
      <c r="P126" s="181">
        <f t="shared" si="1"/>
        <v>0</v>
      </c>
      <c r="Q126" s="181"/>
      <c r="R126" s="181"/>
      <c r="S126" s="181"/>
      <c r="T126" s="18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6.5" customHeight="1">
      <c r="A127" s="31"/>
      <c r="B127" s="32"/>
      <c r="C127" s="172"/>
      <c r="D127" s="193" t="s">
        <v>70</v>
      </c>
      <c r="E127" s="188" t="s">
        <v>123</v>
      </c>
      <c r="F127" s="192" t="s">
        <v>124</v>
      </c>
      <c r="G127" s="175"/>
      <c r="H127" s="176"/>
      <c r="I127" s="177"/>
      <c r="J127" s="194">
        <f>SUM(J128:J131)</f>
        <v>0</v>
      </c>
      <c r="K127" s="174"/>
      <c r="L127" s="36"/>
      <c r="M127" s="179"/>
      <c r="N127" s="180"/>
      <c r="O127" s="68"/>
      <c r="P127" s="181"/>
      <c r="Q127" s="181"/>
      <c r="R127" s="181"/>
      <c r="S127" s="181"/>
      <c r="T127" s="182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27" customHeight="1">
      <c r="A128" s="31"/>
      <c r="B128" s="32"/>
      <c r="C128" s="172">
        <v>7</v>
      </c>
      <c r="D128" s="172" t="s">
        <v>107</v>
      </c>
      <c r="E128" s="173" t="s">
        <v>118</v>
      </c>
      <c r="F128" s="174" t="s">
        <v>129</v>
      </c>
      <c r="G128" s="175" t="s">
        <v>109</v>
      </c>
      <c r="H128" s="176">
        <v>3</v>
      </c>
      <c r="I128" s="177">
        <v>0</v>
      </c>
      <c r="J128" s="178">
        <f>ROUND(I128*H128,2)</f>
        <v>0</v>
      </c>
      <c r="K128" s="174"/>
      <c r="L128" s="36"/>
      <c r="M128" s="179"/>
      <c r="N128" s="180"/>
      <c r="O128" s="68"/>
      <c r="P128" s="181"/>
      <c r="Q128" s="181"/>
      <c r="R128" s="181"/>
      <c r="S128" s="181"/>
      <c r="T128" s="18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31" s="2" customFormat="1" ht="27" customHeight="1">
      <c r="A129" s="31"/>
      <c r="B129" s="32"/>
      <c r="C129" s="172">
        <v>8</v>
      </c>
      <c r="D129" s="172" t="s">
        <v>107</v>
      </c>
      <c r="E129" s="173" t="s">
        <v>125</v>
      </c>
      <c r="F129" s="174" t="s">
        <v>127</v>
      </c>
      <c r="G129" s="175" t="s">
        <v>109</v>
      </c>
      <c r="H129" s="176">
        <v>3</v>
      </c>
      <c r="I129" s="177">
        <v>0</v>
      </c>
      <c r="J129" s="178">
        <f>ROUND(I129*H129,2)</f>
        <v>0</v>
      </c>
      <c r="K129" s="174"/>
      <c r="L129" s="36"/>
      <c r="M129" s="179"/>
      <c r="N129" s="180"/>
      <c r="O129" s="68"/>
      <c r="P129" s="181"/>
      <c r="Q129" s="181"/>
      <c r="R129" s="181"/>
      <c r="S129" s="181"/>
      <c r="T129" s="182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31" s="2" customFormat="1" ht="16.5" customHeight="1">
      <c r="A130" s="31"/>
      <c r="B130" s="32"/>
      <c r="C130" s="172">
        <v>9</v>
      </c>
      <c r="D130" s="172" t="s">
        <v>107</v>
      </c>
      <c r="E130" s="173" t="s">
        <v>122</v>
      </c>
      <c r="F130" s="174" t="s">
        <v>128</v>
      </c>
      <c r="G130" s="175" t="s">
        <v>109</v>
      </c>
      <c r="H130" s="176">
        <v>3</v>
      </c>
      <c r="I130" s="177">
        <v>0</v>
      </c>
      <c r="J130" s="178">
        <f>ROUND(I130*H130,2)</f>
        <v>0</v>
      </c>
      <c r="K130" s="174"/>
      <c r="L130" s="36"/>
      <c r="M130" s="179"/>
      <c r="N130" s="180"/>
      <c r="O130" s="68"/>
      <c r="P130" s="181"/>
      <c r="Q130" s="181"/>
      <c r="R130" s="181"/>
      <c r="S130" s="181"/>
      <c r="T130" s="182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31" s="2" customFormat="1" ht="16.5" customHeight="1">
      <c r="A131" s="31"/>
      <c r="B131" s="32"/>
      <c r="C131" s="172">
        <v>10</v>
      </c>
      <c r="D131" s="172" t="s">
        <v>107</v>
      </c>
      <c r="E131" s="173" t="s">
        <v>126</v>
      </c>
      <c r="F131" s="174" t="s">
        <v>119</v>
      </c>
      <c r="G131" s="175" t="s">
        <v>109</v>
      </c>
      <c r="H131" s="176">
        <v>3</v>
      </c>
      <c r="I131" s="177">
        <v>0</v>
      </c>
      <c r="J131" s="178">
        <f t="shared" si="0"/>
        <v>0</v>
      </c>
      <c r="K131" s="174" t="s">
        <v>1</v>
      </c>
      <c r="L131" s="36"/>
      <c r="M131" s="183" t="s">
        <v>1</v>
      </c>
      <c r="N131" s="184" t="s">
        <v>37</v>
      </c>
      <c r="O131" s="185"/>
      <c r="P131" s="186">
        <f t="shared" si="1"/>
        <v>0</v>
      </c>
      <c r="Q131" s="186">
        <v>0</v>
      </c>
      <c r="R131" s="186">
        <f t="shared" si="2"/>
        <v>0</v>
      </c>
      <c r="S131" s="186">
        <v>0</v>
      </c>
      <c r="T131" s="187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31" s="2" customFormat="1" ht="14.25" customHeight="1">
      <c r="A132" s="31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36"/>
      <c r="M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</sheetData>
  <sheetProtection formatColumns="0" formatRows="0" autoFilter="0"/>
  <autoFilter ref="C117:K13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05 - Audiovizuální technika</vt:lpstr>
      <vt:lpstr>'05 - Audiovizuální technika'!Názvy_tisku</vt:lpstr>
      <vt:lpstr>Rekapitulace!Názvy_tisku</vt:lpstr>
      <vt:lpstr>'05 - Audiovizuální technika'!Oblast_tisku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Klus</dc:creator>
  <cp:lastModifiedBy>Sobek Jaromír</cp:lastModifiedBy>
  <dcterms:created xsi:type="dcterms:W3CDTF">2023-06-12T13:24:43Z</dcterms:created>
  <dcterms:modified xsi:type="dcterms:W3CDTF">2023-08-09T13:45:11Z</dcterms:modified>
</cp:coreProperties>
</file>