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prava střechy" sheetId="2" r:id="rId2"/>
    <sheet name="02 - Hromosvod (LPS)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Oprava střechy'!$C$92:$L$405</definedName>
    <definedName name="_xlnm.Print_Area" localSheetId="1">'01 - Oprava střechy'!$C$4:$K$41,'01 - Oprava střechy'!$C$47:$K$74,'01 - Oprava střechy'!$C$80:$L$405</definedName>
    <definedName name="_xlnm.Print_Titles" localSheetId="1">'01 - Oprava střechy'!$92:$92</definedName>
    <definedName name="_xlnm._FilterDatabase" localSheetId="2" hidden="1">'02 - Hromosvod (LPS)'!$C$82:$L$139</definedName>
    <definedName name="_xlnm.Print_Area" localSheetId="2">'02 - Hromosvod (LPS)'!$C$4:$K$41,'02 - Hromosvod (LPS)'!$C$47:$K$64,'02 - Hromosvod (LPS)'!$C$70:$L$139</definedName>
    <definedName name="_xlnm.Print_Titles" localSheetId="2">'02 - Hromosvod (LPS)'!$82:$82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K39"/>
  <c r="K38"/>
  <c i="1" r="BA56"/>
  <c i="3" r="K37"/>
  <c i="1" r="AZ56"/>
  <c i="3" r="BI137"/>
  <c r="BH137"/>
  <c r="BG137"/>
  <c r="BF137"/>
  <c r="X137"/>
  <c r="V137"/>
  <c r="T137"/>
  <c r="P137"/>
  <c r="BI134"/>
  <c r="BH134"/>
  <c r="BG134"/>
  <c r="BF134"/>
  <c r="X134"/>
  <c r="V134"/>
  <c r="T134"/>
  <c r="P134"/>
  <c r="BI131"/>
  <c r="BH131"/>
  <c r="BG131"/>
  <c r="BF131"/>
  <c r="X131"/>
  <c r="V131"/>
  <c r="T131"/>
  <c r="P131"/>
  <c r="BI128"/>
  <c r="BH128"/>
  <c r="BG128"/>
  <c r="BF128"/>
  <c r="X128"/>
  <c r="V128"/>
  <c r="T128"/>
  <c r="P128"/>
  <c r="BI125"/>
  <c r="BH125"/>
  <c r="BG125"/>
  <c r="BF125"/>
  <c r="X125"/>
  <c r="V125"/>
  <c r="T125"/>
  <c r="P125"/>
  <c r="BI122"/>
  <c r="BH122"/>
  <c r="BG122"/>
  <c r="BF122"/>
  <c r="X122"/>
  <c r="V122"/>
  <c r="T122"/>
  <c r="P122"/>
  <c r="BI119"/>
  <c r="BH119"/>
  <c r="BG119"/>
  <c r="BF119"/>
  <c r="X119"/>
  <c r="V119"/>
  <c r="T119"/>
  <c r="P119"/>
  <c r="BI116"/>
  <c r="BH116"/>
  <c r="BG116"/>
  <c r="BF116"/>
  <c r="X116"/>
  <c r="V116"/>
  <c r="T116"/>
  <c r="P116"/>
  <c r="BI113"/>
  <c r="BH113"/>
  <c r="BG113"/>
  <c r="BF113"/>
  <c r="X113"/>
  <c r="V113"/>
  <c r="T113"/>
  <c r="P113"/>
  <c r="BI110"/>
  <c r="BH110"/>
  <c r="BG110"/>
  <c r="BF110"/>
  <c r="X110"/>
  <c r="V110"/>
  <c r="T110"/>
  <c r="P110"/>
  <c r="BI106"/>
  <c r="BH106"/>
  <c r="BG106"/>
  <c r="BF106"/>
  <c r="X106"/>
  <c r="V106"/>
  <c r="T106"/>
  <c r="P106"/>
  <c r="BI104"/>
  <c r="BH104"/>
  <c r="BG104"/>
  <c r="BF104"/>
  <c r="X104"/>
  <c r="V104"/>
  <c r="T104"/>
  <c r="P104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2"/>
  <c r="BH92"/>
  <c r="BG92"/>
  <c r="BF92"/>
  <c r="X92"/>
  <c r="V92"/>
  <c r="T92"/>
  <c r="P92"/>
  <c r="BI90"/>
  <c r="BH90"/>
  <c r="BG90"/>
  <c r="BF90"/>
  <c r="X90"/>
  <c r="V90"/>
  <c r="T90"/>
  <c r="P90"/>
  <c r="BI88"/>
  <c r="BH88"/>
  <c r="BG88"/>
  <c r="BF88"/>
  <c r="X88"/>
  <c r="V88"/>
  <c r="T88"/>
  <c r="P88"/>
  <c r="BI86"/>
  <c r="BH86"/>
  <c r="BG86"/>
  <c r="BF86"/>
  <c r="X86"/>
  <c r="V86"/>
  <c r="T86"/>
  <c r="P86"/>
  <c r="BI84"/>
  <c r="BH84"/>
  <c r="BG84"/>
  <c r="BF84"/>
  <c r="X84"/>
  <c r="V84"/>
  <c r="T84"/>
  <c r="P84"/>
  <c r="J80"/>
  <c r="F79"/>
  <c r="F77"/>
  <c r="E75"/>
  <c r="J57"/>
  <c r="F56"/>
  <c r="F54"/>
  <c r="E52"/>
  <c r="J21"/>
  <c r="E21"/>
  <c r="J56"/>
  <c r="J20"/>
  <c r="J18"/>
  <c r="E18"/>
  <c r="F80"/>
  <c r="J17"/>
  <c r="J12"/>
  <c r="J77"/>
  <c r="E7"/>
  <c r="E73"/>
  <c i="2" r="K39"/>
  <c r="K38"/>
  <c i="1" r="BA55"/>
  <c i="2" r="K37"/>
  <c i="1" r="AZ55"/>
  <c i="2" r="BI404"/>
  <c r="BH404"/>
  <c r="BG404"/>
  <c r="BF404"/>
  <c r="X404"/>
  <c r="V404"/>
  <c r="T404"/>
  <c r="P404"/>
  <c r="BI402"/>
  <c r="BH402"/>
  <c r="BG402"/>
  <c r="BF402"/>
  <c r="X402"/>
  <c r="V402"/>
  <c r="T402"/>
  <c r="P402"/>
  <c r="BI399"/>
  <c r="BH399"/>
  <c r="BG399"/>
  <c r="BF399"/>
  <c r="X399"/>
  <c r="V399"/>
  <c r="T399"/>
  <c r="P399"/>
  <c r="BI395"/>
  <c r="BH395"/>
  <c r="BG395"/>
  <c r="BF395"/>
  <c r="X395"/>
  <c r="V395"/>
  <c r="T395"/>
  <c r="P395"/>
  <c r="BI393"/>
  <c r="BH393"/>
  <c r="BG393"/>
  <c r="BF393"/>
  <c r="X393"/>
  <c r="V393"/>
  <c r="T393"/>
  <c r="P393"/>
  <c r="BI391"/>
  <c r="BH391"/>
  <c r="BG391"/>
  <c r="BF391"/>
  <c r="X391"/>
  <c r="V391"/>
  <c r="T391"/>
  <c r="P391"/>
  <c r="BI389"/>
  <c r="BH389"/>
  <c r="BG389"/>
  <c r="BF389"/>
  <c r="X389"/>
  <c r="V389"/>
  <c r="T389"/>
  <c r="P389"/>
  <c r="BI387"/>
  <c r="BH387"/>
  <c r="BG387"/>
  <c r="BF387"/>
  <c r="X387"/>
  <c r="V387"/>
  <c r="T387"/>
  <c r="P387"/>
  <c r="BI385"/>
  <c r="BH385"/>
  <c r="BG385"/>
  <c r="BF385"/>
  <c r="X385"/>
  <c r="V385"/>
  <c r="T385"/>
  <c r="P385"/>
  <c r="BI383"/>
  <c r="BH383"/>
  <c r="BG383"/>
  <c r="BF383"/>
  <c r="X383"/>
  <c r="V383"/>
  <c r="T383"/>
  <c r="P383"/>
  <c r="BI381"/>
  <c r="BH381"/>
  <c r="BG381"/>
  <c r="BF381"/>
  <c r="X381"/>
  <c r="V381"/>
  <c r="T381"/>
  <c r="P381"/>
  <c r="BI379"/>
  <c r="BH379"/>
  <c r="BG379"/>
  <c r="BF379"/>
  <c r="X379"/>
  <c r="V379"/>
  <c r="T379"/>
  <c r="P379"/>
  <c r="BI377"/>
  <c r="BH377"/>
  <c r="BG377"/>
  <c r="BF377"/>
  <c r="X377"/>
  <c r="V377"/>
  <c r="T377"/>
  <c r="P377"/>
  <c r="BI373"/>
  <c r="BH373"/>
  <c r="BG373"/>
  <c r="BF373"/>
  <c r="X373"/>
  <c r="V373"/>
  <c r="T373"/>
  <c r="P373"/>
  <c r="BI369"/>
  <c r="BH369"/>
  <c r="BG369"/>
  <c r="BF369"/>
  <c r="X369"/>
  <c r="V369"/>
  <c r="T369"/>
  <c r="P369"/>
  <c r="BI366"/>
  <c r="BH366"/>
  <c r="BG366"/>
  <c r="BF366"/>
  <c r="X366"/>
  <c r="V366"/>
  <c r="T366"/>
  <c r="P366"/>
  <c r="BI363"/>
  <c r="BH363"/>
  <c r="BG363"/>
  <c r="BF363"/>
  <c r="X363"/>
  <c r="V363"/>
  <c r="T363"/>
  <c r="P363"/>
  <c r="BI360"/>
  <c r="BH360"/>
  <c r="BG360"/>
  <c r="BF360"/>
  <c r="X360"/>
  <c r="V360"/>
  <c r="T360"/>
  <c r="P360"/>
  <c r="BI355"/>
  <c r="BH355"/>
  <c r="BG355"/>
  <c r="BF355"/>
  <c r="X355"/>
  <c r="V355"/>
  <c r="T355"/>
  <c r="P355"/>
  <c r="BI352"/>
  <c r="BH352"/>
  <c r="BG352"/>
  <c r="BF352"/>
  <c r="X352"/>
  <c r="V352"/>
  <c r="T352"/>
  <c r="P352"/>
  <c r="BI350"/>
  <c r="BH350"/>
  <c r="BG350"/>
  <c r="BF350"/>
  <c r="X350"/>
  <c r="V350"/>
  <c r="T350"/>
  <c r="P350"/>
  <c r="BI346"/>
  <c r="BH346"/>
  <c r="BG346"/>
  <c r="BF346"/>
  <c r="X346"/>
  <c r="V346"/>
  <c r="T346"/>
  <c r="P346"/>
  <c r="BI343"/>
  <c r="BH343"/>
  <c r="BG343"/>
  <c r="BF343"/>
  <c r="X343"/>
  <c r="V343"/>
  <c r="T343"/>
  <c r="P343"/>
  <c r="BI339"/>
  <c r="BH339"/>
  <c r="BG339"/>
  <c r="BF339"/>
  <c r="X339"/>
  <c r="V339"/>
  <c r="T339"/>
  <c r="P339"/>
  <c r="BI335"/>
  <c r="BH335"/>
  <c r="BG335"/>
  <c r="BF335"/>
  <c r="X335"/>
  <c r="V335"/>
  <c r="T335"/>
  <c r="P335"/>
  <c r="BI332"/>
  <c r="BH332"/>
  <c r="BG332"/>
  <c r="BF332"/>
  <c r="X332"/>
  <c r="V332"/>
  <c r="T332"/>
  <c r="P332"/>
  <c r="BI329"/>
  <c r="BH329"/>
  <c r="BG329"/>
  <c r="BF329"/>
  <c r="X329"/>
  <c r="V329"/>
  <c r="T329"/>
  <c r="P329"/>
  <c r="BI325"/>
  <c r="BH325"/>
  <c r="BG325"/>
  <c r="BF325"/>
  <c r="X325"/>
  <c r="V325"/>
  <c r="T325"/>
  <c r="P325"/>
  <c r="BI322"/>
  <c r="BH322"/>
  <c r="BG322"/>
  <c r="BF322"/>
  <c r="X322"/>
  <c r="V322"/>
  <c r="T322"/>
  <c r="P322"/>
  <c r="BI319"/>
  <c r="BH319"/>
  <c r="BG319"/>
  <c r="BF319"/>
  <c r="X319"/>
  <c r="V319"/>
  <c r="T319"/>
  <c r="P319"/>
  <c r="BI313"/>
  <c r="BH313"/>
  <c r="BG313"/>
  <c r="BF313"/>
  <c r="X313"/>
  <c r="V313"/>
  <c r="T313"/>
  <c r="P313"/>
  <c r="BI309"/>
  <c r="BH309"/>
  <c r="BG309"/>
  <c r="BF309"/>
  <c r="X309"/>
  <c r="V309"/>
  <c r="T309"/>
  <c r="P309"/>
  <c r="BI305"/>
  <c r="BH305"/>
  <c r="BG305"/>
  <c r="BF305"/>
  <c r="X305"/>
  <c r="V305"/>
  <c r="T305"/>
  <c r="P305"/>
  <c r="BI299"/>
  <c r="BH299"/>
  <c r="BG299"/>
  <c r="BF299"/>
  <c r="X299"/>
  <c r="V299"/>
  <c r="T299"/>
  <c r="P299"/>
  <c r="BI296"/>
  <c r="BH296"/>
  <c r="BG296"/>
  <c r="BF296"/>
  <c r="X296"/>
  <c r="V296"/>
  <c r="T296"/>
  <c r="P296"/>
  <c r="BI292"/>
  <c r="BH292"/>
  <c r="BG292"/>
  <c r="BF292"/>
  <c r="X292"/>
  <c r="V292"/>
  <c r="T292"/>
  <c r="P292"/>
  <c r="BI288"/>
  <c r="BH288"/>
  <c r="BG288"/>
  <c r="BF288"/>
  <c r="X288"/>
  <c r="V288"/>
  <c r="T288"/>
  <c r="P288"/>
  <c r="BI284"/>
  <c r="BH284"/>
  <c r="BG284"/>
  <c r="BF284"/>
  <c r="X284"/>
  <c r="V284"/>
  <c r="T284"/>
  <c r="P284"/>
  <c r="BI280"/>
  <c r="BH280"/>
  <c r="BG280"/>
  <c r="BF280"/>
  <c r="X280"/>
  <c r="V280"/>
  <c r="T280"/>
  <c r="P280"/>
  <c r="BI277"/>
  <c r="BH277"/>
  <c r="BG277"/>
  <c r="BF277"/>
  <c r="X277"/>
  <c r="V277"/>
  <c r="T277"/>
  <c r="P277"/>
  <c r="BI274"/>
  <c r="BH274"/>
  <c r="BG274"/>
  <c r="BF274"/>
  <c r="X274"/>
  <c r="V274"/>
  <c r="T274"/>
  <c r="P274"/>
  <c r="BI270"/>
  <c r="BH270"/>
  <c r="BG270"/>
  <c r="BF270"/>
  <c r="X270"/>
  <c r="V270"/>
  <c r="T270"/>
  <c r="P270"/>
  <c r="BI267"/>
  <c r="BH267"/>
  <c r="BG267"/>
  <c r="BF267"/>
  <c r="X267"/>
  <c r="V267"/>
  <c r="T267"/>
  <c r="P267"/>
  <c r="BI264"/>
  <c r="BH264"/>
  <c r="BG264"/>
  <c r="BF264"/>
  <c r="X264"/>
  <c r="V264"/>
  <c r="T264"/>
  <c r="P264"/>
  <c r="BI260"/>
  <c r="BH260"/>
  <c r="BG260"/>
  <c r="BF260"/>
  <c r="X260"/>
  <c r="V260"/>
  <c r="T260"/>
  <c r="P260"/>
  <c r="BI257"/>
  <c r="BH257"/>
  <c r="BG257"/>
  <c r="BF257"/>
  <c r="X257"/>
  <c r="V257"/>
  <c r="T257"/>
  <c r="P257"/>
  <c r="BI254"/>
  <c r="BH254"/>
  <c r="BG254"/>
  <c r="BF254"/>
  <c r="X254"/>
  <c r="V254"/>
  <c r="T254"/>
  <c r="P254"/>
  <c r="BI251"/>
  <c r="BH251"/>
  <c r="BG251"/>
  <c r="BF251"/>
  <c r="X251"/>
  <c r="V251"/>
  <c r="T251"/>
  <c r="P251"/>
  <c r="BI247"/>
  <c r="BH247"/>
  <c r="BG247"/>
  <c r="BF247"/>
  <c r="X247"/>
  <c r="V247"/>
  <c r="T247"/>
  <c r="P247"/>
  <c r="BI243"/>
  <c r="BH243"/>
  <c r="BG243"/>
  <c r="BF243"/>
  <c r="X243"/>
  <c r="V243"/>
  <c r="T243"/>
  <c r="P243"/>
  <c r="BI240"/>
  <c r="BH240"/>
  <c r="BG240"/>
  <c r="BF240"/>
  <c r="X240"/>
  <c r="V240"/>
  <c r="T240"/>
  <c r="P240"/>
  <c r="BI237"/>
  <c r="BH237"/>
  <c r="BG237"/>
  <c r="BF237"/>
  <c r="X237"/>
  <c r="V237"/>
  <c r="T237"/>
  <c r="P237"/>
  <c r="BI233"/>
  <c r="BH233"/>
  <c r="BG233"/>
  <c r="BF233"/>
  <c r="X233"/>
  <c r="V233"/>
  <c r="T233"/>
  <c r="P233"/>
  <c r="BI229"/>
  <c r="BH229"/>
  <c r="BG229"/>
  <c r="BF229"/>
  <c r="X229"/>
  <c r="V229"/>
  <c r="T229"/>
  <c r="P229"/>
  <c r="BI225"/>
  <c r="BH225"/>
  <c r="BG225"/>
  <c r="BF225"/>
  <c r="X225"/>
  <c r="V225"/>
  <c r="T225"/>
  <c r="P225"/>
  <c r="BI221"/>
  <c r="BH221"/>
  <c r="BG221"/>
  <c r="BF221"/>
  <c r="X221"/>
  <c r="V221"/>
  <c r="T221"/>
  <c r="P221"/>
  <c r="BI217"/>
  <c r="BH217"/>
  <c r="BG217"/>
  <c r="BF217"/>
  <c r="X217"/>
  <c r="V217"/>
  <c r="T217"/>
  <c r="P217"/>
  <c r="BI213"/>
  <c r="BH213"/>
  <c r="BG213"/>
  <c r="BF213"/>
  <c r="X213"/>
  <c r="V213"/>
  <c r="T213"/>
  <c r="P213"/>
  <c r="BI209"/>
  <c r="BH209"/>
  <c r="BG209"/>
  <c r="BF209"/>
  <c r="X209"/>
  <c r="V209"/>
  <c r="T209"/>
  <c r="P209"/>
  <c r="BI203"/>
  <c r="BH203"/>
  <c r="BG203"/>
  <c r="BF203"/>
  <c r="X203"/>
  <c r="V203"/>
  <c r="T203"/>
  <c r="P203"/>
  <c r="BI200"/>
  <c r="BH200"/>
  <c r="BG200"/>
  <c r="BF200"/>
  <c r="X200"/>
  <c r="V200"/>
  <c r="T200"/>
  <c r="P200"/>
  <c r="BI197"/>
  <c r="BH197"/>
  <c r="BG197"/>
  <c r="BF197"/>
  <c r="X197"/>
  <c r="V197"/>
  <c r="T197"/>
  <c r="P197"/>
  <c r="BI194"/>
  <c r="BH194"/>
  <c r="BG194"/>
  <c r="BF194"/>
  <c r="X194"/>
  <c r="V194"/>
  <c r="T194"/>
  <c r="P194"/>
  <c r="BI191"/>
  <c r="BH191"/>
  <c r="BG191"/>
  <c r="BF191"/>
  <c r="X191"/>
  <c r="V191"/>
  <c r="T191"/>
  <c r="P191"/>
  <c r="BI188"/>
  <c r="BH188"/>
  <c r="BG188"/>
  <c r="BF188"/>
  <c r="X188"/>
  <c r="V188"/>
  <c r="T188"/>
  <c r="P188"/>
  <c r="BI184"/>
  <c r="BH184"/>
  <c r="BG184"/>
  <c r="BF184"/>
  <c r="X184"/>
  <c r="V184"/>
  <c r="T184"/>
  <c r="P184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5"/>
  <c r="BH175"/>
  <c r="BG175"/>
  <c r="BF175"/>
  <c r="X175"/>
  <c r="V175"/>
  <c r="T175"/>
  <c r="P175"/>
  <c r="BI172"/>
  <c r="BH172"/>
  <c r="BG172"/>
  <c r="BF172"/>
  <c r="X172"/>
  <c r="V172"/>
  <c r="T172"/>
  <c r="P172"/>
  <c r="BI168"/>
  <c r="BH168"/>
  <c r="BG168"/>
  <c r="BF168"/>
  <c r="X168"/>
  <c r="V168"/>
  <c r="T168"/>
  <c r="P168"/>
  <c r="BI165"/>
  <c r="BH165"/>
  <c r="BG165"/>
  <c r="BF165"/>
  <c r="X165"/>
  <c r="V165"/>
  <c r="T165"/>
  <c r="P165"/>
  <c r="BI162"/>
  <c r="BH162"/>
  <c r="BG162"/>
  <c r="BF162"/>
  <c r="X162"/>
  <c r="V162"/>
  <c r="T162"/>
  <c r="P162"/>
  <c r="BI157"/>
  <c r="BH157"/>
  <c r="BG157"/>
  <c r="BF157"/>
  <c r="X157"/>
  <c r="V157"/>
  <c r="T157"/>
  <c r="P157"/>
  <c r="BI153"/>
  <c r="BH153"/>
  <c r="BG153"/>
  <c r="BF153"/>
  <c r="X153"/>
  <c r="V153"/>
  <c r="T153"/>
  <c r="P153"/>
  <c r="BI149"/>
  <c r="BH149"/>
  <c r="BG149"/>
  <c r="BF149"/>
  <c r="X149"/>
  <c r="V149"/>
  <c r="T149"/>
  <c r="P149"/>
  <c r="BI145"/>
  <c r="BH145"/>
  <c r="BG145"/>
  <c r="BF145"/>
  <c r="X145"/>
  <c r="V145"/>
  <c r="T145"/>
  <c r="P145"/>
  <c r="BI141"/>
  <c r="BH141"/>
  <c r="BG141"/>
  <c r="BF141"/>
  <c r="X141"/>
  <c r="V141"/>
  <c r="T141"/>
  <c r="P141"/>
  <c r="BI138"/>
  <c r="BH138"/>
  <c r="BG138"/>
  <c r="BF138"/>
  <c r="X138"/>
  <c r="V138"/>
  <c r="T138"/>
  <c r="P138"/>
  <c r="BI134"/>
  <c r="BH134"/>
  <c r="BG134"/>
  <c r="BF134"/>
  <c r="X134"/>
  <c r="V134"/>
  <c r="T134"/>
  <c r="P134"/>
  <c r="BI131"/>
  <c r="BH131"/>
  <c r="BG131"/>
  <c r="BF131"/>
  <c r="X131"/>
  <c r="V131"/>
  <c r="T131"/>
  <c r="P131"/>
  <c r="BI128"/>
  <c r="BH128"/>
  <c r="BG128"/>
  <c r="BF128"/>
  <c r="X128"/>
  <c r="V128"/>
  <c r="T128"/>
  <c r="P128"/>
  <c r="BI124"/>
  <c r="BH124"/>
  <c r="BG124"/>
  <c r="BF124"/>
  <c r="X124"/>
  <c r="V124"/>
  <c r="T124"/>
  <c r="P124"/>
  <c r="BI120"/>
  <c r="BH120"/>
  <c r="BG120"/>
  <c r="BF120"/>
  <c r="X120"/>
  <c r="V120"/>
  <c r="T120"/>
  <c r="P120"/>
  <c r="BI116"/>
  <c r="BH116"/>
  <c r="BG116"/>
  <c r="BF116"/>
  <c r="X116"/>
  <c r="V116"/>
  <c r="T116"/>
  <c r="P116"/>
  <c r="BI111"/>
  <c r="BH111"/>
  <c r="BG111"/>
  <c r="BF111"/>
  <c r="X111"/>
  <c r="V111"/>
  <c r="T111"/>
  <c r="P111"/>
  <c r="BI107"/>
  <c r="BH107"/>
  <c r="BG107"/>
  <c r="BF107"/>
  <c r="X107"/>
  <c r="V107"/>
  <c r="T107"/>
  <c r="P107"/>
  <c r="BI103"/>
  <c r="BH103"/>
  <c r="BG103"/>
  <c r="BF103"/>
  <c r="X103"/>
  <c r="V103"/>
  <c r="T103"/>
  <c r="P103"/>
  <c r="BI96"/>
  <c r="BH96"/>
  <c r="BG96"/>
  <c r="BF96"/>
  <c r="X96"/>
  <c r="V96"/>
  <c r="T96"/>
  <c r="P96"/>
  <c r="J90"/>
  <c r="J89"/>
  <c r="F89"/>
  <c r="F87"/>
  <c r="E85"/>
  <c r="J57"/>
  <c r="J56"/>
  <c r="F56"/>
  <c r="F54"/>
  <c r="E52"/>
  <c r="J18"/>
  <c r="E18"/>
  <c r="F90"/>
  <c r="J17"/>
  <c r="J12"/>
  <c r="J87"/>
  <c r="E7"/>
  <c r="E50"/>
  <c i="1" r="L50"/>
  <c r="AM50"/>
  <c r="AM49"/>
  <c r="L49"/>
  <c r="AM47"/>
  <c r="L47"/>
  <c r="L45"/>
  <c r="L44"/>
  <c i="2" r="R292"/>
  <c r="Q381"/>
  <c r="Q322"/>
  <c r="Q162"/>
  <c r="K120"/>
  <c r="BE120"/>
  <c r="K335"/>
  <c r="BE335"/>
  <c i="3" r="Q100"/>
  <c i="2" r="R399"/>
  <c r="R131"/>
  <c r="Q184"/>
  <c r="K251"/>
  <c r="BE251"/>
  <c r="K270"/>
  <c r="BE270"/>
  <c i="3" r="R119"/>
  <c i="2" r="R309"/>
  <c r="R260"/>
  <c r="Q141"/>
  <c r="BK233"/>
  <c i="3" r="Q122"/>
  <c r="R84"/>
  <c i="2" r="R191"/>
  <c r="R343"/>
  <c r="R339"/>
  <c r="Q107"/>
  <c r="K165"/>
  <c r="BE165"/>
  <c i="3" r="Q96"/>
  <c i="2" r="R145"/>
  <c r="Q194"/>
  <c r="Q180"/>
  <c r="BK309"/>
  <c r="BK254"/>
  <c i="3" r="R110"/>
  <c i="2" r="R319"/>
  <c r="Q305"/>
  <c r="R247"/>
  <c r="BK111"/>
  <c r="BK116"/>
  <c i="3" r="Q88"/>
  <c i="2" r="Q329"/>
  <c r="R360"/>
  <c r="R209"/>
  <c r="BK184"/>
  <c i="3" r="R102"/>
  <c r="BK119"/>
  <c i="2" r="Q128"/>
  <c r="Q309"/>
  <c r="R381"/>
  <c r="R243"/>
  <c r="R188"/>
  <c r="K383"/>
  <c r="BE383"/>
  <c i="3" r="Q92"/>
  <c r="K84"/>
  <c r="BE84"/>
  <c i="2" r="R299"/>
  <c r="Q325"/>
  <c r="R213"/>
  <c r="K363"/>
  <c r="BE363"/>
  <c r="K178"/>
  <c r="BE178"/>
  <c i="3" r="R116"/>
  <c r="K102"/>
  <c r="BE102"/>
  <c i="2" r="Q369"/>
  <c r="R128"/>
  <c r="Q237"/>
  <c r="K138"/>
  <c r="BE138"/>
  <c i="3" r="Q102"/>
  <c r="BK104"/>
  <c i="2" r="R383"/>
  <c r="Q270"/>
  <c r="Q240"/>
  <c r="BK197"/>
  <c r="K149"/>
  <c r="BE149"/>
  <c r="R369"/>
  <c r="R111"/>
  <c r="R346"/>
  <c r="Q332"/>
  <c r="K153"/>
  <c r="BE153"/>
  <c r="BK221"/>
  <c i="3" r="R92"/>
  <c i="2" r="Q355"/>
  <c r="Q96"/>
  <c r="Q157"/>
  <c r="K267"/>
  <c r="BE267"/>
  <c r="K379"/>
  <c r="BE379"/>
  <c i="3" r="Q128"/>
  <c i="2" r="Q343"/>
  <c r="R385"/>
  <c r="R120"/>
  <c r="Q145"/>
  <c r="K387"/>
  <c r="BE387"/>
  <c i="3" r="R90"/>
  <c r="K88"/>
  <c r="BE88"/>
  <c i="2" r="Q391"/>
  <c r="Q116"/>
  <c r="R296"/>
  <c r="Q366"/>
  <c r="K225"/>
  <c r="BE225"/>
  <c r="K339"/>
  <c r="BE339"/>
  <c r="K107"/>
  <c r="BE107"/>
  <c i="3" r="K131"/>
  <c r="BE131"/>
  <c i="2" r="Q352"/>
  <c r="Q339"/>
  <c r="Q120"/>
  <c r="BK229"/>
  <c r="BK366"/>
  <c r="R387"/>
  <c r="R141"/>
  <c r="R305"/>
  <c r="R264"/>
  <c r="K305"/>
  <c r="BE305"/>
  <c r="K322"/>
  <c r="BE322"/>
  <c i="3" r="Q134"/>
  <c r="K92"/>
  <c r="BE92"/>
  <c i="2" r="R288"/>
  <c r="R240"/>
  <c r="BK402"/>
  <c r="BK373"/>
  <c i="3" r="R100"/>
  <c i="2" r="Q172"/>
  <c r="Q254"/>
  <c r="R124"/>
  <c r="BK243"/>
  <c i="3" r="R134"/>
  <c r="K90"/>
  <c r="BE90"/>
  <c i="2" r="R325"/>
  <c r="R373"/>
  <c r="Q131"/>
  <c r="BK395"/>
  <c i="3" r="R94"/>
  <c r="K122"/>
  <c r="BE122"/>
  <c i="2" r="R197"/>
  <c r="Q335"/>
  <c r="Q313"/>
  <c r="BK277"/>
  <c r="BK96"/>
  <c i="3" r="K113"/>
  <c r="BE113"/>
  <c i="2" r="R393"/>
  <c r="R313"/>
  <c r="Q200"/>
  <c r="Q149"/>
  <c r="BK134"/>
  <c i="3" r="Q131"/>
  <c r="Q84"/>
  <c i="2" r="R377"/>
  <c r="R237"/>
  <c r="Q280"/>
  <c r="Q277"/>
  <c r="BK313"/>
  <c i="3" r="R137"/>
  <c r="BK134"/>
  <c i="2" r="Q393"/>
  <c r="Q363"/>
  <c r="R221"/>
  <c r="R229"/>
  <c r="K124"/>
  <c r="BE124"/>
  <c i="3" r="Q137"/>
  <c r="BK125"/>
  <c i="2" r="Q111"/>
  <c r="Q213"/>
  <c r="R165"/>
  <c r="K168"/>
  <c r="BE168"/>
  <c r="BK319"/>
  <c r="R395"/>
  <c r="R363"/>
  <c r="Q134"/>
  <c r="BK128"/>
  <c r="BK247"/>
  <c r="BK141"/>
  <c i="3" r="BK106"/>
  <c i="2" r="R153"/>
  <c r="Q350"/>
  <c r="R332"/>
  <c r="Q178"/>
  <c r="BK145"/>
  <c i="3" r="Q116"/>
  <c i="2" r="R96"/>
  <c r="K399"/>
  <c r="R175"/>
  <c r="K352"/>
  <c r="BE352"/>
  <c i="3" r="Q104"/>
  <c i="2" r="K296"/>
  <c r="BE296"/>
  <c r="R402"/>
  <c r="Q197"/>
  <c r="Q395"/>
  <c r="Q124"/>
  <c r="K284"/>
  <c r="BE284"/>
  <c r="BK288"/>
  <c r="Q387"/>
  <c r="Q319"/>
  <c r="R329"/>
  <c r="Q165"/>
  <c r="K260"/>
  <c r="BE260"/>
  <c i="3" r="R104"/>
  <c i="2" r="R284"/>
  <c r="Q203"/>
  <c r="BK399"/>
  <c r="K175"/>
  <c r="BE175"/>
  <c i="3" r="R98"/>
  <c r="K137"/>
  <c r="BE137"/>
  <c i="2" r="Q221"/>
  <c r="R267"/>
  <c r="Q225"/>
  <c r="K274"/>
  <c r="BE274"/>
  <c r="K172"/>
  <c r="BE172"/>
  <c i="3" r="R88"/>
  <c r="K98"/>
  <c r="BE98"/>
  <c i="2" r="Q383"/>
  <c r="R277"/>
  <c r="R107"/>
  <c r="K360"/>
  <c r="BE360"/>
  <c i="3" r="R86"/>
  <c i="2" r="Q233"/>
  <c r="R233"/>
  <c r="R350"/>
  <c r="R184"/>
  <c r="R116"/>
  <c r="BK332"/>
  <c r="K180"/>
  <c r="BE180"/>
  <c i="3" r="Q119"/>
  <c i="2" r="R134"/>
  <c r="Q385"/>
  <c r="R172"/>
  <c r="K257"/>
  <c r="BE257"/>
  <c i="3" r="R96"/>
  <c i="2" r="Q175"/>
  <c r="R352"/>
  <c r="R180"/>
  <c r="BK325"/>
  <c i="3" r="R106"/>
  <c i="2" r="R280"/>
  <c r="R149"/>
  <c r="R157"/>
  <c r="R138"/>
  <c r="BK131"/>
  <c r="Q267"/>
  <c r="Q260"/>
  <c r="Q257"/>
  <c r="BK343"/>
  <c r="BK377"/>
  <c i="3" r="R122"/>
  <c i="2" r="Q402"/>
  <c r="Q138"/>
  <c r="Q229"/>
  <c r="BK404"/>
  <c r="K240"/>
  <c r="BE240"/>
  <c i="3" r="Q94"/>
  <c r="BK86"/>
  <c i="2" r="Q243"/>
  <c r="R217"/>
  <c r="BK385"/>
  <c r="BK237"/>
  <c i="3" r="Q110"/>
  <c r="K110"/>
  <c r="BE110"/>
  <c i="2" r="R366"/>
  <c r="Q346"/>
  <c r="R203"/>
  <c r="Q217"/>
  <c r="R103"/>
  <c r="K162"/>
  <c r="BE162"/>
  <c r="BK203"/>
  <c i="3" r="BK128"/>
  <c i="2" r="Q247"/>
  <c r="Q373"/>
  <c r="Q274"/>
  <c r="Q191"/>
  <c r="K103"/>
  <c r="BE103"/>
  <c r="K194"/>
  <c r="BE194"/>
  <c i="3" r="BK96"/>
  <c i="2" r="Q299"/>
  <c r="Q296"/>
  <c r="R168"/>
  <c r="BK329"/>
  <c r="BK157"/>
  <c i="3" r="R113"/>
  <c r="BK116"/>
  <c i="2" r="Q360"/>
  <c r="Q377"/>
  <c r="Q284"/>
  <c r="BK292"/>
  <c r="K299"/>
  <c r="BE299"/>
  <c r="R335"/>
  <c i="1" r="AU54"/>
  <c i="3" r="R128"/>
  <c i="2" r="Q379"/>
  <c r="Q389"/>
  <c r="Q188"/>
  <c r="R200"/>
  <c r="K191"/>
  <c r="BE191"/>
  <c r="K213"/>
  <c r="BE213"/>
  <c r="Q288"/>
  <c r="R178"/>
  <c r="R270"/>
  <c r="R194"/>
  <c r="BK280"/>
  <c i="3" r="Q125"/>
  <c i="2" r="R404"/>
  <c r="Q168"/>
  <c r="R355"/>
  <c r="Q264"/>
  <c r="BK381"/>
  <c r="BK391"/>
  <c i="3" r="Q113"/>
  <c r="BK100"/>
  <c i="2" r="R391"/>
  <c r="R225"/>
  <c r="BK387"/>
  <c r="BK393"/>
  <c r="K188"/>
  <c r="BE188"/>
  <c i="3" r="Q86"/>
  <c i="2" r="Q251"/>
  <c r="R322"/>
  <c r="R274"/>
  <c r="K369"/>
  <c r="BE369"/>
  <c r="K355"/>
  <c r="BE355"/>
  <c i="3" r="Q106"/>
  <c i="2" r="Q404"/>
  <c r="Q209"/>
  <c r="R162"/>
  <c r="BK346"/>
  <c r="K264"/>
  <c r="BE264"/>
  <c i="3" r="Q90"/>
  <c i="2" r="R379"/>
  <c r="R254"/>
  <c r="Q153"/>
  <c r="BK389"/>
  <c r="BK209"/>
  <c i="3" r="R125"/>
  <c r="K94"/>
  <c r="BE94"/>
  <c i="2" r="R389"/>
  <c r="R251"/>
  <c r="Q292"/>
  <c r="K350"/>
  <c r="BE350"/>
  <c r="BK217"/>
  <c i="3" r="R131"/>
  <c i="2" r="Q399"/>
  <c r="R257"/>
  <c r="Q103"/>
  <c r="BK200"/>
  <c i="3" r="Q98"/>
  <c i="2" l="1" r="Q95"/>
  <c r="T127"/>
  <c r="R216"/>
  <c r="J69"/>
  <c r="R376"/>
  <c r="J71"/>
  <c r="X115"/>
  <c r="R115"/>
  <c r="J64"/>
  <c r="V171"/>
  <c r="Q171"/>
  <c r="I68"/>
  <c r="T376"/>
  <c r="R401"/>
  <c r="R398"/>
  <c r="J72"/>
  <c r="R95"/>
  <c r="V127"/>
  <c r="X161"/>
  <c r="Q216"/>
  <c r="I69"/>
  <c r="V376"/>
  <c r="Q401"/>
  <c r="Q398"/>
  <c r="I72"/>
  <c r="T115"/>
  <c r="V115"/>
  <c r="Q115"/>
  <c r="I64"/>
  <c r="T161"/>
  <c r="X216"/>
  <c r="Q342"/>
  <c r="I70"/>
  <c r="V401"/>
  <c r="V398"/>
  <c r="X127"/>
  <c r="T216"/>
  <c r="V342"/>
  <c r="X376"/>
  <c r="BK401"/>
  <c r="BK398"/>
  <c r="K398"/>
  <c r="K72"/>
  <c i="3" r="V109"/>
  <c r="V108"/>
  <c r="V83"/>
  <c i="2" r="X95"/>
  <c r="X94"/>
  <c r="Q127"/>
  <c r="I65"/>
  <c r="R161"/>
  <c r="J67"/>
  <c r="T171"/>
  <c r="X171"/>
  <c r="R171"/>
  <c r="J68"/>
  <c r="T342"/>
  <c r="X401"/>
  <c r="X398"/>
  <c i="3" r="Q109"/>
  <c r="I63"/>
  <c i="2" r="T95"/>
  <c r="T94"/>
  <c r="V161"/>
  <c r="X342"/>
  <c r="Q376"/>
  <c r="I71"/>
  <c i="3" r="X109"/>
  <c r="X108"/>
  <c r="X83"/>
  <c i="2" r="V95"/>
  <c r="V94"/>
  <c r="R127"/>
  <c r="J65"/>
  <c r="Q161"/>
  <c r="Q160"/>
  <c r="I66"/>
  <c r="V216"/>
  <c r="R342"/>
  <c r="J70"/>
  <c r="T401"/>
  <c r="T398"/>
  <c i="3" r="T109"/>
  <c r="T108"/>
  <c r="T83"/>
  <c i="1" r="AW56"/>
  <c i="3" r="R109"/>
  <c r="R108"/>
  <c r="J62"/>
  <c r="E50"/>
  <c r="J54"/>
  <c r="F57"/>
  <c r="J79"/>
  <c i="2" r="K401"/>
  <c r="K73"/>
  <c r="F57"/>
  <c r="E83"/>
  <c r="J54"/>
  <c r="BE399"/>
  <c r="BK240"/>
  <c r="BK153"/>
  <c r="K292"/>
  <c r="BE292"/>
  <c r="K203"/>
  <c r="BE203"/>
  <c i="3" r="BK137"/>
  <c r="K100"/>
  <c r="BE100"/>
  <c i="2" r="K393"/>
  <c r="BE393"/>
  <c r="K184"/>
  <c r="BE184"/>
  <c r="K116"/>
  <c r="BE116"/>
  <c r="K366"/>
  <c r="BE366"/>
  <c r="K243"/>
  <c r="BE243"/>
  <c i="3" r="K128"/>
  <c r="BE128"/>
  <c r="BK88"/>
  <c i="2" r="K309"/>
  <c r="BE309"/>
  <c r="BK270"/>
  <c r="K381"/>
  <c r="BE381"/>
  <c r="K217"/>
  <c r="BE217"/>
  <c r="BK162"/>
  <c r="BK107"/>
  <c i="3" r="F37"/>
  <c i="1" r="BD56"/>
  <c i="2" r="K313"/>
  <c r="BE313"/>
  <c r="BK379"/>
  <c r="BK264"/>
  <c r="BK299"/>
  <c i="3" r="K134"/>
  <c r="BE134"/>
  <c i="2" r="K277"/>
  <c r="BE277"/>
  <c r="K325"/>
  <c r="BE325"/>
  <c r="K111"/>
  <c r="BE111"/>
  <c r="BK188"/>
  <c i="3" r="BK122"/>
  <c i="2" r="BK213"/>
  <c r="F39"/>
  <c i="1" r="BF55"/>
  <c i="2" r="K389"/>
  <c r="BE389"/>
  <c r="BK191"/>
  <c i="3" r="BK90"/>
  <c r="K106"/>
  <c r="BE106"/>
  <c i="2" r="BK138"/>
  <c r="K395"/>
  <c r="BE395"/>
  <c r="BK172"/>
  <c r="BK178"/>
  <c r="K96"/>
  <c r="BE96"/>
  <c i="3" r="K116"/>
  <c r="BE116"/>
  <c i="2" r="BK363"/>
  <c r="BK350"/>
  <c r="K346"/>
  <c r="BE346"/>
  <c r="K233"/>
  <c r="BE233"/>
  <c r="K288"/>
  <c r="BE288"/>
  <c r="BK168"/>
  <c r="K343"/>
  <c r="BE343"/>
  <c r="BK369"/>
  <c i="3" r="BK98"/>
  <c i="2" r="BK180"/>
  <c i="3" r="K119"/>
  <c r="BE119"/>
  <c r="BK113"/>
  <c r="BK102"/>
  <c r="K86"/>
  <c r="BE86"/>
  <c i="2" r="K134"/>
  <c r="BE134"/>
  <c r="BK251"/>
  <c r="BK124"/>
  <c i="3" r="BK94"/>
  <c i="2" r="K229"/>
  <c r="BE229"/>
  <c r="BK339"/>
  <c r="K237"/>
  <c r="BE237"/>
  <c r="BK352"/>
  <c i="3" r="F39"/>
  <c i="1" r="BF56"/>
  <c i="2" r="K319"/>
  <c r="BE319"/>
  <c i="3" r="K96"/>
  <c r="BE96"/>
  <c i="2" r="BK175"/>
  <c i="3" r="F36"/>
  <c i="1" r="BC56"/>
  <c i="3" r="K36"/>
  <c i="1" r="AY56"/>
  <c i="3" r="BK131"/>
  <c i="2" r="K209"/>
  <c r="BE209"/>
  <c r="K329"/>
  <c r="BE329"/>
  <c r="BK383"/>
  <c r="K254"/>
  <c r="BE254"/>
  <c r="K200"/>
  <c r="BE200"/>
  <c r="BK284"/>
  <c r="BK257"/>
  <c r="BK355"/>
  <c i="3" r="BK92"/>
  <c i="2" r="K332"/>
  <c r="BE332"/>
  <c i="3" r="BK84"/>
  <c i="2" r="K36"/>
  <c i="1" r="AY55"/>
  <c i="2" r="K157"/>
  <c r="BE157"/>
  <c r="K373"/>
  <c r="BE373"/>
  <c r="K391"/>
  <c r="BE391"/>
  <c r="K280"/>
  <c r="BE280"/>
  <c r="BK267"/>
  <c r="BK120"/>
  <c r="BK103"/>
  <c r="K128"/>
  <c r="BE128"/>
  <c r="K145"/>
  <c r="BE145"/>
  <c r="K404"/>
  <c r="BE404"/>
  <c i="3" r="K125"/>
  <c r="BE125"/>
  <c i="2" r="K377"/>
  <c r="BE377"/>
  <c r="F38"/>
  <c i="1" r="BE55"/>
  <c i="2" r="BK335"/>
  <c r="K247"/>
  <c r="BE247"/>
  <c r="BK165"/>
  <c r="BK260"/>
  <c i="3" r="F38"/>
  <c i="1" r="BE56"/>
  <c i="3" r="BK110"/>
  <c i="2" r="K197"/>
  <c r="BE197"/>
  <c r="BK194"/>
  <c r="BK360"/>
  <c r="K221"/>
  <c r="BE221"/>
  <c r="K402"/>
  <c r="BE402"/>
  <c r="BK296"/>
  <c r="K385"/>
  <c r="BE385"/>
  <c r="BK322"/>
  <c r="BK305"/>
  <c i="3" r="K104"/>
  <c r="BE104"/>
  <c i="2" r="BK274"/>
  <c r="F37"/>
  <c i="1" r="BD55"/>
  <c i="2" r="K131"/>
  <c r="BE131"/>
  <c r="BK225"/>
  <c r="BK149"/>
  <c r="K141"/>
  <c r="BE141"/>
  <c r="F36"/>
  <c i="1" r="BC55"/>
  <c i="2" l="1" r="R160"/>
  <c r="J66"/>
  <c r="R94"/>
  <c r="J62"/>
  <c r="V160"/>
  <c r="V93"/>
  <c r="T160"/>
  <c r="T93"/>
  <c i="1" r="AW55"/>
  <c i="2" r="Q94"/>
  <c r="I62"/>
  <c r="X160"/>
  <c r="X93"/>
  <c i="3" r="R83"/>
  <c r="J61"/>
  <c r="K31"/>
  <c i="1" r="AT56"/>
  <c i="2" r="J73"/>
  <c i="3" r="J63"/>
  <c i="2" r="I73"/>
  <c i="3" r="Q108"/>
  <c r="I62"/>
  <c i="2" r="I67"/>
  <c r="I63"/>
  <c r="J63"/>
  <c r="BK115"/>
  <c r="K115"/>
  <c r="K64"/>
  <c r="BK161"/>
  <c r="K161"/>
  <c r="K67"/>
  <c r="BK171"/>
  <c r="K171"/>
  <c r="K68"/>
  <c r="BK342"/>
  <c r="K342"/>
  <c r="K70"/>
  <c r="BK95"/>
  <c r="K95"/>
  <c r="K63"/>
  <c r="BK376"/>
  <c r="K376"/>
  <c r="K71"/>
  <c i="3" r="BK109"/>
  <c r="K109"/>
  <c r="K63"/>
  <c i="2" r="BK127"/>
  <c r="K127"/>
  <c r="K65"/>
  <c r="BK216"/>
  <c r="K216"/>
  <c r="K69"/>
  <c r="R93"/>
  <c r="J61"/>
  <c r="K31"/>
  <c i="1" r="AT55"/>
  <c r="AW54"/>
  <c i="2" r="K35"/>
  <c i="1" r="AX55"/>
  <c r="AV55"/>
  <c r="BD54"/>
  <c r="W31"/>
  <c r="BC54"/>
  <c r="W30"/>
  <c i="3" r="F35"/>
  <c i="1" r="BB56"/>
  <c r="AT54"/>
  <c r="BE54"/>
  <c r="BA54"/>
  <c i="2" r="F35"/>
  <c i="1" r="BB55"/>
  <c i="3" r="K35"/>
  <c i="1" r="AX56"/>
  <c r="AV56"/>
  <c r="BF54"/>
  <c r="W33"/>
  <c i="2" l="1" r="Q93"/>
  <c r="I61"/>
  <c r="K30"/>
  <c i="1" r="AS55"/>
  <c i="2" r="BK160"/>
  <c r="K160"/>
  <c r="K66"/>
  <c i="3" r="BK108"/>
  <c r="K108"/>
  <c r="K62"/>
  <c r="Q83"/>
  <c r="I61"/>
  <c r="K30"/>
  <c i="1" r="AS56"/>
  <c i="2" r="BK94"/>
  <c r="K94"/>
  <c r="K62"/>
  <c i="3" r="BK83"/>
  <c r="K83"/>
  <c r="K61"/>
  <c i="1" r="AY54"/>
  <c r="AK30"/>
  <c r="W32"/>
  <c r="AZ54"/>
  <c r="BB54"/>
  <c r="W29"/>
  <c i="2" l="1" r="BK93"/>
  <c r="K93"/>
  <c i="1" r="AS54"/>
  <c i="2" r="K32"/>
  <c i="1" r="AG55"/>
  <c i="3" r="K32"/>
  <c i="1" r="AG56"/>
  <c r="AX54"/>
  <c r="AK29"/>
  <c i="2" l="1" r="K61"/>
  <c r="K41"/>
  <c i="3" r="K41"/>
  <c i="1" r="AN55"/>
  <c r="AN56"/>
  <c r="AG54"/>
  <c r="AK26"/>
  <c r="AK35"/>
  <c r="AV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<sst xmlns="http://schemas.openxmlformats.org/spreadsheetml/2006/main">
  <si>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</si>
  <si>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</si>
  <si>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</si>
  <si>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</si>
  <si>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</si>
  <si>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</si>
  <si>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{6c67a575-9d88-4e4e-b840-1ae4db21ba4a}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</si>
  <si>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</si>
  <si>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</si>
  <si>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</si>
  <si>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</si>
  <si>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</si>
  <si>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</si>
  <si>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</si>
  <si>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</si>
  <si>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</si>
  <si>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</si>
  <si>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</si>
  <si>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ZUŠ Jiráskovo nám.3-oprava střechy</t>
  </si>
  <si>
    <t>KSO:</t>
  </si>
  <si>
    <t/>
  </si>
  <si>
    <t>CC-CZ:</t>
  </si>
  <si>
    <t>Místo:</t>
  </si>
  <si>
    <t>nám. A.Jiráska č.p.3, Lanškroun</t>
  </si>
  <si>
    <t>Datum:</t>
  </si>
  <si>
    <t>9. 11. 2021</t>
  </si>
  <si>
    <t>Zadavatel:</t>
  </si>
  <si>
    <t>IČ:</t>
  </si>
  <si>
    <t>Město Lanškroun</t>
  </si>
  <si>
    <t>DIČ:</t>
  </si>
  <si>
    <t>Uchazeč:</t>
  </si>
  <si>
    <t>Vyplň údaj</t>
  </si>
  <si>
    <t>Projektant:</t>
  </si>
  <si>
    <t xml:space="preserve"> </t>
  </si>
  <si>
    <t>Zpracovatel:</t>
  </si>
  <si>
    <t>ing. Ivana Smolová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</si>
  <si>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</si>
  <si>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</si>
  <si>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</si>
  <si>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</si>
  <si>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</si>
  <si>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</si>
  <si>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</si>
  <si>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</si>
  <si>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</si>
  <si>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</si>
  <si>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</si>
  <si>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</si>
  <si>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</si>
  <si>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</si>
  <si>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</si>
  <si>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</si>
  <si>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</si>
  <si>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</si>
  <si>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</si>
  <si>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</si>
  <si>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</si>
  <si>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</si>
  <si>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</si>
  <si>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</si>
  <si>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</si>
  <si>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</si>
  <si>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</si>
  <si>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</si>
  <si>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</si>
  <si>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</si>
  <si>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</si>
  <si>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</si>
  <si>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</si>
  <si>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</si>
  <si>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</si>
  <si>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</si>
  <si>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</si>
  <si>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</si>
  <si>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</si>
  <si>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</si>
  <si>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</si>
  <si>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</si>
  <si>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</si>
  <si>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</si>
  <si>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střechy</t>
  </si>
  <si>
    <t>STA</t>
  </si>
  <si>
    <t>1</t>
  </si>
  <si>
    <t>{d50a5b43-bdd4-48eb-9708-36f3b19c3c27}</t>
  </si>
  <si>
    <t>2</t>
  </si>
  <si>
    <t>02</t>
  </si>
  <si>
    <t>Hromosvod (LPS)</t>
  </si>
  <si>
    <t>{602c7902-31f5-4150-b96e-88884ccebe03}</t>
  </si>
  <si>
    <t>KRYCÍ LIST SOUPISU PRACÍ</t>
  </si>
  <si>
    <t>Objekt:</t>
  </si>
  <si>
    <t>01 - Oprava střechy</t>
  </si>
  <si>
    <t xml:space="preserve"> ing.Ivana Smolová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</si>
  <si>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</si>
  <si>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</si>
  <si>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</si>
  <si>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</si>
  <si>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</si>
  <si>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</si>
  <si>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</si>
  <si>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</si>
  <si>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</si>
  <si>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</si>
  <si>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</si>
  <si>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</si>
  <si>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</si>
  <si>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</si>
  <si>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</si>
  <si>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</si>
  <si>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</si>
  <si>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</si>
  <si>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783 - Dokončovací práce - nátěry</t>
  </si>
  <si>
    <t xml:space="preserve">      podmínky KHS - dokumenty a měření pro odstraňování AC krytiny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</si>
  <si>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</si>
  <si>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</si>
  <si>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</si>
  <si>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</si>
  <si>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</si>
  <si>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</si>
  <si>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</si>
  <si>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</si>
  <si>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</si>
  <si>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</si>
  <si>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</si>
  <si>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</si>
  <si>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</si>
  <si>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</si>
  <si>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</si>
  <si>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</si>
  <si>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</si>
  <si>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</si>
  <si>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</si>
  <si>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</si>
  <si>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</si>
  <si>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</si>
  <si>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</si>
  <si>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622135001</t>
  </si>
  <si>
    <t>Vyrovnání podkladu vnějších stěn maltou vápenocementovou tl do 10 mm</t>
  </si>
  <si>
    <t>m2</t>
  </si>
  <si>
    <t>CS ÚRS 2021 02</t>
  </si>
  <si>
    <t>4</t>
  </si>
  <si>
    <t>-785948376</t>
  </si>
  <si>
    <t>PP</t>
  </si>
  <si>
    <t>Vyrovnání nerovností podkladu vnějších omítaných ploch maltou, tloušťky do 10 mm vápenocementovou stěn</t>
  </si>
  <si>
    <t>Online PSC</t>
  </si>
  <si>
    <t>https://podminky.urs.cz/item/CS_URS_2021_02/622135001</t>
  </si>
  <si>
    <t>VV</t>
  </si>
  <si>
    <t>"zídky nad střechou v.0,3m"</t>
  </si>
  <si>
    <t>(3,3+3,0)*0,3</t>
  </si>
  <si>
    <t>(8,0+2,0+8,0+2,0+8,0+8,0+2,0)*0,3</t>
  </si>
  <si>
    <t>Součet</t>
  </si>
  <si>
    <t>623125101</t>
  </si>
  <si>
    <t>Vyplnění spár cementovou maltou vnějších pilířů nebo sloupů z cihel</t>
  </si>
  <si>
    <t>1736693171</t>
  </si>
  <si>
    <t>Vyplnění spár vnějších povrchů cementovou maltou, ploch z cihel pilířů nebo sloupů</t>
  </si>
  <si>
    <t>https://podminky.urs.cz/item/CS_URS_2021_02/623125101</t>
  </si>
  <si>
    <t>"komínynad střec hou"((1,05+0,5)+(1,95+0,5)+(0,9+0,5)+(1,65+0,5)*2)*1,5</t>
  </si>
  <si>
    <t>3</t>
  </si>
  <si>
    <t>629135101</t>
  </si>
  <si>
    <t>Vyrovnávací vrstva pod klempířské prvky z MC š do 150 mm</t>
  </si>
  <si>
    <t>m</t>
  </si>
  <si>
    <t>1607896952</t>
  </si>
  <si>
    <t>Vyrovnávací vrstva z cementové malty pod klempířskými prvky šířky do 150 mm</t>
  </si>
  <si>
    <t>https://podminky.urs.cz/item/CS_URS_2021_02/629135101</t>
  </si>
  <si>
    <t>3,3+3,0</t>
  </si>
  <si>
    <t>629135102</t>
  </si>
  <si>
    <t>Vyrovnávací vrstva pod klempířské prvky z MC š přes 150 do 300 mm</t>
  </si>
  <si>
    <t>-2024064954</t>
  </si>
  <si>
    <t>Vyrovnávací vrstva z cementové malty pod klempířskými prvky šířky přes 150 do 300 mm</t>
  </si>
  <si>
    <t>https://podminky.urs.cz/item/CS_URS_2021_02/629135102</t>
  </si>
  <si>
    <t>8,0+2,0+8,0+2,0+8,0+8,0+2,0</t>
  </si>
  <si>
    <t>9</t>
  </si>
  <si>
    <t>Ostatní konstrukce a práce, bourání</t>
  </si>
  <si>
    <t>5</t>
  </si>
  <si>
    <t>941111122</t>
  </si>
  <si>
    <t>Montáž lešení řadového trubkového lehkého s podlahami zatížení do 200 kg/m2 š přes 0,9 do 1,2 m v přes 10 do 25 m</t>
  </si>
  <si>
    <t>225991121</t>
  </si>
  <si>
    <t>Montáž lešení řadového trubkového lehkého pracovního s podlahami s provozním zatížením tř. 3 do 200 kg/m2 šířky tř. W09 přes 0,9 do 1,2 m, výšky přes 10 do 25 m</t>
  </si>
  <si>
    <t>https://podminky.urs.cz/item/CS_URS_2021_02/941111122</t>
  </si>
  <si>
    <t>(13,0+4,0+4,0+6,0)*(13-1,8)</t>
  </si>
  <si>
    <t>941111222</t>
  </si>
  <si>
    <t>Příplatek k lešení řadovému trubkovému lehkému s podlahami š 1,2 m v 25 m za první a ZKD den použití</t>
  </si>
  <si>
    <t>186089520</t>
  </si>
  <si>
    <t>Montáž lešení řadového trubkového lehkého pracovního s podlahami s provozním zatížením tř. 3 do 200 kg/m2 Příplatek za první a každý další den použití lešení k ceně -1122</t>
  </si>
  <si>
    <t>https://podminky.urs.cz/item/CS_URS_2021_02/941111222</t>
  </si>
  <si>
    <t>302,4*14</t>
  </si>
  <si>
    <t>7</t>
  </si>
  <si>
    <t>941111822</t>
  </si>
  <si>
    <t>Demontáž lešení řadového trubkového lehkého s podlahami zatížení do 200 kg/m2 š přes 0,9 do 1,2 m v přes 10 do 25 m</t>
  </si>
  <si>
    <t>-2099903313</t>
  </si>
  <si>
    <t>Demontáž lešení řadového trubkového lehkého pracovního s podlahami s provozním zatížením tř. 3 do 200 kg/m2 šířky tř. W09 přes 0,9 do 1,2 m, výšky přes 10 do 25 m</t>
  </si>
  <si>
    <t>https://podminky.urs.cz/item/CS_URS_2021_02/941111822</t>
  </si>
  <si>
    <t>997</t>
  </si>
  <si>
    <t>Přesun sutě</t>
  </si>
  <si>
    <t>8</t>
  </si>
  <si>
    <t>997013115</t>
  </si>
  <si>
    <t>Vnitrostaveništní doprava suti a vybouraných hmot pro budovy v přes 15 do 18 m s použitím mechanizace</t>
  </si>
  <si>
    <t>t</t>
  </si>
  <si>
    <t>-1417905042</t>
  </si>
  <si>
    <t>Vnitrostaveništní doprava suti a vybouraných hmot vodorovně do 50 m svisle s použitím mechanizace pro budovy a haly výšky přes 15 do 18 m</t>
  </si>
  <si>
    <t>https://podminky.urs.cz/item/CS_URS_2021_02/997013115</t>
  </si>
  <si>
    <t>997013312</t>
  </si>
  <si>
    <t>Montáž a demontáž shozu suti v přes 10 do 20 m</t>
  </si>
  <si>
    <t>-1046767555</t>
  </si>
  <si>
    <t>Doprava suti shozem montáž a demontáž shozu výšky přes 10 do 20 m</t>
  </si>
  <si>
    <t>https://podminky.urs.cz/item/CS_URS_2021_02/997013312</t>
  </si>
  <si>
    <t>10</t>
  </si>
  <si>
    <t>997013322</t>
  </si>
  <si>
    <t>Příplatek k shozu suti v přes 10 do 20 m za první a ZKD den použití</t>
  </si>
  <si>
    <t>-1809943468</t>
  </si>
  <si>
    <t>Doprava suti shozem montáž a demontáž shozu výšky Příplatek za první a každý další den použití shozu k ceně -3312</t>
  </si>
  <si>
    <t>https://podminky.urs.cz/item/CS_URS_2021_02/997013322</t>
  </si>
  <si>
    <t>15*14</t>
  </si>
  <si>
    <t>11</t>
  </si>
  <si>
    <t>997013501</t>
  </si>
  <si>
    <t>Odvoz suti a vybouraných hmot na skládku nebo meziskládku do 1 km se složením</t>
  </si>
  <si>
    <t>-1191783760</t>
  </si>
  <si>
    <t>Odvoz suti a vybouraných hmot na skládku nebo meziskládku se složením, na vzdálenost do 1 km</t>
  </si>
  <si>
    <t>https://podminky.urs.cz/item/CS_URS_2021_02/997013501</t>
  </si>
  <si>
    <t>12</t>
  </si>
  <si>
    <t>997013509</t>
  </si>
  <si>
    <t>Příplatek k odvozu suti a vybouraných hmot na skládku ZKD 1 km přes 1 km</t>
  </si>
  <si>
    <t>1373401535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</si>
  <si>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</si>
  <si>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</si>
  <si>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9,126*10</t>
  </si>
  <si>
    <t>13</t>
  </si>
  <si>
    <t>997013811</t>
  </si>
  <si>
    <t>Poplatek za uložení na skládce (skládkovné) stavebního odpadu dřevěného kód odpadu 17 02 01</t>
  </si>
  <si>
    <t>-12075552</t>
  </si>
  <si>
    <t>Poplatek za uložení stavebního odpadu na skládce (skládkovné) dřevěného zatříděného do Katalogu odpadů pod kódem 17 02 01</t>
  </si>
  <si>
    <t>https://podminky.urs.cz/item/CS_URS_2021_02/997013811</t>
  </si>
  <si>
    <t>3,464</t>
  </si>
  <si>
    <t>14</t>
  </si>
  <si>
    <t>997013814</t>
  </si>
  <si>
    <t>Poplatek za uložení na skládce (skládkovné) stavebního odpadu izolací kód odpadu 17 06 04</t>
  </si>
  <si>
    <t>-1804074025</t>
  </si>
  <si>
    <t>Poplatek za uložení stavebního odpadu na skládce (skládkovné) z izolačních materiálů zatříděného do Katalogu odpadů pod kódem 17 06 04</t>
  </si>
  <si>
    <t>https://podminky.urs.cz/item/CS_URS_2021_02/997013814</t>
  </si>
  <si>
    <t>0,03</t>
  </si>
  <si>
    <t>997013821</t>
  </si>
  <si>
    <t>Poplatek za uložení na skládce (skládkovné) stavebního odpadu s obsahem azbestu kód odpadu 17 06 05</t>
  </si>
  <si>
    <t>816379524</t>
  </si>
  <si>
    <t>Poplatek za uložení stavebního odpadu na skládce (skládkovné) ze stavebních materiálů obsahujících azbest zatříděných do Katalogu odpadů pod kódem 17 06 05</t>
  </si>
  <si>
    <t>https://podminky.urs.cz/item/CS_URS_2021_02/997013821</t>
  </si>
  <si>
    <t>4,228</t>
  </si>
  <si>
    <t>16</t>
  </si>
  <si>
    <t>997013831.0</t>
  </si>
  <si>
    <t>Poplatek za uložení na skládce (skládkovné) stavebního odpadu směsného kód odpadu 170 904 a plechu pozink 170401</t>
  </si>
  <si>
    <t>cena stanovena poptávkou</t>
  </si>
  <si>
    <t>1981992372</t>
  </si>
  <si>
    <t>0,149+1,225</t>
  </si>
  <si>
    <t>PSV</t>
  </si>
  <si>
    <t>Práce a dodávky PSV</t>
  </si>
  <si>
    <t>721</t>
  </si>
  <si>
    <t>Zdravotechnika - vnitřní kanalizace</t>
  </si>
  <si>
    <t>17</t>
  </si>
  <si>
    <t>721241102</t>
  </si>
  <si>
    <t>Lapač střešních splavenin z litiny DN 125</t>
  </si>
  <si>
    <t>kus</t>
  </si>
  <si>
    <t>-991792299</t>
  </si>
  <si>
    <t>Lapače střešních splavenin litinové DN 125</t>
  </si>
  <si>
    <t>https://podminky.urs.cz/item/CS_URS_2021_02/721241102</t>
  </si>
  <si>
    <t>18</t>
  </si>
  <si>
    <t>721273153</t>
  </si>
  <si>
    <t>Hlavice ventilační polypropylen PP DN 110</t>
  </si>
  <si>
    <t>-1492255495</t>
  </si>
  <si>
    <t>Ventilační hlavice z polypropylenu (PP) DN 110</t>
  </si>
  <si>
    <t>https://podminky.urs.cz/item/CS_URS_2021_02/721273153</t>
  </si>
  <si>
    <t>19</t>
  </si>
  <si>
    <t>998721103</t>
  </si>
  <si>
    <t>Přesun hmot tonážní pro vnitřní kanalizace v objektech v přes 12 do 24 m</t>
  </si>
  <si>
    <t>642858384</t>
  </si>
  <si>
    <t>Přesun hmot pro vnitřní kanalizace stanovený z hmotnosti přesunovaného materiálu vodorovná dopravní vzdálenost do 50 m v objektech výšky přes 12 do 24 m</t>
  </si>
  <si>
    <t>https://podminky.urs.cz/item/CS_URS_2021_02/998721103</t>
  </si>
  <si>
    <t>762</t>
  </si>
  <si>
    <t>Konstrukce tesařské</t>
  </si>
  <si>
    <t>20</t>
  </si>
  <si>
    <t>762083122</t>
  </si>
  <si>
    <t>Impregnace řeziva proti dřevokaznému hmyzu, houbám a plísním máčením třída ohrožení 3 a 4</t>
  </si>
  <si>
    <t>m3</t>
  </si>
  <si>
    <t>-732094713</t>
  </si>
  <si>
    <t>Práce společné pro tesařské konstrukce impregnace řeziva máčením proti dřevokaznému hmyzu, houbám a plísním, třída ohrožení 3 a 4 (dřevo v exteriéru)</t>
  </si>
  <si>
    <t>https://podminky.urs.cz/item/CS_URS_2021_02/762083122</t>
  </si>
  <si>
    <t>762332132</t>
  </si>
  <si>
    <t>Montáž vázaných kcí krovů pravidelných z hraněného řeziva průřezové pl přes 120 do 224 cm2</t>
  </si>
  <si>
    <t>-1028314965</t>
  </si>
  <si>
    <t>Montáž vázaných konstrukcí krovů střech pultových, sedlových, valbových, stanových čtvercového nebo obdélníkového půdorysu z řeziva hraněného průřezové plochy přes 120 do 224 cm2</t>
  </si>
  <si>
    <t>https://podminky.urs.cz/item/CS_URS_2021_02/762332132</t>
  </si>
  <si>
    <t>22</t>
  </si>
  <si>
    <t>M</t>
  </si>
  <si>
    <t>60512130</t>
  </si>
  <si>
    <t>hranol stavební řezivo průřezu do 224cm2 do dl 6m</t>
  </si>
  <si>
    <t>32</t>
  </si>
  <si>
    <t>588350079</t>
  </si>
  <si>
    <t>23</t>
  </si>
  <si>
    <t>762332922</t>
  </si>
  <si>
    <t>Doplnění části střešní vazby hranoly průřezové pl přes 120 do 224 cm2 včetně materiálu</t>
  </si>
  <si>
    <t>1496570167</t>
  </si>
  <si>
    <t>Doplnění střešní vazby řezivem (materiál v ceně) průřezové plochy přes 120 do 224 cm2</t>
  </si>
  <si>
    <t>https://podminky.urs.cz/item/CS_URS_2021_02/762332922</t>
  </si>
  <si>
    <t>"výměna nebo posílení vazby krovu-30%"538/100*30</t>
  </si>
  <si>
    <t>24</t>
  </si>
  <si>
    <t>762341250</t>
  </si>
  <si>
    <t>Montáž bednění střech rovných a šikmých sklonu do 60° z hoblovaných prken</t>
  </si>
  <si>
    <t>1804553279</t>
  </si>
  <si>
    <t>Bednění a laťování montáž bednění střech rovných a šikmých sklonu do 60° s vyřezáním otvorů z prken hoblovaných</t>
  </si>
  <si>
    <t>https://podminky.urs.cz/item/CS_URS_2021_02/762341250</t>
  </si>
  <si>
    <t>230*2</t>
  </si>
  <si>
    <t>25</t>
  </si>
  <si>
    <t>60515111</t>
  </si>
  <si>
    <t>řezivo jehličnaté boční prkno 20-30mm</t>
  </si>
  <si>
    <t>106574279</t>
  </si>
  <si>
    <t>460*0,022</t>
  </si>
  <si>
    <t>26</t>
  </si>
  <si>
    <t>762341811</t>
  </si>
  <si>
    <t>Demontáž bednění střech z prken</t>
  </si>
  <si>
    <t>1090266206</t>
  </si>
  <si>
    <t>Demontáž bednění a laťování bednění střech rovných, obloukových, sklonu do 60° se všemi nadstřešními konstrukcemi z prken hrubých, hoblovaných tl. do 32 mm</t>
  </si>
  <si>
    <t>https://podminky.urs.cz/item/CS_URS_2021_02/762341811</t>
  </si>
  <si>
    <t>27</t>
  </si>
  <si>
    <t>762342214</t>
  </si>
  <si>
    <t>Montáž laťování na střechách jednoduchých sklonu do 60° osové vzdálenosti přes 150 do 360 mm</t>
  </si>
  <si>
    <t>-1151797613</t>
  </si>
  <si>
    <t>Bednění a laťování montáž laťování střech jednoduchých sklonu do 60° při osové vzdálenosti latí přes 150 do 360 mm</t>
  </si>
  <si>
    <t>https://podminky.urs.cz/item/CS_URS_2021_02/762342214</t>
  </si>
  <si>
    <t>28</t>
  </si>
  <si>
    <t>60514114</t>
  </si>
  <si>
    <t>řezivo jehličnaté lať impregnovaná dl 4 m</t>
  </si>
  <si>
    <t>557539124</t>
  </si>
  <si>
    <t>230*0,04*0,06</t>
  </si>
  <si>
    <t>29</t>
  </si>
  <si>
    <t>762351911</t>
  </si>
  <si>
    <t>Výměna komínových lávek do dl 10 m</t>
  </si>
  <si>
    <t>1059081750</t>
  </si>
  <si>
    <t>Výměna komínových lávek (materiál v ceně) šířky do 0,50 m, bez demontáže a montáže konzol, délky do 10 m</t>
  </si>
  <si>
    <t>https://podminky.urs.cz/item/CS_URS_2021_02/762351911</t>
  </si>
  <si>
    <t>30</t>
  </si>
  <si>
    <t>762361312</t>
  </si>
  <si>
    <t>Konstrukční a vyrovnávací vrstva pod klempířské prvky (atiky) z desek dřevoštěpkových tl 22 mm</t>
  </si>
  <si>
    <t>525619323</t>
  </si>
  <si>
    <t>Konstrukční vrstva pod klempířské prvky pro oplechování horních ploch zdí a nadezdívek (atik) z desek dřevoštěpkových šroubovaných do podkladu, tloušťky desky 22 mm</t>
  </si>
  <si>
    <t>https://podminky.urs.cz/item/CS_URS_2021_02/762361312</t>
  </si>
  <si>
    <t>(3,3+3,0)*0,2</t>
  </si>
  <si>
    <t>31</t>
  </si>
  <si>
    <t>762395000</t>
  </si>
  <si>
    <t>Spojovací prostředky krovů, bednění, laťování, nadstřešních konstrukcí</t>
  </si>
  <si>
    <t>2035622843</t>
  </si>
  <si>
    <t>Spojovací prostředky krovů, bednění a laťování, nadstřešních konstrukcí svory, prkna, hřebíky, pásová ocel, vruty</t>
  </si>
  <si>
    <t>https://podminky.urs.cz/item/CS_URS_2021_02/762395000</t>
  </si>
  <si>
    <t>0,04+5,566++2,2+0,304</t>
  </si>
  <si>
    <t>998762103</t>
  </si>
  <si>
    <t>Přesun hmot tonážní pro kce tesařské v objektech v přes 12 do 24 m</t>
  </si>
  <si>
    <t>1821825252</t>
  </si>
  <si>
    <t>Přesun hmot pro konstrukce tesařské stanovený z hmotnosti přesunovaného materiálu vodorovná dopravní vzdálenost do 50 m v objektech výšky přes 12 do 24 m</t>
  </si>
  <si>
    <t>https://podminky.urs.cz/item/CS_URS_2021_02/998762103</t>
  </si>
  <si>
    <t>764</t>
  </si>
  <si>
    <t>Konstrukce klempířské</t>
  </si>
  <si>
    <t>33</t>
  </si>
  <si>
    <t>764031414</t>
  </si>
  <si>
    <t>Podkladní plech z Cu plechu rš 330 mm</t>
  </si>
  <si>
    <t>304673291</t>
  </si>
  <si>
    <t>Podkladní plech z měděného plechu rš 330 mm</t>
  </si>
  <si>
    <t>https://podminky.urs.cz/item/CS_URS_2021_02/764031414</t>
  </si>
  <si>
    <t>12,6+4,0+4,0+11,0</t>
  </si>
  <si>
    <t>34</t>
  </si>
  <si>
    <t>764231406</t>
  </si>
  <si>
    <t>Oplechování větraného hřebene s větrací mřížkou z Cu plechu rš 500 mm</t>
  </si>
  <si>
    <t>-1035668297</t>
  </si>
  <si>
    <t>Oplechování střešních prvků z měděného plechu hřebene větraného, včetně větrací mřížky rš 500 mm</t>
  </si>
  <si>
    <t>https://podminky.urs.cz/item/CS_URS_2021_02/764231406</t>
  </si>
  <si>
    <t>12,0+4,0</t>
  </si>
  <si>
    <t>35</t>
  </si>
  <si>
    <t>764231436</t>
  </si>
  <si>
    <t>Oplechování větraného nároží s větrací mřížkou z Cu plechu rš 500 mm</t>
  </si>
  <si>
    <t>14217873</t>
  </si>
  <si>
    <t>Oplechování střešních prvků z měděného plechu nároží větraného, včetně větrací mřížky rš 500 mm</t>
  </si>
  <si>
    <t>https://podminky.urs.cz/item/CS_URS_2021_02/764231436</t>
  </si>
  <si>
    <t>3,5*4</t>
  </si>
  <si>
    <t>36</t>
  </si>
  <si>
    <t>764231466</t>
  </si>
  <si>
    <t>Oplechování úžlabí z Cu plechu rš 500 mm</t>
  </si>
  <si>
    <t>-1060507588</t>
  </si>
  <si>
    <t>Oplechování střešních prvků z měděného plechu úžlabí rš 500 mm</t>
  </si>
  <si>
    <t>https://podminky.urs.cz/item/CS_URS_2021_02/764231466</t>
  </si>
  <si>
    <t>6,0+7,5+5,0+4,5+4,5</t>
  </si>
  <si>
    <t>37</t>
  </si>
  <si>
    <t>764232434</t>
  </si>
  <si>
    <t>Oplechování rovné okapové hrany z Cu plechu rš 330 mm</t>
  </si>
  <si>
    <t>1248064383</t>
  </si>
  <si>
    <t>Oplechování střešních prvků z měděného plechu okapu okapovým plechem střechy rovné rš 330 mm</t>
  </si>
  <si>
    <t>https://podminky.urs.cz/item/CS_URS_2021_02/764232434</t>
  </si>
  <si>
    <t>38</t>
  </si>
  <si>
    <t>764233452</t>
  </si>
  <si>
    <t>Střešní výlez pro krytinu skládanou nebo plechovou z Cu plechu</t>
  </si>
  <si>
    <t>-360584148</t>
  </si>
  <si>
    <t>Oplechování střešních prvků z měděného plechu střešní výlez rozměru 600 x 600 mm, střechy s krytinou skládanou nebo plechovou</t>
  </si>
  <si>
    <t>https://podminky.urs.cz/item/CS_URS_2021_02/764233452</t>
  </si>
  <si>
    <t>39</t>
  </si>
  <si>
    <t>764233455.0</t>
  </si>
  <si>
    <t>Sněhový zachytávač krytiny z Cu plechu lopatkový</t>
  </si>
  <si>
    <t>1638360411</t>
  </si>
  <si>
    <t>45</t>
  </si>
  <si>
    <t>40</t>
  </si>
  <si>
    <t>764234402</t>
  </si>
  <si>
    <t>Oplechování horních ploch a nadezdívek (atik) bez rohů z Cu plechu mechanicky kotvené rš 200 mm</t>
  </si>
  <si>
    <t>-1053320017</t>
  </si>
  <si>
    <t>Oplechování horních ploch zdí a nadezdívek (atik) z měděného plechu mechanicky kotvených rš 200 mm</t>
  </si>
  <si>
    <t>https://podminky.urs.cz/item/CS_URS_2021_02/764234402</t>
  </si>
  <si>
    <t>41</t>
  </si>
  <si>
    <t>764234404</t>
  </si>
  <si>
    <t>Oplechování horních ploch a nadezdívek (atik) bez rohů z Cu plechu mechanicky kotvené rš 330 mm</t>
  </si>
  <si>
    <t>1165264445</t>
  </si>
  <si>
    <t>Oplechování horních ploch zdí a nadezdívek (atik) z měděného plechu mechanicky kotvených rš 330 mm</t>
  </si>
  <si>
    <t>https://podminky.urs.cz/item/CS_URS_2021_02/764234404</t>
  </si>
  <si>
    <t>42</t>
  </si>
  <si>
    <t>764235445</t>
  </si>
  <si>
    <t>Příplatek za zvýšenou pracnost při oplechování rohů nadezdívek (atik) z Cu plechu rš do 400 mm</t>
  </si>
  <si>
    <t>-1320026700</t>
  </si>
  <si>
    <t>Oplechování horních ploch zdí a nadezdívek (atik) z měděného plechu Příplatek k cenám za zvýšenou pracnost při provedení rohu nebo koutu do rš 400 mm</t>
  </si>
  <si>
    <t>https://podminky.urs.cz/item/CS_URS_2021_02/764235445</t>
  </si>
  <si>
    <t>43</t>
  </si>
  <si>
    <t>764238406</t>
  </si>
  <si>
    <t>Oplechování římsy rovné mechanicky kotvené z Cu plechu rš 500 mm</t>
  </si>
  <si>
    <t>-414932698</t>
  </si>
  <si>
    <t>Oplechování říms a ozdobných prvků z měděného plechu rovných, bez rohů mechanicky kotvené rš 500 mm</t>
  </si>
  <si>
    <t>https://podminky.urs.cz/item/CS_URS_2021_02/764238406</t>
  </si>
  <si>
    <t>44</t>
  </si>
  <si>
    <t>764238447</t>
  </si>
  <si>
    <t>Příplatek k cenám římsy rovné z Cu plechu za zvýšenou pracnost provedení rohu nebo koutu rš přes 400 mm</t>
  </si>
  <si>
    <t>82291410</t>
  </si>
  <si>
    <t>Oplechování říms a ozdobných prvků z měděného plechu rovných, bez rohů Příplatek k cenám za zvýšenou pracnost při provedení rohu nebo koutu rovné římsy přes rš 400 mm</t>
  </si>
  <si>
    <t>https://podminky.urs.cz/item/CS_URS_2021_02/764238447</t>
  </si>
  <si>
    <t>764331416</t>
  </si>
  <si>
    <t>Lemování rovných zdí střech s krytinou skládanou z Cu plechu rš 500 mm</t>
  </si>
  <si>
    <t>192082350</t>
  </si>
  <si>
    <t>Lemování zdí z měděného plechu boční nebo horní rovných, střech s krytinou skládanou mimo prejzovou rš 500 mm</t>
  </si>
  <si>
    <t>https://podminky.urs.cz/item/CS_URS_2021_02/764331416</t>
  </si>
  <si>
    <t>3,3+8,0+2,0+1,95+2,0+8,0+0,9+2,0+8,0+1,65+8,5+3,0+(0,5*6)+((1,05+0,5)*2)</t>
  </si>
  <si>
    <t>46</t>
  </si>
  <si>
    <t>764334456</t>
  </si>
  <si>
    <t>Lemování sloupků komínových lávek z Cu plechu střech s krytinou skládanou, plechovou rš 500 x 500 mm</t>
  </si>
  <si>
    <t>-605234107</t>
  </si>
  <si>
    <t>Lemování sloupků komínových lávek z měděného plechu s podložkou, střech s krytinou skládanou mimo prejzovou nebo z plechu rš 500 x 500 mm</t>
  </si>
  <si>
    <t>https://podminky.urs.cz/item/CS_URS_2021_02/764334456</t>
  </si>
  <si>
    <t>47</t>
  </si>
  <si>
    <t>764335423</t>
  </si>
  <si>
    <t>Lemování trub, konzol, držáků z Cu plechu střech s krytinou skládanou D přes 100 do 150 mm</t>
  </si>
  <si>
    <t>-878345378</t>
  </si>
  <si>
    <t>Lemování trub, konzol, držáků a ostatních kusových prvků z měděného plechu střech s krytinou skládanou mimo prejzovou nebo z plechu, průměr přes 100 do 150 mm</t>
  </si>
  <si>
    <t>https://podminky.urs.cz/item/CS_URS_2021_02/764335423</t>
  </si>
  <si>
    <t>48</t>
  </si>
  <si>
    <t>764531404</t>
  </si>
  <si>
    <t>Žlab podokapní půlkruhový z Cu plechu rš 330 mm</t>
  </si>
  <si>
    <t>-1078563220</t>
  </si>
  <si>
    <t>Žlab podokapní z měděného plechu včetně háků a čel půlkruhový rš 330 mm</t>
  </si>
  <si>
    <t>https://podminky.urs.cz/item/CS_URS_2021_02/764531404</t>
  </si>
  <si>
    <t>49</t>
  </si>
  <si>
    <t>764531424</t>
  </si>
  <si>
    <t>Roh nebo kout půlkruhového podokapního žlabu z Cu plechu rš 330 mm</t>
  </si>
  <si>
    <t>1890320706</t>
  </si>
  <si>
    <t>Žlab podokapní z měděného plechu včetně háků a čel roh nebo kout, žlabu půlkruhového rš 330 mm</t>
  </si>
  <si>
    <t>https://podminky.urs.cz/item/CS_URS_2021_02/764531424</t>
  </si>
  <si>
    <t>50</t>
  </si>
  <si>
    <t>764531445</t>
  </si>
  <si>
    <t>Kotlík oválný (trychtýřový) pro podokapní žlaby z Cu plechu 400/120 mm</t>
  </si>
  <si>
    <t>-807237507</t>
  </si>
  <si>
    <t>Žlab podokapní z měděného plechu včetně háků a čel kotlík oválný (trychtýřový), rš žlabu/průměr svodu 400/120 mm</t>
  </si>
  <si>
    <t>https://podminky.urs.cz/item/CS_URS_2021_02/764531445</t>
  </si>
  <si>
    <t>51</t>
  </si>
  <si>
    <t>764538423</t>
  </si>
  <si>
    <t>Svody kruhové včetně objímek, kolen, odskoků z Cu plechu průměru 120 mm</t>
  </si>
  <si>
    <t>355150017</t>
  </si>
  <si>
    <t>Svod z měděného plechu včetně objímek, kolen a odskoků kruhový, průměru 120 mm</t>
  </si>
  <si>
    <t>https://podminky.urs.cz/item/CS_URS_2021_02/764538423</t>
  </si>
  <si>
    <t>18,0*4</t>
  </si>
  <si>
    <t>52</t>
  </si>
  <si>
    <t>764001861</t>
  </si>
  <si>
    <t>Demontáž hřebene z hřebenáčů do suti</t>
  </si>
  <si>
    <t>469238529</t>
  </si>
  <si>
    <t>Demontáž klempířských konstrukcí oplechování hřebene z hřebenáčů do suti</t>
  </si>
  <si>
    <t>https://podminky.urs.cz/item/CS_URS_2021_02/764001861</t>
  </si>
  <si>
    <t>12,0+4,0+(4*3,5)</t>
  </si>
  <si>
    <t>53</t>
  </si>
  <si>
    <t>764001891</t>
  </si>
  <si>
    <t>Demontáž úžlabí do suti</t>
  </si>
  <si>
    <t>-254872584</t>
  </si>
  <si>
    <t>Demontáž klempířských konstrukcí oplechování úžlabí do suti</t>
  </si>
  <si>
    <t>https://podminky.urs.cz/item/CS_URS_2021_02/764001891</t>
  </si>
  <si>
    <t>(2*4,5)+6,0+7,5+5,0</t>
  </si>
  <si>
    <t>54</t>
  </si>
  <si>
    <t>764002812</t>
  </si>
  <si>
    <t>Demontáž okapového plechu do suti v krytině skládané</t>
  </si>
  <si>
    <t>1433470200</t>
  </si>
  <si>
    <t>Demontáž klempířských konstrukcí okapového plechu do suti, v krytině skládané</t>
  </si>
  <si>
    <t>https://podminky.urs.cz/item/CS_URS_2021_02/764002812</t>
  </si>
  <si>
    <t>12,0+11,0+4,0+4,0</t>
  </si>
  <si>
    <t>55</t>
  </si>
  <si>
    <t>764002831</t>
  </si>
  <si>
    <t>Demontáž sněhového zachytávače do suti</t>
  </si>
  <si>
    <t>734457638</t>
  </si>
  <si>
    <t>Demontáž klempířských konstrukcí sněhového zachytávače do suti</t>
  </si>
  <si>
    <t>https://podminky.urs.cz/item/CS_URS_2021_02/764002831</t>
  </si>
  <si>
    <t>56</t>
  </si>
  <si>
    <t>764002841</t>
  </si>
  <si>
    <t>Demontáž oplechování horních ploch zdí a nadezdívek do suti</t>
  </si>
  <si>
    <t>999637688</t>
  </si>
  <si>
    <t>Demontáž klempířských konstrukcí oplechování horních ploch zdí a nadezdívek do suti</t>
  </si>
  <si>
    <t>https://podminky.urs.cz/item/CS_URS_2021_02/764002841</t>
  </si>
  <si>
    <t>(0,3*((2,0+8,0+8,0)*2))</t>
  </si>
  <si>
    <t>(0,15+(3,0+3,0))</t>
  </si>
  <si>
    <t>57</t>
  </si>
  <si>
    <t>764002861</t>
  </si>
  <si>
    <t>Demontáž oplechování říms a ozdobných prvků do suti</t>
  </si>
  <si>
    <t>-1226886718</t>
  </si>
  <si>
    <t>Demontáž klempířských konstrukcí oplechování říms do suti</t>
  </si>
  <si>
    <t>https://podminky.urs.cz/item/CS_URS_2021_02/764002861</t>
  </si>
  <si>
    <t>12,6</t>
  </si>
  <si>
    <t>58</t>
  </si>
  <si>
    <t>764002871</t>
  </si>
  <si>
    <t>Demontáž lemování zdí do suti</t>
  </si>
  <si>
    <t>-2119901657</t>
  </si>
  <si>
    <t>Demontáž klempířských konstrukcí lemování zdí do suti</t>
  </si>
  <si>
    <t>https://podminky.urs.cz/item/CS_URS_2021_02/764002871</t>
  </si>
  <si>
    <t>4,0+8,5+1,65+12,0+8,0+2,0+8,0+1,95+0,9+3,3+(0,5*6)+((1,05+0,5)*2)</t>
  </si>
  <si>
    <t>59</t>
  </si>
  <si>
    <t>764002881</t>
  </si>
  <si>
    <t>Demontáž lemování střešních prostupů do suti</t>
  </si>
  <si>
    <t>-342276253</t>
  </si>
  <si>
    <t>Demontáž klempířských konstrukcí lemování střešních prostupů do suti</t>
  </si>
  <si>
    <t>https://podminky.urs.cz/item/CS_URS_2021_02/764002881</t>
  </si>
  <si>
    <t>"okna"((0,9+1,5)*2)*5</t>
  </si>
  <si>
    <t>"výlez"(0,6*4*9)</t>
  </si>
  <si>
    <t>60</t>
  </si>
  <si>
    <t>764002891</t>
  </si>
  <si>
    <t>Demontáž lemování sloupků komínových lávek do suti</t>
  </si>
  <si>
    <t>-376081394</t>
  </si>
  <si>
    <t>Demontáž klempířských konstrukcí lemování sloupků komínových lávek do suti</t>
  </si>
  <si>
    <t>https://podminky.urs.cz/item/CS_URS_2021_02/764002891</t>
  </si>
  <si>
    <t>61</t>
  </si>
  <si>
    <t>764003801</t>
  </si>
  <si>
    <t>Demontáž lemování trub, konzol, držáků, ventilačních nástavců a jiných kusových prvků do suti</t>
  </si>
  <si>
    <t>578894962</t>
  </si>
  <si>
    <t>Demontáž klempířských konstrukcí lemování trub, konzol, držáků, ventilačních nástavců a ostatních kusových prvků do suti</t>
  </si>
  <si>
    <t>https://podminky.urs.cz/item/CS_URS_2021_02/764003801</t>
  </si>
  <si>
    <t>62</t>
  </si>
  <si>
    <t>764004801</t>
  </si>
  <si>
    <t>Demontáž podokapního žlabu do suti</t>
  </si>
  <si>
    <t>906485445</t>
  </si>
  <si>
    <t>Demontáž klempířských konstrukcí žlabu podokapního do suti</t>
  </si>
  <si>
    <t>https://podminky.urs.cz/item/CS_URS_2021_02/764004801</t>
  </si>
  <si>
    <t>4,0+4,0+11,0</t>
  </si>
  <si>
    <t>63</t>
  </si>
  <si>
    <t>764004811</t>
  </si>
  <si>
    <t>Demontáž nadřímsového žlabu do suti</t>
  </si>
  <si>
    <t>-1831035978</t>
  </si>
  <si>
    <t>Demontáž klempířských konstrukcí žlabu nadřímsového do suti</t>
  </si>
  <si>
    <t>https://podminky.urs.cz/item/CS_URS_2021_02/764004811</t>
  </si>
  <si>
    <t>64</t>
  </si>
  <si>
    <t>764002821</t>
  </si>
  <si>
    <t>Demontáž střešního výlezu do suti</t>
  </si>
  <si>
    <t>-1136554182</t>
  </si>
  <si>
    <t>Demontáž klempířských konstrukcí střešního výlezu do suti</t>
  </si>
  <si>
    <t>https://podminky.urs.cz/item/CS_URS_2021_02/764002821</t>
  </si>
  <si>
    <t>65</t>
  </si>
  <si>
    <t>764004861</t>
  </si>
  <si>
    <t>Demontáž svodu do suti</t>
  </si>
  <si>
    <t>-1784347742</t>
  </si>
  <si>
    <t>Demontáž klempířských konstrukcí svodu do suti</t>
  </si>
  <si>
    <t>https://podminky.urs.cz/item/CS_URS_2021_02/764004861</t>
  </si>
  <si>
    <t>66</t>
  </si>
  <si>
    <t>998764103</t>
  </si>
  <si>
    <t>Přesun hmot tonážní pro konstrukce klempířské v objektech v přes 12 do 24 m</t>
  </si>
  <si>
    <t>-1780101042</t>
  </si>
  <si>
    <t>Přesun hmot pro konstrukce klempířské stanovený z hmotnosti přesunovaného materiálu vodorovná dopravní vzdálenost do 50 m v objektech výšky přes 12 do 24 m</t>
  </si>
  <si>
    <t>https://podminky.urs.cz/item/CS_URS_2021_02/998764103</t>
  </si>
  <si>
    <t>765</t>
  </si>
  <si>
    <t>Krytina skládaná</t>
  </si>
  <si>
    <t>67</t>
  </si>
  <si>
    <t>765131801</t>
  </si>
  <si>
    <t>Demontáž vláknocementové skládané krytiny sklonu do 30° do suti</t>
  </si>
  <si>
    <t>289006360</t>
  </si>
  <si>
    <t>Demontáž vláknocementové krytiny skládané sklonu do 30° do suti</t>
  </si>
  <si>
    <t>https://podminky.urs.cz/item/CS_URS_2021_02/765131801</t>
  </si>
  <si>
    <t>68</t>
  </si>
  <si>
    <t>765131821</t>
  </si>
  <si>
    <t>Demontáž hřebene nebo nároží z hřebenáčů vláknocementové skládané krytiny sklonu do 30° do suti</t>
  </si>
  <si>
    <t>-503620606</t>
  </si>
  <si>
    <t>Demontáž vláknocementové krytiny skládané sklonu do 30° hřebene nebo nároží z hřebenáčů do suti</t>
  </si>
  <si>
    <t>https://podminky.urs.cz/item/CS_URS_2021_02/765131821</t>
  </si>
  <si>
    <t>69</t>
  </si>
  <si>
    <t>765133003.0</t>
  </si>
  <si>
    <t>Krytina měkčené pvc ve sklonu do 30°skládaná ze šablon s povrchem břidličným+hřebíky+vichr.spony</t>
  </si>
  <si>
    <t>-1525563778</t>
  </si>
  <si>
    <t>70</t>
  </si>
  <si>
    <t>765133019.0</t>
  </si>
  <si>
    <t>Okapová hrana krytiny z měkčeného pvc dvojité krytí ze šablon s povrchem břidličným+ochranný pás</t>
  </si>
  <si>
    <t>-30588837</t>
  </si>
  <si>
    <t>71</t>
  </si>
  <si>
    <t>765133023.0</t>
  </si>
  <si>
    <t>Nároží a úžlabí krytiny z měkčeného pvc jednoduché ze šablon s povrchem břidličným+střešní pás š.310mm+montážní prostředky</t>
  </si>
  <si>
    <t>724850099</t>
  </si>
  <si>
    <t>"nároží"(3,5*4)+12,0+4,0</t>
  </si>
  <si>
    <t>72</t>
  </si>
  <si>
    <t>765191001</t>
  </si>
  <si>
    <t>Montáž pojistné hydroizolační nebo parotěsné fólie kladené ve sklonu do 20° lepením na bednění nebo izolaci</t>
  </si>
  <si>
    <t>1201944203</t>
  </si>
  <si>
    <t>Montáž pojistné hydroizolační nebo parotěsné fólie kladené ve sklonu do 20° lepením (vodotěsné podstřeší) na bednění nebo tepelnou izolaci</t>
  </si>
  <si>
    <t>https://podminky.urs.cz/item/CS_URS_2021_02/765191001</t>
  </si>
  <si>
    <t>73</t>
  </si>
  <si>
    <t>28329036</t>
  </si>
  <si>
    <t>fólie kontaktní difuzně propustná pro doplňkovou hydroizolační vrstvu, třívrstvá mikroporézní PP 150g/m2 s integrovanou samolepící páskou</t>
  </si>
  <si>
    <t>1002998495</t>
  </si>
  <si>
    <t>230*1,1 "Přepočtené koeficientem množství</t>
  </si>
  <si>
    <t>74</t>
  </si>
  <si>
    <t>765191901</t>
  </si>
  <si>
    <t>Demontáž pojistné hydroizolační fólie kladené ve sklonu do 30°</t>
  </si>
  <si>
    <t>895628341</t>
  </si>
  <si>
    <t>https://podminky.urs.cz/item/CS_URS_2021_02/765191901</t>
  </si>
  <si>
    <t>75</t>
  </si>
  <si>
    <t>765192811</t>
  </si>
  <si>
    <t>Demontáž střešního výlezu jakkékoliv plochy</t>
  </si>
  <si>
    <t>715277937</t>
  </si>
  <si>
    <t>Demontáž střešního výlezu jakékoliv plochy</t>
  </si>
  <si>
    <t>https://podminky.urs.cz/item/CS_URS_2021_02/765192811</t>
  </si>
  <si>
    <t>76</t>
  </si>
  <si>
    <t>998765103</t>
  </si>
  <si>
    <t>Přesun hmot tonážní pro krytiny skládané v objektech v přes 12 do 24 m</t>
  </si>
  <si>
    <t>2041489339</t>
  </si>
  <si>
    <t>Přesun hmot pro krytiny skládané stanovený z hmotnosti přesunovaného materiálu vodorovná dopravní vzdálenost do 50 m na objektech výšky přes 12 do 24 m</t>
  </si>
  <si>
    <t>https://podminky.urs.cz/item/CS_URS_2021_02/998765103</t>
  </si>
  <si>
    <t>766</t>
  </si>
  <si>
    <t>Konstrukce truhlářské</t>
  </si>
  <si>
    <t>77</t>
  </si>
  <si>
    <t>766671001.0</t>
  </si>
  <si>
    <t>Montáž střešního okna-výlezu na střechu do krytiny ploché 55 x 55 cm</t>
  </si>
  <si>
    <t>-744705933</t>
  </si>
  <si>
    <t>78</t>
  </si>
  <si>
    <t>766671004.0</t>
  </si>
  <si>
    <t>Montáž střešního okna do krytiny ploché 78 x 118 cm+lemování se zatepl.sadouBDX</t>
  </si>
  <si>
    <t>-1089301591</t>
  </si>
  <si>
    <t>79</t>
  </si>
  <si>
    <t>61124479.0</t>
  </si>
  <si>
    <t>okno střešní dřevěné výklopně-kyvné, izolační trojsklo 78x118cm, Uw=1,1W/m2K Al oplechovánía lemování se zatepl.sadouBDX</t>
  </si>
  <si>
    <t>-1798387763</t>
  </si>
  <si>
    <t>80</t>
  </si>
  <si>
    <t>61124637.0</t>
  </si>
  <si>
    <t>okno střešní dřevěné- výlez na střechu, izolační trojsklo 54x54cm Uw=1,1W/m2K</t>
  </si>
  <si>
    <t>-1473381324</t>
  </si>
  <si>
    <t>81</t>
  </si>
  <si>
    <t>55344334.0</t>
  </si>
  <si>
    <t>objímka svodu Cu 120mm trn 200mm- napevno-montáž a dodávka</t>
  </si>
  <si>
    <t>-494959217</t>
  </si>
  <si>
    <t>82</t>
  </si>
  <si>
    <t>55344680.0</t>
  </si>
  <si>
    <t>lávka komínová 250x1000mm-montáž a dodávka</t>
  </si>
  <si>
    <t>1735606650</t>
  </si>
  <si>
    <t>83</t>
  </si>
  <si>
    <t>55344690</t>
  </si>
  <si>
    <t>spojka lávky komínové sada 2 kusy</t>
  </si>
  <si>
    <t>sada</t>
  </si>
  <si>
    <t>250223170</t>
  </si>
  <si>
    <t>84</t>
  </si>
  <si>
    <t>55344688</t>
  </si>
  <si>
    <t>šroub k lávce komínová sada 4 kusy</t>
  </si>
  <si>
    <t>255118300</t>
  </si>
  <si>
    <t>85</t>
  </si>
  <si>
    <t>R001</t>
  </si>
  <si>
    <t>V- nadstřešní nástavec větracího potrubí-montáž a dodávka</t>
  </si>
  <si>
    <t>-1330335987</t>
  </si>
  <si>
    <t>86</t>
  </si>
  <si>
    <t>998766103</t>
  </si>
  <si>
    <t>Přesun hmot tonážní pro kce truhlářské v objektech v přes 12 do 24 m</t>
  </si>
  <si>
    <t>460599584</t>
  </si>
  <si>
    <t>Přesun hmot pro konstrukce truhlářské stanovený z hmotnosti přesunovaného materiálu vodorovná dopravní vzdálenost do 50 m v objektech výšky přes 12 do 24 m</t>
  </si>
  <si>
    <t>https://podminky.urs.cz/item/CS_URS_2021_02/998766103</t>
  </si>
  <si>
    <t>783</t>
  </si>
  <si>
    <t>Dokončovací práce - nátěry</t>
  </si>
  <si>
    <t>87</t>
  </si>
  <si>
    <t>783513101.0</t>
  </si>
  <si>
    <t>Napouštěcí nátěr vláknocementové krytiny sklonu do 30° pro zabránění uvolňování AC vláken před demontáží šablon</t>
  </si>
  <si>
    <t>552236634</t>
  </si>
  <si>
    <t>podmínky KHS</t>
  </si>
  <si>
    <t>dokumenty a měření pro odstraňování AC krytiny</t>
  </si>
  <si>
    <t>88</t>
  </si>
  <si>
    <t xml:space="preserve">vypracování plánu prací - demontáž nebezpečného odpadu obsahujícího azbest pro KHS </t>
  </si>
  <si>
    <t>soubor</t>
  </si>
  <si>
    <t>-1498582802</t>
  </si>
  <si>
    <t>plán prací - demontáž nebezpečného odpadu obsahujícího azbest pro KHS</t>
  </si>
  <si>
    <t>89</t>
  </si>
  <si>
    <t>R002</t>
  </si>
  <si>
    <t>měření,protokol a vyhodnocení množství azbestocementových a minerálních vláken z AC šablon akreditovanou firmou</t>
  </si>
  <si>
    <t>697570131</t>
  </si>
  <si>
    <t>měření,protokol a vyhodnocení množství azbestocementových a minerálních vláken akreditovanou firmou</t>
  </si>
  <si>
    <t>02 - Hromosvod (LPS)</t>
  </si>
  <si>
    <t>Petr Kovář</t>
  </si>
  <si>
    <t xml:space="preserve">    741 - Elektromontáže</t>
  </si>
  <si>
    <t>35442144</t>
  </si>
  <si>
    <t>tyč jímací s rovným koncem 4000mm FeZn</t>
  </si>
  <si>
    <t>1893819889</t>
  </si>
  <si>
    <t>35441072</t>
  </si>
  <si>
    <t>drát D 8mm FeZn pro hromosvod</t>
  </si>
  <si>
    <t>kg</t>
  </si>
  <si>
    <t>128</t>
  </si>
  <si>
    <t>741728497</t>
  </si>
  <si>
    <t>35442185</t>
  </si>
  <si>
    <t xml:space="preserve">držák oddáleného hromosvodu  FeZn T</t>
  </si>
  <si>
    <t>-336052800</t>
  </si>
  <si>
    <t>35441703</t>
  </si>
  <si>
    <t>podpěra vedení hromosvodu na hřebenáče, nerez</t>
  </si>
  <si>
    <t>-357361874</t>
  </si>
  <si>
    <t>35441860</t>
  </si>
  <si>
    <t>svorka FeZn k jímací tyči - 4 šrouby</t>
  </si>
  <si>
    <t>-96024303</t>
  </si>
  <si>
    <t>35441875</t>
  </si>
  <si>
    <t>svorka křížová pro vodič D 6-10mm</t>
  </si>
  <si>
    <t>228036431</t>
  </si>
  <si>
    <t>35441905</t>
  </si>
  <si>
    <t>svorka připojovací k připojení okapových žlabů</t>
  </si>
  <si>
    <t>203553754</t>
  </si>
  <si>
    <t>35431015</t>
  </si>
  <si>
    <t>svorka uzemnění FeZn zkušební, spoj hromosvod/uzemnění</t>
  </si>
  <si>
    <t>-828352980</t>
  </si>
  <si>
    <t>35441986</t>
  </si>
  <si>
    <t>svorka odbočovací a spojovací pro pásek 30x4 mm, FeZn</t>
  </si>
  <si>
    <t>1014956223</t>
  </si>
  <si>
    <t>35442062</t>
  </si>
  <si>
    <t>pás zemnící 30x4mm FeZn</t>
  </si>
  <si>
    <t>-1688503672</t>
  </si>
  <si>
    <t>35441865</t>
  </si>
  <si>
    <t>svorka FeZn k zemnící tyči - D 28mm</t>
  </si>
  <si>
    <t>-1647841470</t>
  </si>
  <si>
    <t>35442090</t>
  </si>
  <si>
    <t>tyč zemnící 2m FeZn</t>
  </si>
  <si>
    <t>547159901</t>
  </si>
  <si>
    <t>741</t>
  </si>
  <si>
    <t>Elektromontáže</t>
  </si>
  <si>
    <t>741430004</t>
  </si>
  <si>
    <t>Montáž tyč jímací délky do 3 m na střešní hřeben</t>
  </si>
  <si>
    <t>-49983062</t>
  </si>
  <si>
    <t>Montáž jímacích tyčí délky do 3 m, na střešní hřeben</t>
  </si>
  <si>
    <t>https://podminky.urs.cz/item/CS_URS_2021_02/741430004</t>
  </si>
  <si>
    <t>741420001</t>
  </si>
  <si>
    <t>Montáž drát nebo lano hromosvodné svodové D do 10 mm s podpěrou</t>
  </si>
  <si>
    <t>-702667440</t>
  </si>
  <si>
    <t>Montáž hromosvodného vedení svodových drátů nebo lan s podpěrami, Ø do 10 mm</t>
  </si>
  <si>
    <t>https://podminky.urs.cz/item/CS_URS_2021_02/741420001</t>
  </si>
  <si>
    <t>741420101</t>
  </si>
  <si>
    <t>Montáž držáků oddáleného vedení do zdiva</t>
  </si>
  <si>
    <t>-27691276</t>
  </si>
  <si>
    <t>Montáž oddáleného vedení držáků do zdiva</t>
  </si>
  <si>
    <t>https://podminky.urs.cz/item/CS_URS_2021_02/741420101</t>
  </si>
  <si>
    <t>741420021</t>
  </si>
  <si>
    <t>Montáž svorka hromosvodná se 2 šrouby</t>
  </si>
  <si>
    <t>690231621</t>
  </si>
  <si>
    <t>Montáž hromosvodného vedení svorek se 2 šrouby</t>
  </si>
  <si>
    <t>https://podminky.urs.cz/item/CS_URS_2021_02/741420021</t>
  </si>
  <si>
    <t>741420022</t>
  </si>
  <si>
    <t>Montáž svorka hromosvodná se 3 a více šrouby</t>
  </si>
  <si>
    <t>30056169</t>
  </si>
  <si>
    <t>Montáž hromosvodného vedení svorek se 3 a více šrouby</t>
  </si>
  <si>
    <t>https://podminky.urs.cz/item/CS_URS_2021_02/741420022</t>
  </si>
  <si>
    <t>741410001</t>
  </si>
  <si>
    <t>Montáž vodič uzemňovací pásek D do 120 mm2 na povrchu</t>
  </si>
  <si>
    <t>-1888579031</t>
  </si>
  <si>
    <t>Montáž uzemňovacího vedení s upevněním, propojením a připojením pomocí svorek na povrchu pásku průřezu do 120 mm2</t>
  </si>
  <si>
    <t>https://podminky.urs.cz/item/CS_URS_2021_02/741410001</t>
  </si>
  <si>
    <t>741420054</t>
  </si>
  <si>
    <t>Montáž vedení hromosvodné-tvarování prvku</t>
  </si>
  <si>
    <t>-968430420</t>
  </si>
  <si>
    <t>Montáž hromosvodného vedení ochranných prvků tvarování prvků</t>
  </si>
  <si>
    <t>https://podminky.urs.cz/item/CS_URS_2021_02/741420054</t>
  </si>
  <si>
    <t>741440031</t>
  </si>
  <si>
    <t>Montáž tyč zemnicí dl do 2 m</t>
  </si>
  <si>
    <t>-180518630</t>
  </si>
  <si>
    <t>Montáž zemnicích desek a tyčí s připojením na svodové nebo uzemňovací vedení bez příslušenství tyčí, délky do 2 m</t>
  </si>
  <si>
    <t>https://podminky.urs.cz/item/CS_URS_2021_02/741440031</t>
  </si>
  <si>
    <t>741810001</t>
  </si>
  <si>
    <t>Celková prohlídka elektrického rozvodu a zařízení do 100 000,- Kč</t>
  </si>
  <si>
    <t>-1992121364</t>
  </si>
  <si>
    <t>Zkoušky a prohlídky elektrických rozvodů a zařízení celková prohlídka a vyhotovení revizní zprávy pro objem montážních prací do 100 tis. Kč</t>
  </si>
  <si>
    <t>https://podminky.urs.cz/item/CS_URS_2021_02/741810001</t>
  </si>
  <si>
    <t>HZS2232</t>
  </si>
  <si>
    <t>Hodinová zúčtovací sazba elektrikář odborný</t>
  </si>
  <si>
    <t>hod</t>
  </si>
  <si>
    <t>512</t>
  </si>
  <si>
    <t>384672606</t>
  </si>
  <si>
    <t>Hodinové zúčtovací sazby profesí PSV provádění stavebních instalací elektrikář odborný</t>
  </si>
  <si>
    <t>https://podminky.urs.cz/item/CS_URS_2021_02/HZS2232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</si>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</sst>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2" fillId="0" borderId="13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22135001" TargetMode="External" /><Relationship Id="rId2" Type="http://schemas.openxmlformats.org/officeDocument/2006/relationships/hyperlink" Target="https://podminky.urs.cz/item/CS_URS_2021_02/623125101" TargetMode="External" /><Relationship Id="rId3" Type="http://schemas.openxmlformats.org/officeDocument/2006/relationships/hyperlink" Target="https://podminky.urs.cz/item/CS_URS_2021_02/629135101" TargetMode="External" /><Relationship Id="rId4" Type="http://schemas.openxmlformats.org/officeDocument/2006/relationships/hyperlink" Target="https://podminky.urs.cz/item/CS_URS_2021_02/629135102" TargetMode="External" /><Relationship Id="rId5" Type="http://schemas.openxmlformats.org/officeDocument/2006/relationships/hyperlink" Target="https://podminky.urs.cz/item/CS_URS_2021_02/941111122" TargetMode="External" /><Relationship Id="rId6" Type="http://schemas.openxmlformats.org/officeDocument/2006/relationships/hyperlink" Target="https://podminky.urs.cz/item/CS_URS_2021_02/941111222" TargetMode="External" /><Relationship Id="rId7" Type="http://schemas.openxmlformats.org/officeDocument/2006/relationships/hyperlink" Target="https://podminky.urs.cz/item/CS_URS_2021_02/941111822" TargetMode="External" /><Relationship Id="rId8" Type="http://schemas.openxmlformats.org/officeDocument/2006/relationships/hyperlink" Target="https://podminky.urs.cz/item/CS_URS_2021_02/997013115" TargetMode="External" /><Relationship Id="rId9" Type="http://schemas.openxmlformats.org/officeDocument/2006/relationships/hyperlink" Target="https://podminky.urs.cz/item/CS_URS_2021_02/997013312" TargetMode="External" /><Relationship Id="rId10" Type="http://schemas.openxmlformats.org/officeDocument/2006/relationships/hyperlink" Target="https://podminky.urs.cz/item/CS_URS_2021_02/997013322" TargetMode="External" /><Relationship Id="rId11" Type="http://schemas.openxmlformats.org/officeDocument/2006/relationships/hyperlink" Target="https://podminky.urs.cz/item/CS_URS_2021_02/997013501" TargetMode="External" /><Relationship Id="rId12" Type="http://schemas.openxmlformats.org/officeDocument/2006/relationships/hyperlink" Target="https://podminky.urs.cz/item/CS_URS_2021_02/997013509" TargetMode="External" /><Relationship Id="rId13" Type="http://schemas.openxmlformats.org/officeDocument/2006/relationships/hyperlink" Target="https://podminky.urs.cz/item/CS_URS_2021_02/997013811" TargetMode="External" /><Relationship Id="rId14" Type="http://schemas.openxmlformats.org/officeDocument/2006/relationships/hyperlink" Target="https://podminky.urs.cz/item/CS_URS_2021_02/997013814" TargetMode="External" /><Relationship Id="rId15" Type="http://schemas.openxmlformats.org/officeDocument/2006/relationships/hyperlink" Target="https://podminky.urs.cz/item/CS_URS_2021_02/997013821" TargetMode="External" /><Relationship Id="rId16" Type="http://schemas.openxmlformats.org/officeDocument/2006/relationships/hyperlink" Target="https://podminky.urs.cz/item/CS_URS_2021_02/721241102" TargetMode="External" /><Relationship Id="rId17" Type="http://schemas.openxmlformats.org/officeDocument/2006/relationships/hyperlink" Target="https://podminky.urs.cz/item/CS_URS_2021_02/721273153" TargetMode="External" /><Relationship Id="rId18" Type="http://schemas.openxmlformats.org/officeDocument/2006/relationships/hyperlink" Target="https://podminky.urs.cz/item/CS_URS_2021_02/998721103" TargetMode="External" /><Relationship Id="rId19" Type="http://schemas.openxmlformats.org/officeDocument/2006/relationships/hyperlink" Target="https://podminky.urs.cz/item/CS_URS_2021_02/762083122" TargetMode="External" /><Relationship Id="rId20" Type="http://schemas.openxmlformats.org/officeDocument/2006/relationships/hyperlink" Target="https://podminky.urs.cz/item/CS_URS_2021_02/762332132" TargetMode="External" /><Relationship Id="rId21" Type="http://schemas.openxmlformats.org/officeDocument/2006/relationships/hyperlink" Target="https://podminky.urs.cz/item/CS_URS_2021_02/762332922" TargetMode="External" /><Relationship Id="rId22" Type="http://schemas.openxmlformats.org/officeDocument/2006/relationships/hyperlink" Target="https://podminky.urs.cz/item/CS_URS_2021_02/762341250" TargetMode="External" /><Relationship Id="rId23" Type="http://schemas.openxmlformats.org/officeDocument/2006/relationships/hyperlink" Target="https://podminky.urs.cz/item/CS_URS_2021_02/762341811" TargetMode="External" /><Relationship Id="rId24" Type="http://schemas.openxmlformats.org/officeDocument/2006/relationships/hyperlink" Target="https://podminky.urs.cz/item/CS_URS_2021_02/762342214" TargetMode="External" /><Relationship Id="rId25" Type="http://schemas.openxmlformats.org/officeDocument/2006/relationships/hyperlink" Target="https://podminky.urs.cz/item/CS_URS_2021_02/762351911" TargetMode="External" /><Relationship Id="rId26" Type="http://schemas.openxmlformats.org/officeDocument/2006/relationships/hyperlink" Target="https://podminky.urs.cz/item/CS_URS_2021_02/762361312" TargetMode="External" /><Relationship Id="rId27" Type="http://schemas.openxmlformats.org/officeDocument/2006/relationships/hyperlink" Target="https://podminky.urs.cz/item/CS_URS_2021_02/762395000" TargetMode="External" /><Relationship Id="rId28" Type="http://schemas.openxmlformats.org/officeDocument/2006/relationships/hyperlink" Target="https://podminky.urs.cz/item/CS_URS_2021_02/998762103" TargetMode="External" /><Relationship Id="rId29" Type="http://schemas.openxmlformats.org/officeDocument/2006/relationships/hyperlink" Target="https://podminky.urs.cz/item/CS_URS_2021_02/764031414" TargetMode="External" /><Relationship Id="rId30" Type="http://schemas.openxmlformats.org/officeDocument/2006/relationships/hyperlink" Target="https://podminky.urs.cz/item/CS_URS_2021_02/764231406" TargetMode="External" /><Relationship Id="rId31" Type="http://schemas.openxmlformats.org/officeDocument/2006/relationships/hyperlink" Target="https://podminky.urs.cz/item/CS_URS_2021_02/764231436" TargetMode="External" /><Relationship Id="rId32" Type="http://schemas.openxmlformats.org/officeDocument/2006/relationships/hyperlink" Target="https://podminky.urs.cz/item/CS_URS_2021_02/764231466" TargetMode="External" /><Relationship Id="rId33" Type="http://schemas.openxmlformats.org/officeDocument/2006/relationships/hyperlink" Target="https://podminky.urs.cz/item/CS_URS_2021_02/764232434" TargetMode="External" /><Relationship Id="rId34" Type="http://schemas.openxmlformats.org/officeDocument/2006/relationships/hyperlink" Target="https://podminky.urs.cz/item/CS_URS_2021_02/764233452" TargetMode="External" /><Relationship Id="rId35" Type="http://schemas.openxmlformats.org/officeDocument/2006/relationships/hyperlink" Target="https://podminky.urs.cz/item/CS_URS_2021_02/764234402" TargetMode="External" /><Relationship Id="rId36" Type="http://schemas.openxmlformats.org/officeDocument/2006/relationships/hyperlink" Target="https://podminky.urs.cz/item/CS_URS_2021_02/764234404" TargetMode="External" /><Relationship Id="rId37" Type="http://schemas.openxmlformats.org/officeDocument/2006/relationships/hyperlink" Target="https://podminky.urs.cz/item/CS_URS_2021_02/764235445" TargetMode="External" /><Relationship Id="rId38" Type="http://schemas.openxmlformats.org/officeDocument/2006/relationships/hyperlink" Target="https://podminky.urs.cz/item/CS_URS_2021_02/764238406" TargetMode="External" /><Relationship Id="rId39" Type="http://schemas.openxmlformats.org/officeDocument/2006/relationships/hyperlink" Target="https://podminky.urs.cz/item/CS_URS_2021_02/764238447" TargetMode="External" /><Relationship Id="rId40" Type="http://schemas.openxmlformats.org/officeDocument/2006/relationships/hyperlink" Target="https://podminky.urs.cz/item/CS_URS_2021_02/764331416" TargetMode="External" /><Relationship Id="rId41" Type="http://schemas.openxmlformats.org/officeDocument/2006/relationships/hyperlink" Target="https://podminky.urs.cz/item/CS_URS_2021_02/764334456" TargetMode="External" /><Relationship Id="rId42" Type="http://schemas.openxmlformats.org/officeDocument/2006/relationships/hyperlink" Target="https://podminky.urs.cz/item/CS_URS_2021_02/764335423" TargetMode="External" /><Relationship Id="rId43" Type="http://schemas.openxmlformats.org/officeDocument/2006/relationships/hyperlink" Target="https://podminky.urs.cz/item/CS_URS_2021_02/764531404" TargetMode="External" /><Relationship Id="rId44" Type="http://schemas.openxmlformats.org/officeDocument/2006/relationships/hyperlink" Target="https://podminky.urs.cz/item/CS_URS_2021_02/764531424" TargetMode="External" /><Relationship Id="rId45" Type="http://schemas.openxmlformats.org/officeDocument/2006/relationships/hyperlink" Target="https://podminky.urs.cz/item/CS_URS_2021_02/764531445" TargetMode="External" /><Relationship Id="rId46" Type="http://schemas.openxmlformats.org/officeDocument/2006/relationships/hyperlink" Target="https://podminky.urs.cz/item/CS_URS_2021_02/764538423" TargetMode="External" /><Relationship Id="rId47" Type="http://schemas.openxmlformats.org/officeDocument/2006/relationships/hyperlink" Target="https://podminky.urs.cz/item/CS_URS_2021_02/764001861" TargetMode="External" /><Relationship Id="rId48" Type="http://schemas.openxmlformats.org/officeDocument/2006/relationships/hyperlink" Target="https://podminky.urs.cz/item/CS_URS_2021_02/764001891" TargetMode="External" /><Relationship Id="rId49" Type="http://schemas.openxmlformats.org/officeDocument/2006/relationships/hyperlink" Target="https://podminky.urs.cz/item/CS_URS_2021_02/764002812" TargetMode="External" /><Relationship Id="rId50" Type="http://schemas.openxmlformats.org/officeDocument/2006/relationships/hyperlink" Target="https://podminky.urs.cz/item/CS_URS_2021_02/764002831" TargetMode="External" /><Relationship Id="rId51" Type="http://schemas.openxmlformats.org/officeDocument/2006/relationships/hyperlink" Target="https://podminky.urs.cz/item/CS_URS_2021_02/764002841" TargetMode="External" /><Relationship Id="rId52" Type="http://schemas.openxmlformats.org/officeDocument/2006/relationships/hyperlink" Target="https://podminky.urs.cz/item/CS_URS_2021_02/764002861" TargetMode="External" /><Relationship Id="rId53" Type="http://schemas.openxmlformats.org/officeDocument/2006/relationships/hyperlink" Target="https://podminky.urs.cz/item/CS_URS_2021_02/764002871" TargetMode="External" /><Relationship Id="rId54" Type="http://schemas.openxmlformats.org/officeDocument/2006/relationships/hyperlink" Target="https://podminky.urs.cz/item/CS_URS_2021_02/764002881" TargetMode="External" /><Relationship Id="rId55" Type="http://schemas.openxmlformats.org/officeDocument/2006/relationships/hyperlink" Target="https://podminky.urs.cz/item/CS_URS_2021_02/764002891" TargetMode="External" /><Relationship Id="rId56" Type="http://schemas.openxmlformats.org/officeDocument/2006/relationships/hyperlink" Target="https://podminky.urs.cz/item/CS_URS_2021_02/764003801" TargetMode="External" /><Relationship Id="rId57" Type="http://schemas.openxmlformats.org/officeDocument/2006/relationships/hyperlink" Target="https://podminky.urs.cz/item/CS_URS_2021_02/764004801" TargetMode="External" /><Relationship Id="rId58" Type="http://schemas.openxmlformats.org/officeDocument/2006/relationships/hyperlink" Target="https://podminky.urs.cz/item/CS_URS_2021_02/764004811" TargetMode="External" /><Relationship Id="rId59" Type="http://schemas.openxmlformats.org/officeDocument/2006/relationships/hyperlink" Target="https://podminky.urs.cz/item/CS_URS_2021_02/764002821" TargetMode="External" /><Relationship Id="rId60" Type="http://schemas.openxmlformats.org/officeDocument/2006/relationships/hyperlink" Target="https://podminky.urs.cz/item/CS_URS_2021_02/764004861" TargetMode="External" /><Relationship Id="rId61" Type="http://schemas.openxmlformats.org/officeDocument/2006/relationships/hyperlink" Target="https://podminky.urs.cz/item/CS_URS_2021_02/998764103" TargetMode="External" /><Relationship Id="rId62" Type="http://schemas.openxmlformats.org/officeDocument/2006/relationships/hyperlink" Target="https://podminky.urs.cz/item/CS_URS_2021_02/765131801" TargetMode="External" /><Relationship Id="rId63" Type="http://schemas.openxmlformats.org/officeDocument/2006/relationships/hyperlink" Target="https://podminky.urs.cz/item/CS_URS_2021_02/765131821" TargetMode="External" /><Relationship Id="rId64" Type="http://schemas.openxmlformats.org/officeDocument/2006/relationships/hyperlink" Target="https://podminky.urs.cz/item/CS_URS_2021_02/765191001" TargetMode="External" /><Relationship Id="rId65" Type="http://schemas.openxmlformats.org/officeDocument/2006/relationships/hyperlink" Target="https://podminky.urs.cz/item/CS_URS_2021_02/765191901" TargetMode="External" /><Relationship Id="rId66" Type="http://schemas.openxmlformats.org/officeDocument/2006/relationships/hyperlink" Target="https://podminky.urs.cz/item/CS_URS_2021_02/765192811" TargetMode="External" /><Relationship Id="rId67" Type="http://schemas.openxmlformats.org/officeDocument/2006/relationships/hyperlink" Target="https://podminky.urs.cz/item/CS_URS_2021_02/998765103" TargetMode="External" /><Relationship Id="rId68" Type="http://schemas.openxmlformats.org/officeDocument/2006/relationships/hyperlink" Target="https://podminky.urs.cz/item/CS_URS_2021_02/998766103" TargetMode="External" /><Relationship Id="rId6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41430004" TargetMode="External" /><Relationship Id="rId2" Type="http://schemas.openxmlformats.org/officeDocument/2006/relationships/hyperlink" Target="https://podminky.urs.cz/item/CS_URS_2021_02/741420001" TargetMode="External" /><Relationship Id="rId3" Type="http://schemas.openxmlformats.org/officeDocument/2006/relationships/hyperlink" Target="https://podminky.urs.cz/item/CS_URS_2021_02/741420101" TargetMode="External" /><Relationship Id="rId4" Type="http://schemas.openxmlformats.org/officeDocument/2006/relationships/hyperlink" Target="https://podminky.urs.cz/item/CS_URS_2021_02/741420021" TargetMode="External" /><Relationship Id="rId5" Type="http://schemas.openxmlformats.org/officeDocument/2006/relationships/hyperlink" Target="https://podminky.urs.cz/item/CS_URS_2021_02/741420022" TargetMode="External" /><Relationship Id="rId6" Type="http://schemas.openxmlformats.org/officeDocument/2006/relationships/hyperlink" Target="https://podminky.urs.cz/item/CS_URS_2021_02/741410001" TargetMode="External" /><Relationship Id="rId7" Type="http://schemas.openxmlformats.org/officeDocument/2006/relationships/hyperlink" Target="https://podminky.urs.cz/item/CS_URS_2021_02/741420054" TargetMode="External" /><Relationship Id="rId8" Type="http://schemas.openxmlformats.org/officeDocument/2006/relationships/hyperlink" Target="https://podminky.urs.cz/item/CS_URS_2021_02/741440031" TargetMode="External" /><Relationship Id="rId9" Type="http://schemas.openxmlformats.org/officeDocument/2006/relationships/hyperlink" Target="https://podminky.urs.cz/item/CS_URS_2021_02/741810001" TargetMode="External" /><Relationship Id="rId10" Type="http://schemas.openxmlformats.org/officeDocument/2006/relationships/hyperlink" Target="https://podminky.urs.cz/item/CS_URS_2021_02/HZS2232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20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20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20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20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20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20</v>
      </c>
      <c r="AO20" s="23"/>
      <c r="AP20" s="23"/>
      <c r="AQ20" s="23"/>
      <c r="AR20" s="21"/>
      <c r="BG20" s="32"/>
      <c r="BS20" s="18" t="s">
        <v>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G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G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G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ROUND(BB54,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ROUND(AX54, 2)</f>
        <v>0</v>
      </c>
      <c r="AL29" s="48"/>
      <c r="AM29" s="48"/>
      <c r="AN29" s="48"/>
      <c r="AO29" s="48"/>
      <c r="AP29" s="48"/>
      <c r="AQ29" s="48"/>
      <c r="AR29" s="51"/>
      <c r="BG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ROUND(BC54,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ROUND(AY54, 2)</f>
        <v>0</v>
      </c>
      <c r="AL30" s="48"/>
      <c r="AM30" s="48"/>
      <c r="AN30" s="48"/>
      <c r="AO30" s="48"/>
      <c r="AP30" s="48"/>
      <c r="AQ30" s="48"/>
      <c r="AR30" s="51"/>
      <c r="BG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ROUND(BD54,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G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ROUND(BE54,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G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ROUND(BF54,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G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G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G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G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G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G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G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G43" s="39"/>
    </row>
    <row r="44" s="4" customFormat="1" ht="12" customHeight="1">
      <c r="A44" s="4"/>
      <c r="B44" s="64"/>
      <c r="C44" s="33" t="s">
        <v>14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202106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G44" s="4"/>
    </row>
    <row r="45" s="5" customFormat="1" ht="36.96" customHeight="1">
      <c r="A45" s="5"/>
      <c r="B45" s="67"/>
      <c r="C45" s="68" t="s">
        <v>17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ZUŠ Jiráskovo nám.3-oprava střechy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G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G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nám. A.Jiráska č.p.3, Lanškroun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9. 11. 2021</v>
      </c>
      <c r="AN47" s="73"/>
      <c r="AO47" s="41"/>
      <c r="AP47" s="41"/>
      <c r="AQ47" s="41"/>
      <c r="AR47" s="45"/>
      <c r="BG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G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Lanškroun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8"/>
      <c r="BG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Ivana Smolová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2"/>
      <c r="BG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6"/>
      <c r="BG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4" t="s">
        <v>69</v>
      </c>
      <c r="BE52" s="94" t="s">
        <v>70</v>
      </c>
      <c r="BF52" s="95" t="s">
        <v>71</v>
      </c>
      <c r="BG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8"/>
      <c r="BG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SUM(AG54,AV54)</f>
        <v>0</v>
      </c>
      <c r="AO54" s="103"/>
      <c r="AP54" s="103"/>
      <c r="AQ54" s="104" t="s">
        <v>20</v>
      </c>
      <c r="AR54" s="105"/>
      <c r="AS54" s="106">
        <f>ROUND(SUM(AS55:AS56),2)</f>
        <v>0</v>
      </c>
      <c r="AT54" s="107">
        <f>ROUND(SUM(AT55:AT56),2)</f>
        <v>0</v>
      </c>
      <c r="AU54" s="108">
        <f>ROUND(SUM(AU55:AU56),2)</f>
        <v>0</v>
      </c>
      <c r="AV54" s="108">
        <f>ROUND(SUM(AX54:AY54),2)</f>
        <v>0</v>
      </c>
      <c r="AW54" s="109">
        <f>ROUND(SUM(AW55:AW56),5)</f>
        <v>0</v>
      </c>
      <c r="AX54" s="108">
        <f>ROUND(BB54*L29,2)</f>
        <v>0</v>
      </c>
      <c r="AY54" s="108">
        <f>ROUND(BC54*L30,2)</f>
        <v>0</v>
      </c>
      <c r="AZ54" s="108">
        <f>ROUND(BD54*L29,2)</f>
        <v>0</v>
      </c>
      <c r="BA54" s="108">
        <f>ROUND(BE54*L30,2)</f>
        <v>0</v>
      </c>
      <c r="BB54" s="108">
        <f>ROUND(SUM(BB55:BB56),2)</f>
        <v>0</v>
      </c>
      <c r="BC54" s="108">
        <f>ROUND(SUM(BC55:BC56),2)</f>
        <v>0</v>
      </c>
      <c r="BD54" s="108">
        <f>ROUND(SUM(BD55:BD56),2)</f>
        <v>0</v>
      </c>
      <c r="BE54" s="108">
        <f>ROUND(SUM(BE55:BE56),2)</f>
        <v>0</v>
      </c>
      <c r="BF54" s="110">
        <f>ROUND(SUM(BF55:BF56),2)</f>
        <v>0</v>
      </c>
      <c r="BG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6</v>
      </c>
      <c r="BX54" s="111" t="s">
        <v>77</v>
      </c>
      <c r="CL54" s="111" t="s">
        <v>20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Oprava střechy'!K32</f>
        <v>0</v>
      </c>
      <c r="AH55" s="117"/>
      <c r="AI55" s="117"/>
      <c r="AJ55" s="117"/>
      <c r="AK55" s="117"/>
      <c r="AL55" s="117"/>
      <c r="AM55" s="117"/>
      <c r="AN55" s="118">
        <f>SUM(AG55,AV55)</f>
        <v>0</v>
      </c>
      <c r="AO55" s="117"/>
      <c r="AP55" s="117"/>
      <c r="AQ55" s="119" t="s">
        <v>81</v>
      </c>
      <c r="AR55" s="120"/>
      <c r="AS55" s="121">
        <f>'01 - Oprava střechy'!K30</f>
        <v>0</v>
      </c>
      <c r="AT55" s="122">
        <f>'01 - Oprava střechy'!K31</f>
        <v>0</v>
      </c>
      <c r="AU55" s="122">
        <v>0</v>
      </c>
      <c r="AV55" s="122">
        <f>ROUND(SUM(AX55:AY55),2)</f>
        <v>0</v>
      </c>
      <c r="AW55" s="123">
        <f>'01 - Oprava střechy'!T93</f>
        <v>0</v>
      </c>
      <c r="AX55" s="122">
        <f>'01 - Oprava střechy'!K35</f>
        <v>0</v>
      </c>
      <c r="AY55" s="122">
        <f>'01 - Oprava střechy'!K36</f>
        <v>0</v>
      </c>
      <c r="AZ55" s="122">
        <f>'01 - Oprava střechy'!K37</f>
        <v>0</v>
      </c>
      <c r="BA55" s="122">
        <f>'01 - Oprava střechy'!K38</f>
        <v>0</v>
      </c>
      <c r="BB55" s="122">
        <f>'01 - Oprava střechy'!F35</f>
        <v>0</v>
      </c>
      <c r="BC55" s="122">
        <f>'01 - Oprava střechy'!F36</f>
        <v>0</v>
      </c>
      <c r="BD55" s="122">
        <f>'01 - Oprava střechy'!F37</f>
        <v>0</v>
      </c>
      <c r="BE55" s="122">
        <f>'01 - Oprava střechy'!F38</f>
        <v>0</v>
      </c>
      <c r="BF55" s="124">
        <f>'01 - Oprava střechy'!F39</f>
        <v>0</v>
      </c>
      <c r="BG55" s="7"/>
      <c r="BT55" s="125" t="s">
        <v>82</v>
      </c>
      <c r="BV55" s="125" t="s">
        <v>76</v>
      </c>
      <c r="BW55" s="125" t="s">
        <v>83</v>
      </c>
      <c r="BX55" s="125" t="s">
        <v>6</v>
      </c>
      <c r="CL55" s="125" t="s">
        <v>20</v>
      </c>
      <c r="CM55" s="125" t="s">
        <v>84</v>
      </c>
    </row>
    <row r="56" s="7" customFormat="1" ht="16.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Hromosvod (LPS)'!K32</f>
        <v>0</v>
      </c>
      <c r="AH56" s="117"/>
      <c r="AI56" s="117"/>
      <c r="AJ56" s="117"/>
      <c r="AK56" s="117"/>
      <c r="AL56" s="117"/>
      <c r="AM56" s="117"/>
      <c r="AN56" s="118">
        <f>SUM(AG56,AV56)</f>
        <v>0</v>
      </c>
      <c r="AO56" s="117"/>
      <c r="AP56" s="117"/>
      <c r="AQ56" s="119" t="s">
        <v>81</v>
      </c>
      <c r="AR56" s="120"/>
      <c r="AS56" s="126">
        <f>'02 - Hromosvod (LPS)'!K30</f>
        <v>0</v>
      </c>
      <c r="AT56" s="127">
        <f>'02 - Hromosvod (LPS)'!K31</f>
        <v>0</v>
      </c>
      <c r="AU56" s="127">
        <v>0</v>
      </c>
      <c r="AV56" s="127">
        <f>ROUND(SUM(AX56:AY56),2)</f>
        <v>0</v>
      </c>
      <c r="AW56" s="128">
        <f>'02 - Hromosvod (LPS)'!T83</f>
        <v>0</v>
      </c>
      <c r="AX56" s="127">
        <f>'02 - Hromosvod (LPS)'!K35</f>
        <v>0</v>
      </c>
      <c r="AY56" s="127">
        <f>'02 - Hromosvod (LPS)'!K36</f>
        <v>0</v>
      </c>
      <c r="AZ56" s="127">
        <f>'02 - Hromosvod (LPS)'!K37</f>
        <v>0</v>
      </c>
      <c r="BA56" s="127">
        <f>'02 - Hromosvod (LPS)'!K38</f>
        <v>0</v>
      </c>
      <c r="BB56" s="127">
        <f>'02 - Hromosvod (LPS)'!F35</f>
        <v>0</v>
      </c>
      <c r="BC56" s="127">
        <f>'02 - Hromosvod (LPS)'!F36</f>
        <v>0</v>
      </c>
      <c r="BD56" s="127">
        <f>'02 - Hromosvod (LPS)'!F37</f>
        <v>0</v>
      </c>
      <c r="BE56" s="127">
        <f>'02 - Hromosvod (LPS)'!F38</f>
        <v>0</v>
      </c>
      <c r="BF56" s="129">
        <f>'02 - Hromosvod (LPS)'!F39</f>
        <v>0</v>
      </c>
      <c r="BG56" s="7"/>
      <c r="BT56" s="125" t="s">
        <v>82</v>
      </c>
      <c r="BV56" s="125" t="s">
        <v>76</v>
      </c>
      <c r="BW56" s="125" t="s">
        <v>87</v>
      </c>
      <c r="BX56" s="125" t="s">
        <v>6</v>
      </c>
      <c r="CL56" s="125" t="s">
        <v>20</v>
      </c>
      <c r="CM56" s="125" t="s">
        <v>84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  <c r="BF58" s="39"/>
      <c r="BG58" s="39"/>
    </row>
  </sheetData>
  <sheetProtection sheet="1" formatColumns="0" formatRows="0" objects="1" scenarios="1" spinCount="100000" saltValue="YY/nFFPMLOF0Db+u9GwRWgFoRB0itXjzC7iUYlWN1ElqSw9EDfWA1YhGzUoFGBxhVGaHpFfe1YG51QWJUKDujQ==" hashValue="Fiw58rZbu7ELVo+WXMH67j+Eae77IHud0DWp/7hkOMDGlRrlxQvXexe74Mdrb6ee7IpdxoFgr+IhTfdSnnHZjQ==" algorithmName="SHA-512" password="CC35"/>
  <mergeCells count="46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G2"/>
  </mergeCells>
  <hyperlinks>
    <hyperlink ref="A55" location="'01 - Oprava střechy'!C2" display="/"/>
    <hyperlink ref="A56" location="'02 - Hromosvod (LPS)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84</v>
      </c>
    </row>
    <row r="4" s="1" customFormat="1" ht="24.96" customHeight="1">
      <c r="B4" s="21"/>
      <c r="D4" s="132" t="s">
        <v>88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16.5" customHeight="1">
      <c r="B7" s="21"/>
      <c r="E7" s="135" t="str">
        <f>'Rekapitulace stavby'!K6</f>
        <v>ZUŠ Jiráskovo nám.3-oprava střechy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89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90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9. 11. 2021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20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27</v>
      </c>
      <c r="J20" s="138" t="s">
        <v>20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33</v>
      </c>
      <c r="F21" s="39"/>
      <c r="G21" s="39"/>
      <c r="H21" s="39"/>
      <c r="I21" s="134" t="s">
        <v>29</v>
      </c>
      <c r="J21" s="138" t="s">
        <v>20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27</v>
      </c>
      <c r="J23" s="138" t="s">
        <v>20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91</v>
      </c>
      <c r="F24" s="39"/>
      <c r="G24" s="39"/>
      <c r="H24" s="39"/>
      <c r="I24" s="134" t="s">
        <v>29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92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93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38</v>
      </c>
      <c r="E32" s="39"/>
      <c r="F32" s="39"/>
      <c r="G32" s="39"/>
      <c r="H32" s="39"/>
      <c r="I32" s="39"/>
      <c r="J32" s="39"/>
      <c r="K32" s="147">
        <f>ROUND(K93,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40</v>
      </c>
      <c r="G34" s="39"/>
      <c r="H34" s="39"/>
      <c r="I34" s="148" t="s">
        <v>39</v>
      </c>
      <c r="J34" s="39"/>
      <c r="K34" s="148" t="s">
        <v>41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42</v>
      </c>
      <c r="E35" s="134" t="s">
        <v>43</v>
      </c>
      <c r="F35" s="145">
        <f>ROUND((SUM(BE93:BE405)),  2)</f>
        <v>0</v>
      </c>
      <c r="G35" s="39"/>
      <c r="H35" s="39"/>
      <c r="I35" s="150">
        <v>0.20999999999999999</v>
      </c>
      <c r="J35" s="39"/>
      <c r="K35" s="145">
        <f>ROUND(((SUM(BE93:BE405))*I35),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44</v>
      </c>
      <c r="F36" s="145">
        <f>ROUND((SUM(BF93:BF405)),  2)</f>
        <v>0</v>
      </c>
      <c r="G36" s="39"/>
      <c r="H36" s="39"/>
      <c r="I36" s="150">
        <v>0.14999999999999999</v>
      </c>
      <c r="J36" s="39"/>
      <c r="K36" s="145">
        <f>ROUND(((SUM(BF93:BF405))*I36),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45</v>
      </c>
      <c r="F37" s="145">
        <f>ROUND((SUM(BG93:BG405)),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46</v>
      </c>
      <c r="F38" s="145">
        <f>ROUND((SUM(BH93:BH405)),  2)</f>
        <v>0</v>
      </c>
      <c r="G38" s="39"/>
      <c r="H38" s="39"/>
      <c r="I38" s="150">
        <v>0.14999999999999999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47</v>
      </c>
      <c r="F39" s="145">
        <f>ROUND((SUM(BI93:BI405)),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48</v>
      </c>
      <c r="E41" s="153"/>
      <c r="F41" s="153"/>
      <c r="G41" s="154" t="s">
        <v>49</v>
      </c>
      <c r="H41" s="155" t="s">
        <v>50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62" t="str">
        <f>E7</f>
        <v>ZUŠ Jiráskovo nám.3-oprava střechy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89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01 - Oprava střechy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nám. A.Jiráska č.p.3, Lanškroun</v>
      </c>
      <c r="G54" s="41"/>
      <c r="H54" s="41"/>
      <c r="I54" s="33" t="s">
        <v>24</v>
      </c>
      <c r="J54" s="73" t="str">
        <f>IF(J12="","",J12)</f>
        <v>9. 11. 2021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Město Lanškroun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34</v>
      </c>
      <c r="J57" s="37" t="str">
        <f>E24</f>
        <v xml:space="preserve"> ing.Ivana Smolová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95</v>
      </c>
      <c r="D59" s="164"/>
      <c r="E59" s="164"/>
      <c r="F59" s="164"/>
      <c r="G59" s="164"/>
      <c r="H59" s="164"/>
      <c r="I59" s="165" t="s">
        <v>96</v>
      </c>
      <c r="J59" s="165" t="s">
        <v>97</v>
      </c>
      <c r="K59" s="165" t="s">
        <v>98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72</v>
      </c>
      <c r="D61" s="41"/>
      <c r="E61" s="41"/>
      <c r="F61" s="41"/>
      <c r="G61" s="41"/>
      <c r="H61" s="41"/>
      <c r="I61" s="103">
        <f>Q93</f>
        <v>0</v>
      </c>
      <c r="J61" s="103">
        <f>R93</f>
        <v>0</v>
      </c>
      <c r="K61" s="103">
        <f>K93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99</v>
      </c>
    </row>
    <row r="62" s="9" customFormat="1" ht="24.96" customHeight="1">
      <c r="A62" s="9"/>
      <c r="B62" s="167"/>
      <c r="C62" s="168"/>
      <c r="D62" s="169" t="s">
        <v>100</v>
      </c>
      <c r="E62" s="170"/>
      <c r="F62" s="170"/>
      <c r="G62" s="170"/>
      <c r="H62" s="170"/>
      <c r="I62" s="171">
        <f>Q94</f>
        <v>0</v>
      </c>
      <c r="J62" s="171">
        <f>R94</f>
        <v>0</v>
      </c>
      <c r="K62" s="171">
        <f>K94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101</v>
      </c>
      <c r="E63" s="176"/>
      <c r="F63" s="176"/>
      <c r="G63" s="176"/>
      <c r="H63" s="176"/>
      <c r="I63" s="177">
        <f>Q95</f>
        <v>0</v>
      </c>
      <c r="J63" s="177">
        <f>R95</f>
        <v>0</v>
      </c>
      <c r="K63" s="177">
        <f>K95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102</v>
      </c>
      <c r="E64" s="176"/>
      <c r="F64" s="176"/>
      <c r="G64" s="176"/>
      <c r="H64" s="176"/>
      <c r="I64" s="177">
        <f>Q115</f>
        <v>0</v>
      </c>
      <c r="J64" s="177">
        <f>R115</f>
        <v>0</v>
      </c>
      <c r="K64" s="177">
        <f>K115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103</v>
      </c>
      <c r="E65" s="176"/>
      <c r="F65" s="176"/>
      <c r="G65" s="176"/>
      <c r="H65" s="176"/>
      <c r="I65" s="177">
        <f>Q127</f>
        <v>0</v>
      </c>
      <c r="J65" s="177">
        <f>R127</f>
        <v>0</v>
      </c>
      <c r="K65" s="177">
        <f>K127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104</v>
      </c>
      <c r="E66" s="170"/>
      <c r="F66" s="170"/>
      <c r="G66" s="170"/>
      <c r="H66" s="170"/>
      <c r="I66" s="171">
        <f>Q160</f>
        <v>0</v>
      </c>
      <c r="J66" s="171">
        <f>R160</f>
        <v>0</v>
      </c>
      <c r="K66" s="171">
        <f>K160</f>
        <v>0</v>
      </c>
      <c r="L66" s="168"/>
      <c r="M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105</v>
      </c>
      <c r="E67" s="176"/>
      <c r="F67" s="176"/>
      <c r="G67" s="176"/>
      <c r="H67" s="176"/>
      <c r="I67" s="177">
        <f>Q161</f>
        <v>0</v>
      </c>
      <c r="J67" s="177">
        <f>R161</f>
        <v>0</v>
      </c>
      <c r="K67" s="177">
        <f>K161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106</v>
      </c>
      <c r="E68" s="176"/>
      <c r="F68" s="176"/>
      <c r="G68" s="176"/>
      <c r="H68" s="176"/>
      <c r="I68" s="177">
        <f>Q171</f>
        <v>0</v>
      </c>
      <c r="J68" s="177">
        <f>R171</f>
        <v>0</v>
      </c>
      <c r="K68" s="177">
        <f>K171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107</v>
      </c>
      <c r="E69" s="176"/>
      <c r="F69" s="176"/>
      <c r="G69" s="176"/>
      <c r="H69" s="176"/>
      <c r="I69" s="177">
        <f>Q216</f>
        <v>0</v>
      </c>
      <c r="J69" s="177">
        <f>R216</f>
        <v>0</v>
      </c>
      <c r="K69" s="177">
        <f>K216</f>
        <v>0</v>
      </c>
      <c r="L69" s="174"/>
      <c r="M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108</v>
      </c>
      <c r="E70" s="176"/>
      <c r="F70" s="176"/>
      <c r="G70" s="176"/>
      <c r="H70" s="176"/>
      <c r="I70" s="177">
        <f>Q342</f>
        <v>0</v>
      </c>
      <c r="J70" s="177">
        <f>R342</f>
        <v>0</v>
      </c>
      <c r="K70" s="177">
        <f>K342</f>
        <v>0</v>
      </c>
      <c r="L70" s="174"/>
      <c r="M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109</v>
      </c>
      <c r="E71" s="176"/>
      <c r="F71" s="176"/>
      <c r="G71" s="176"/>
      <c r="H71" s="176"/>
      <c r="I71" s="177">
        <f>Q376</f>
        <v>0</v>
      </c>
      <c r="J71" s="177">
        <f>R376</f>
        <v>0</v>
      </c>
      <c r="K71" s="177">
        <f>K376</f>
        <v>0</v>
      </c>
      <c r="L71" s="174"/>
      <c r="M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110</v>
      </c>
      <c r="E72" s="176"/>
      <c r="F72" s="176"/>
      <c r="G72" s="176"/>
      <c r="H72" s="176"/>
      <c r="I72" s="177">
        <f>Q398</f>
        <v>0</v>
      </c>
      <c r="J72" s="177">
        <f>R398</f>
        <v>0</v>
      </c>
      <c r="K72" s="177">
        <f>K398</f>
        <v>0</v>
      </c>
      <c r="L72" s="174"/>
      <c r="M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73"/>
      <c r="C73" s="174"/>
      <c r="D73" s="175" t="s">
        <v>111</v>
      </c>
      <c r="E73" s="176"/>
      <c r="F73" s="176"/>
      <c r="G73" s="176"/>
      <c r="H73" s="176"/>
      <c r="I73" s="177">
        <f>Q401</f>
        <v>0</v>
      </c>
      <c r="J73" s="177">
        <f>R401</f>
        <v>0</v>
      </c>
      <c r="K73" s="177">
        <f>K401</f>
        <v>0</v>
      </c>
      <c r="L73" s="174"/>
      <c r="M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112</v>
      </c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17</v>
      </c>
      <c r="D82" s="41"/>
      <c r="E82" s="41"/>
      <c r="F82" s="41"/>
      <c r="G82" s="41"/>
      <c r="H82" s="41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62" t="str">
        <f>E7</f>
        <v>ZUŠ Jiráskovo nám.3-oprava střechy</v>
      </c>
      <c r="F83" s="33"/>
      <c r="G83" s="33"/>
      <c r="H83" s="33"/>
      <c r="I83" s="41"/>
      <c r="J83" s="41"/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89</v>
      </c>
      <c r="D84" s="41"/>
      <c r="E84" s="41"/>
      <c r="F84" s="41"/>
      <c r="G84" s="41"/>
      <c r="H84" s="41"/>
      <c r="I84" s="41"/>
      <c r="J84" s="41"/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E9</f>
        <v>01 - Oprava střechy</v>
      </c>
      <c r="F85" s="41"/>
      <c r="G85" s="41"/>
      <c r="H85" s="41"/>
      <c r="I85" s="41"/>
      <c r="J85" s="41"/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22</v>
      </c>
      <c r="D87" s="41"/>
      <c r="E87" s="41"/>
      <c r="F87" s="28" t="str">
        <f>F12</f>
        <v>nám. A.Jiráska č.p.3, Lanškroun</v>
      </c>
      <c r="G87" s="41"/>
      <c r="H87" s="41"/>
      <c r="I87" s="33" t="s">
        <v>24</v>
      </c>
      <c r="J87" s="73" t="str">
        <f>IF(J12="","",J12)</f>
        <v>9. 11. 2021</v>
      </c>
      <c r="K87" s="41"/>
      <c r="L87" s="41"/>
      <c r="M87" s="13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13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26</v>
      </c>
      <c r="D89" s="41"/>
      <c r="E89" s="41"/>
      <c r="F89" s="28" t="str">
        <f>E15</f>
        <v>Město Lanškroun</v>
      </c>
      <c r="G89" s="41"/>
      <c r="H89" s="41"/>
      <c r="I89" s="33" t="s">
        <v>32</v>
      </c>
      <c r="J89" s="37" t="str">
        <f>E21</f>
        <v xml:space="preserve"> </v>
      </c>
      <c r="K89" s="41"/>
      <c r="L89" s="41"/>
      <c r="M89" s="13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30</v>
      </c>
      <c r="D90" s="41"/>
      <c r="E90" s="41"/>
      <c r="F90" s="28" t="str">
        <f>IF(E18="","",E18)</f>
        <v>Vyplň údaj</v>
      </c>
      <c r="G90" s="41"/>
      <c r="H90" s="41"/>
      <c r="I90" s="33" t="s">
        <v>34</v>
      </c>
      <c r="J90" s="37" t="str">
        <f>E24</f>
        <v xml:space="preserve"> ing.Ivana Smolová</v>
      </c>
      <c r="K90" s="41"/>
      <c r="L90" s="41"/>
      <c r="M90" s="136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136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79"/>
      <c r="B92" s="180"/>
      <c r="C92" s="181" t="s">
        <v>113</v>
      </c>
      <c r="D92" s="182" t="s">
        <v>57</v>
      </c>
      <c r="E92" s="182" t="s">
        <v>53</v>
      </c>
      <c r="F92" s="182" t="s">
        <v>54</v>
      </c>
      <c r="G92" s="182" t="s">
        <v>114</v>
      </c>
      <c r="H92" s="182" t="s">
        <v>115</v>
      </c>
      <c r="I92" s="182" t="s">
        <v>116</v>
      </c>
      <c r="J92" s="182" t="s">
        <v>117</v>
      </c>
      <c r="K92" s="182" t="s">
        <v>98</v>
      </c>
      <c r="L92" s="183" t="s">
        <v>118</v>
      </c>
      <c r="M92" s="184"/>
      <c r="N92" s="93" t="s">
        <v>20</v>
      </c>
      <c r="O92" s="94" t="s">
        <v>42</v>
      </c>
      <c r="P92" s="94" t="s">
        <v>119</v>
      </c>
      <c r="Q92" s="94" t="s">
        <v>120</v>
      </c>
      <c r="R92" s="94" t="s">
        <v>121</v>
      </c>
      <c r="S92" s="94" t="s">
        <v>122</v>
      </c>
      <c r="T92" s="94" t="s">
        <v>123</v>
      </c>
      <c r="U92" s="94" t="s">
        <v>124</v>
      </c>
      <c r="V92" s="94" t="s">
        <v>125</v>
      </c>
      <c r="W92" s="94" t="s">
        <v>126</v>
      </c>
      <c r="X92" s="95" t="s">
        <v>127</v>
      </c>
      <c r="Y92" s="179"/>
      <c r="Z92" s="179"/>
      <c r="AA92" s="179"/>
      <c r="AB92" s="179"/>
      <c r="AC92" s="179"/>
      <c r="AD92" s="179"/>
      <c r="AE92" s="179"/>
    </row>
    <row r="93" s="2" customFormat="1" ht="22.8" customHeight="1">
      <c r="A93" s="39"/>
      <c r="B93" s="40"/>
      <c r="C93" s="100" t="s">
        <v>128</v>
      </c>
      <c r="D93" s="41"/>
      <c r="E93" s="41"/>
      <c r="F93" s="41"/>
      <c r="G93" s="41"/>
      <c r="H93" s="41"/>
      <c r="I93" s="41"/>
      <c r="J93" s="41"/>
      <c r="K93" s="185">
        <f>BK93</f>
        <v>0</v>
      </c>
      <c r="L93" s="41"/>
      <c r="M93" s="45"/>
      <c r="N93" s="96"/>
      <c r="O93" s="186"/>
      <c r="P93" s="97"/>
      <c r="Q93" s="187">
        <f>Q94+Q160</f>
        <v>0</v>
      </c>
      <c r="R93" s="187">
        <f>R94+R160</f>
        <v>0</v>
      </c>
      <c r="S93" s="97"/>
      <c r="T93" s="188">
        <f>T94+T160</f>
        <v>0</v>
      </c>
      <c r="U93" s="97"/>
      <c r="V93" s="188">
        <f>V94+V160</f>
        <v>15.13472716655</v>
      </c>
      <c r="W93" s="97"/>
      <c r="X93" s="189">
        <f>X94+X160</f>
        <v>9.1260605000000012</v>
      </c>
      <c r="Y93" s="39"/>
      <c r="Z93" s="39"/>
      <c r="AA93" s="39"/>
      <c r="AB93" s="39"/>
      <c r="AC93" s="39"/>
      <c r="AD93" s="39"/>
      <c r="AE93" s="39"/>
      <c r="AT93" s="18" t="s">
        <v>73</v>
      </c>
      <c r="AU93" s="18" t="s">
        <v>99</v>
      </c>
      <c r="BK93" s="190">
        <f>BK94+BK160</f>
        <v>0</v>
      </c>
    </row>
    <row r="94" s="12" customFormat="1" ht="25.92" customHeight="1">
      <c r="A94" s="12"/>
      <c r="B94" s="191"/>
      <c r="C94" s="192"/>
      <c r="D94" s="193" t="s">
        <v>73</v>
      </c>
      <c r="E94" s="194" t="s">
        <v>129</v>
      </c>
      <c r="F94" s="194" t="s">
        <v>130</v>
      </c>
      <c r="G94" s="192"/>
      <c r="H94" s="192"/>
      <c r="I94" s="195"/>
      <c r="J94" s="195"/>
      <c r="K94" s="196">
        <f>BK94</f>
        <v>0</v>
      </c>
      <c r="L94" s="192"/>
      <c r="M94" s="197"/>
      <c r="N94" s="198"/>
      <c r="O94" s="199"/>
      <c r="P94" s="199"/>
      <c r="Q94" s="200">
        <f>Q95+Q115+Q127</f>
        <v>0</v>
      </c>
      <c r="R94" s="200">
        <f>R95+R115+R127</f>
        <v>0</v>
      </c>
      <c r="S94" s="199"/>
      <c r="T94" s="201">
        <f>T95+T115+T127</f>
        <v>0</v>
      </c>
      <c r="U94" s="199"/>
      <c r="V94" s="201">
        <f>V95+V115+V127</f>
        <v>1.2241941000000001</v>
      </c>
      <c r="W94" s="199"/>
      <c r="X94" s="202">
        <f>X95+X115+X127</f>
        <v>0</v>
      </c>
      <c r="Y94" s="12"/>
      <c r="Z94" s="12"/>
      <c r="AA94" s="12"/>
      <c r="AB94" s="12"/>
      <c r="AC94" s="12"/>
      <c r="AD94" s="12"/>
      <c r="AE94" s="12"/>
      <c r="AR94" s="203" t="s">
        <v>82</v>
      </c>
      <c r="AT94" s="204" t="s">
        <v>73</v>
      </c>
      <c r="AU94" s="204" t="s">
        <v>74</v>
      </c>
      <c r="AY94" s="203" t="s">
        <v>131</v>
      </c>
      <c r="BK94" s="205">
        <f>BK95+BK115+BK127</f>
        <v>0</v>
      </c>
    </row>
    <row r="95" s="12" customFormat="1" ht="22.8" customHeight="1">
      <c r="A95" s="12"/>
      <c r="B95" s="191"/>
      <c r="C95" s="192"/>
      <c r="D95" s="193" t="s">
        <v>73</v>
      </c>
      <c r="E95" s="206" t="s">
        <v>132</v>
      </c>
      <c r="F95" s="206" t="s">
        <v>133</v>
      </c>
      <c r="G95" s="192"/>
      <c r="H95" s="192"/>
      <c r="I95" s="195"/>
      <c r="J95" s="195"/>
      <c r="K95" s="207">
        <f>BK95</f>
        <v>0</v>
      </c>
      <c r="L95" s="192"/>
      <c r="M95" s="197"/>
      <c r="N95" s="198"/>
      <c r="O95" s="199"/>
      <c r="P95" s="199"/>
      <c r="Q95" s="200">
        <f>SUM(Q96:Q114)</f>
        <v>0</v>
      </c>
      <c r="R95" s="200">
        <f>SUM(R96:R114)</f>
        <v>0</v>
      </c>
      <c r="S95" s="199"/>
      <c r="T95" s="201">
        <f>SUM(T96:T114)</f>
        <v>0</v>
      </c>
      <c r="U95" s="199"/>
      <c r="V95" s="201">
        <f>SUM(V96:V114)</f>
        <v>1.2241941000000001</v>
      </c>
      <c r="W95" s="199"/>
      <c r="X95" s="202">
        <f>SUM(X96:X114)</f>
        <v>0</v>
      </c>
      <c r="Y95" s="12"/>
      <c r="Z95" s="12"/>
      <c r="AA95" s="12"/>
      <c r="AB95" s="12"/>
      <c r="AC95" s="12"/>
      <c r="AD95" s="12"/>
      <c r="AE95" s="12"/>
      <c r="AR95" s="203" t="s">
        <v>82</v>
      </c>
      <c r="AT95" s="204" t="s">
        <v>73</v>
      </c>
      <c r="AU95" s="204" t="s">
        <v>82</v>
      </c>
      <c r="AY95" s="203" t="s">
        <v>131</v>
      </c>
      <c r="BK95" s="205">
        <f>SUM(BK96:BK114)</f>
        <v>0</v>
      </c>
    </row>
    <row r="96" s="2" customFormat="1" ht="24.15" customHeight="1">
      <c r="A96" s="39"/>
      <c r="B96" s="40"/>
      <c r="C96" s="208" t="s">
        <v>82</v>
      </c>
      <c r="D96" s="208" t="s">
        <v>134</v>
      </c>
      <c r="E96" s="209" t="s">
        <v>135</v>
      </c>
      <c r="F96" s="210" t="s">
        <v>136</v>
      </c>
      <c r="G96" s="211" t="s">
        <v>137</v>
      </c>
      <c r="H96" s="212">
        <v>13.289999999999999</v>
      </c>
      <c r="I96" s="213"/>
      <c r="J96" s="213"/>
      <c r="K96" s="214">
        <f>ROUND(P96*H96,2)</f>
        <v>0</v>
      </c>
      <c r="L96" s="210" t="s">
        <v>138</v>
      </c>
      <c r="M96" s="45"/>
      <c r="N96" s="215" t="s">
        <v>20</v>
      </c>
      <c r="O96" s="216" t="s">
        <v>43</v>
      </c>
      <c r="P96" s="217">
        <f>I96+J96</f>
        <v>0</v>
      </c>
      <c r="Q96" s="217">
        <f>ROUND(I96*H96,2)</f>
        <v>0</v>
      </c>
      <c r="R96" s="217">
        <f>ROUND(J96*H96,2)</f>
        <v>0</v>
      </c>
      <c r="S96" s="85"/>
      <c r="T96" s="218">
        <f>S96*H96</f>
        <v>0</v>
      </c>
      <c r="U96" s="218">
        <v>0.020480000000000002</v>
      </c>
      <c r="V96" s="218">
        <f>U96*H96</f>
        <v>0.27217920000000001</v>
      </c>
      <c r="W96" s="218">
        <v>0</v>
      </c>
      <c r="X96" s="219">
        <f>W96*H96</f>
        <v>0</v>
      </c>
      <c r="Y96" s="39"/>
      <c r="Z96" s="39"/>
      <c r="AA96" s="39"/>
      <c r="AB96" s="39"/>
      <c r="AC96" s="39"/>
      <c r="AD96" s="39"/>
      <c r="AE96" s="39"/>
      <c r="AR96" s="220" t="s">
        <v>139</v>
      </c>
      <c r="AT96" s="220" t="s">
        <v>134</v>
      </c>
      <c r="AU96" s="220" t="s">
        <v>84</v>
      </c>
      <c r="AY96" s="18" t="s">
        <v>131</v>
      </c>
      <c r="BE96" s="221">
        <f>IF(O96="základní",K96,0)</f>
        <v>0</v>
      </c>
      <c r="BF96" s="221">
        <f>IF(O96="snížená",K96,0)</f>
        <v>0</v>
      </c>
      <c r="BG96" s="221">
        <f>IF(O96="zákl. přenesená",K96,0)</f>
        <v>0</v>
      </c>
      <c r="BH96" s="221">
        <f>IF(O96="sníž. přenesená",K96,0)</f>
        <v>0</v>
      </c>
      <c r="BI96" s="221">
        <f>IF(O96="nulová",K96,0)</f>
        <v>0</v>
      </c>
      <c r="BJ96" s="18" t="s">
        <v>82</v>
      </c>
      <c r="BK96" s="221">
        <f>ROUND(P96*H96,2)</f>
        <v>0</v>
      </c>
      <c r="BL96" s="18" t="s">
        <v>139</v>
      </c>
      <c r="BM96" s="220" t="s">
        <v>140</v>
      </c>
    </row>
    <row r="97" s="2" customFormat="1">
      <c r="A97" s="39"/>
      <c r="B97" s="40"/>
      <c r="C97" s="41"/>
      <c r="D97" s="222" t="s">
        <v>141</v>
      </c>
      <c r="E97" s="41"/>
      <c r="F97" s="223" t="s">
        <v>142</v>
      </c>
      <c r="G97" s="41"/>
      <c r="H97" s="41"/>
      <c r="I97" s="224"/>
      <c r="J97" s="224"/>
      <c r="K97" s="41"/>
      <c r="L97" s="41"/>
      <c r="M97" s="45"/>
      <c r="N97" s="225"/>
      <c r="O97" s="226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141</v>
      </c>
      <c r="AU97" s="18" t="s">
        <v>84</v>
      </c>
    </row>
    <row r="98" s="2" customFormat="1">
      <c r="A98" s="39"/>
      <c r="B98" s="40"/>
      <c r="C98" s="41"/>
      <c r="D98" s="227" t="s">
        <v>143</v>
      </c>
      <c r="E98" s="41"/>
      <c r="F98" s="228" t="s">
        <v>144</v>
      </c>
      <c r="G98" s="41"/>
      <c r="H98" s="41"/>
      <c r="I98" s="224"/>
      <c r="J98" s="224"/>
      <c r="K98" s="41"/>
      <c r="L98" s="41"/>
      <c r="M98" s="45"/>
      <c r="N98" s="225"/>
      <c r="O98" s="226"/>
      <c r="P98" s="85"/>
      <c r="Q98" s="85"/>
      <c r="R98" s="85"/>
      <c r="S98" s="85"/>
      <c r="T98" s="85"/>
      <c r="U98" s="85"/>
      <c r="V98" s="85"/>
      <c r="W98" s="85"/>
      <c r="X98" s="86"/>
      <c r="Y98" s="39"/>
      <c r="Z98" s="39"/>
      <c r="AA98" s="39"/>
      <c r="AB98" s="39"/>
      <c r="AC98" s="39"/>
      <c r="AD98" s="39"/>
      <c r="AE98" s="39"/>
      <c r="AT98" s="18" t="s">
        <v>143</v>
      </c>
      <c r="AU98" s="18" t="s">
        <v>84</v>
      </c>
    </row>
    <row r="99" s="13" customFormat="1">
      <c r="A99" s="13"/>
      <c r="B99" s="229"/>
      <c r="C99" s="230"/>
      <c r="D99" s="222" t="s">
        <v>145</v>
      </c>
      <c r="E99" s="231" t="s">
        <v>20</v>
      </c>
      <c r="F99" s="232" t="s">
        <v>146</v>
      </c>
      <c r="G99" s="230"/>
      <c r="H99" s="231" t="s">
        <v>20</v>
      </c>
      <c r="I99" s="233"/>
      <c r="J99" s="233"/>
      <c r="K99" s="230"/>
      <c r="L99" s="230"/>
      <c r="M99" s="234"/>
      <c r="N99" s="235"/>
      <c r="O99" s="236"/>
      <c r="P99" s="236"/>
      <c r="Q99" s="236"/>
      <c r="R99" s="236"/>
      <c r="S99" s="236"/>
      <c r="T99" s="236"/>
      <c r="U99" s="236"/>
      <c r="V99" s="236"/>
      <c r="W99" s="236"/>
      <c r="X99" s="237"/>
      <c r="Y99" s="13"/>
      <c r="Z99" s="13"/>
      <c r="AA99" s="13"/>
      <c r="AB99" s="13"/>
      <c r="AC99" s="13"/>
      <c r="AD99" s="13"/>
      <c r="AE99" s="13"/>
      <c r="AT99" s="238" t="s">
        <v>145</v>
      </c>
      <c r="AU99" s="238" t="s">
        <v>84</v>
      </c>
      <c r="AV99" s="13" t="s">
        <v>82</v>
      </c>
      <c r="AW99" s="13" t="s">
        <v>5</v>
      </c>
      <c r="AX99" s="13" t="s">
        <v>74</v>
      </c>
      <c r="AY99" s="238" t="s">
        <v>131</v>
      </c>
    </row>
    <row r="100" s="14" customFormat="1">
      <c r="A100" s="14"/>
      <c r="B100" s="239"/>
      <c r="C100" s="240"/>
      <c r="D100" s="222" t="s">
        <v>145</v>
      </c>
      <c r="E100" s="241" t="s">
        <v>20</v>
      </c>
      <c r="F100" s="242" t="s">
        <v>147</v>
      </c>
      <c r="G100" s="240"/>
      <c r="H100" s="243">
        <v>1.8899999999999999</v>
      </c>
      <c r="I100" s="244"/>
      <c r="J100" s="244"/>
      <c r="K100" s="240"/>
      <c r="L100" s="240"/>
      <c r="M100" s="245"/>
      <c r="N100" s="246"/>
      <c r="O100" s="247"/>
      <c r="P100" s="247"/>
      <c r="Q100" s="247"/>
      <c r="R100" s="247"/>
      <c r="S100" s="247"/>
      <c r="T100" s="247"/>
      <c r="U100" s="247"/>
      <c r="V100" s="247"/>
      <c r="W100" s="247"/>
      <c r="X100" s="248"/>
      <c r="Y100" s="14"/>
      <c r="Z100" s="14"/>
      <c r="AA100" s="14"/>
      <c r="AB100" s="14"/>
      <c r="AC100" s="14"/>
      <c r="AD100" s="14"/>
      <c r="AE100" s="14"/>
      <c r="AT100" s="249" t="s">
        <v>145</v>
      </c>
      <c r="AU100" s="249" t="s">
        <v>84</v>
      </c>
      <c r="AV100" s="14" t="s">
        <v>84</v>
      </c>
      <c r="AW100" s="14" t="s">
        <v>5</v>
      </c>
      <c r="AX100" s="14" t="s">
        <v>74</v>
      </c>
      <c r="AY100" s="249" t="s">
        <v>131</v>
      </c>
    </row>
    <row r="101" s="14" customFormat="1">
      <c r="A101" s="14"/>
      <c r="B101" s="239"/>
      <c r="C101" s="240"/>
      <c r="D101" s="222" t="s">
        <v>145</v>
      </c>
      <c r="E101" s="241" t="s">
        <v>20</v>
      </c>
      <c r="F101" s="242" t="s">
        <v>148</v>
      </c>
      <c r="G101" s="240"/>
      <c r="H101" s="243">
        <v>11.4</v>
      </c>
      <c r="I101" s="244"/>
      <c r="J101" s="244"/>
      <c r="K101" s="240"/>
      <c r="L101" s="240"/>
      <c r="M101" s="245"/>
      <c r="N101" s="246"/>
      <c r="O101" s="247"/>
      <c r="P101" s="247"/>
      <c r="Q101" s="247"/>
      <c r="R101" s="247"/>
      <c r="S101" s="247"/>
      <c r="T101" s="247"/>
      <c r="U101" s="247"/>
      <c r="V101" s="247"/>
      <c r="W101" s="247"/>
      <c r="X101" s="248"/>
      <c r="Y101" s="14"/>
      <c r="Z101" s="14"/>
      <c r="AA101" s="14"/>
      <c r="AB101" s="14"/>
      <c r="AC101" s="14"/>
      <c r="AD101" s="14"/>
      <c r="AE101" s="14"/>
      <c r="AT101" s="249" t="s">
        <v>145</v>
      </c>
      <c r="AU101" s="249" t="s">
        <v>84</v>
      </c>
      <c r="AV101" s="14" t="s">
        <v>84</v>
      </c>
      <c r="AW101" s="14" t="s">
        <v>5</v>
      </c>
      <c r="AX101" s="14" t="s">
        <v>74</v>
      </c>
      <c r="AY101" s="249" t="s">
        <v>131</v>
      </c>
    </row>
    <row r="102" s="15" customFormat="1">
      <c r="A102" s="15"/>
      <c r="B102" s="250"/>
      <c r="C102" s="251"/>
      <c r="D102" s="222" t="s">
        <v>145</v>
      </c>
      <c r="E102" s="252" t="s">
        <v>20</v>
      </c>
      <c r="F102" s="253" t="s">
        <v>149</v>
      </c>
      <c r="G102" s="251"/>
      <c r="H102" s="254">
        <v>13.290000000000001</v>
      </c>
      <c r="I102" s="255"/>
      <c r="J102" s="255"/>
      <c r="K102" s="251"/>
      <c r="L102" s="251"/>
      <c r="M102" s="256"/>
      <c r="N102" s="257"/>
      <c r="O102" s="258"/>
      <c r="P102" s="258"/>
      <c r="Q102" s="258"/>
      <c r="R102" s="258"/>
      <c r="S102" s="258"/>
      <c r="T102" s="258"/>
      <c r="U102" s="258"/>
      <c r="V102" s="258"/>
      <c r="W102" s="258"/>
      <c r="X102" s="259"/>
      <c r="Y102" s="15"/>
      <c r="Z102" s="15"/>
      <c r="AA102" s="15"/>
      <c r="AB102" s="15"/>
      <c r="AC102" s="15"/>
      <c r="AD102" s="15"/>
      <c r="AE102" s="15"/>
      <c r="AT102" s="260" t="s">
        <v>145</v>
      </c>
      <c r="AU102" s="260" t="s">
        <v>84</v>
      </c>
      <c r="AV102" s="15" t="s">
        <v>139</v>
      </c>
      <c r="AW102" s="15" t="s">
        <v>5</v>
      </c>
      <c r="AX102" s="15" t="s">
        <v>82</v>
      </c>
      <c r="AY102" s="260" t="s">
        <v>131</v>
      </c>
    </row>
    <row r="103" s="2" customFormat="1" ht="24.15" customHeight="1">
      <c r="A103" s="39"/>
      <c r="B103" s="40"/>
      <c r="C103" s="208" t="s">
        <v>84</v>
      </c>
      <c r="D103" s="208" t="s">
        <v>134</v>
      </c>
      <c r="E103" s="209" t="s">
        <v>150</v>
      </c>
      <c r="F103" s="210" t="s">
        <v>151</v>
      </c>
      <c r="G103" s="211" t="s">
        <v>137</v>
      </c>
      <c r="H103" s="212">
        <v>14.550000000000001</v>
      </c>
      <c r="I103" s="213"/>
      <c r="J103" s="213"/>
      <c r="K103" s="214">
        <f>ROUND(P103*H103,2)</f>
        <v>0</v>
      </c>
      <c r="L103" s="210" t="s">
        <v>138</v>
      </c>
      <c r="M103" s="45"/>
      <c r="N103" s="215" t="s">
        <v>20</v>
      </c>
      <c r="O103" s="216" t="s">
        <v>43</v>
      </c>
      <c r="P103" s="217">
        <f>I103+J103</f>
        <v>0</v>
      </c>
      <c r="Q103" s="217">
        <f>ROUND(I103*H103,2)</f>
        <v>0</v>
      </c>
      <c r="R103" s="217">
        <f>ROUND(J103*H103,2)</f>
        <v>0</v>
      </c>
      <c r="S103" s="85"/>
      <c r="T103" s="218">
        <f>S103*H103</f>
        <v>0</v>
      </c>
      <c r="U103" s="218">
        <v>0.0070400000000000003</v>
      </c>
      <c r="V103" s="218">
        <f>U103*H103</f>
        <v>0.10243200000000001</v>
      </c>
      <c r="W103" s="218">
        <v>0</v>
      </c>
      <c r="X103" s="219">
        <f>W103*H103</f>
        <v>0</v>
      </c>
      <c r="Y103" s="39"/>
      <c r="Z103" s="39"/>
      <c r="AA103" s="39"/>
      <c r="AB103" s="39"/>
      <c r="AC103" s="39"/>
      <c r="AD103" s="39"/>
      <c r="AE103" s="39"/>
      <c r="AR103" s="220" t="s">
        <v>139</v>
      </c>
      <c r="AT103" s="220" t="s">
        <v>134</v>
      </c>
      <c r="AU103" s="220" t="s">
        <v>84</v>
      </c>
      <c r="AY103" s="18" t="s">
        <v>131</v>
      </c>
      <c r="BE103" s="221">
        <f>IF(O103="základní",K103,0)</f>
        <v>0</v>
      </c>
      <c r="BF103" s="221">
        <f>IF(O103="snížená",K103,0)</f>
        <v>0</v>
      </c>
      <c r="BG103" s="221">
        <f>IF(O103="zákl. přenesená",K103,0)</f>
        <v>0</v>
      </c>
      <c r="BH103" s="221">
        <f>IF(O103="sníž. přenesená",K103,0)</f>
        <v>0</v>
      </c>
      <c r="BI103" s="221">
        <f>IF(O103="nulová",K103,0)</f>
        <v>0</v>
      </c>
      <c r="BJ103" s="18" t="s">
        <v>82</v>
      </c>
      <c r="BK103" s="221">
        <f>ROUND(P103*H103,2)</f>
        <v>0</v>
      </c>
      <c r="BL103" s="18" t="s">
        <v>139</v>
      </c>
      <c r="BM103" s="220" t="s">
        <v>152</v>
      </c>
    </row>
    <row r="104" s="2" customFormat="1">
      <c r="A104" s="39"/>
      <c r="B104" s="40"/>
      <c r="C104" s="41"/>
      <c r="D104" s="222" t="s">
        <v>141</v>
      </c>
      <c r="E104" s="41"/>
      <c r="F104" s="223" t="s">
        <v>153</v>
      </c>
      <c r="G104" s="41"/>
      <c r="H104" s="41"/>
      <c r="I104" s="224"/>
      <c r="J104" s="224"/>
      <c r="K104" s="41"/>
      <c r="L104" s="41"/>
      <c r="M104" s="45"/>
      <c r="N104" s="225"/>
      <c r="O104" s="226"/>
      <c r="P104" s="85"/>
      <c r="Q104" s="85"/>
      <c r="R104" s="85"/>
      <c r="S104" s="85"/>
      <c r="T104" s="85"/>
      <c r="U104" s="85"/>
      <c r="V104" s="85"/>
      <c r="W104" s="85"/>
      <c r="X104" s="86"/>
      <c r="Y104" s="39"/>
      <c r="Z104" s="39"/>
      <c r="AA104" s="39"/>
      <c r="AB104" s="39"/>
      <c r="AC104" s="39"/>
      <c r="AD104" s="39"/>
      <c r="AE104" s="39"/>
      <c r="AT104" s="18" t="s">
        <v>141</v>
      </c>
      <c r="AU104" s="18" t="s">
        <v>84</v>
      </c>
    </row>
    <row r="105" s="2" customFormat="1">
      <c r="A105" s="39"/>
      <c r="B105" s="40"/>
      <c r="C105" s="41"/>
      <c r="D105" s="227" t="s">
        <v>143</v>
      </c>
      <c r="E105" s="41"/>
      <c r="F105" s="228" t="s">
        <v>154</v>
      </c>
      <c r="G105" s="41"/>
      <c r="H105" s="41"/>
      <c r="I105" s="224"/>
      <c r="J105" s="224"/>
      <c r="K105" s="41"/>
      <c r="L105" s="41"/>
      <c r="M105" s="45"/>
      <c r="N105" s="225"/>
      <c r="O105" s="226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143</v>
      </c>
      <c r="AU105" s="18" t="s">
        <v>84</v>
      </c>
    </row>
    <row r="106" s="14" customFormat="1">
      <c r="A106" s="14"/>
      <c r="B106" s="239"/>
      <c r="C106" s="240"/>
      <c r="D106" s="222" t="s">
        <v>145</v>
      </c>
      <c r="E106" s="241" t="s">
        <v>20</v>
      </c>
      <c r="F106" s="242" t="s">
        <v>155</v>
      </c>
      <c r="G106" s="240"/>
      <c r="H106" s="243">
        <v>14.550000000000001</v>
      </c>
      <c r="I106" s="244"/>
      <c r="J106" s="244"/>
      <c r="K106" s="240"/>
      <c r="L106" s="240"/>
      <c r="M106" s="245"/>
      <c r="N106" s="246"/>
      <c r="O106" s="247"/>
      <c r="P106" s="247"/>
      <c r="Q106" s="247"/>
      <c r="R106" s="247"/>
      <c r="S106" s="247"/>
      <c r="T106" s="247"/>
      <c r="U106" s="247"/>
      <c r="V106" s="247"/>
      <c r="W106" s="247"/>
      <c r="X106" s="248"/>
      <c r="Y106" s="14"/>
      <c r="Z106" s="14"/>
      <c r="AA106" s="14"/>
      <c r="AB106" s="14"/>
      <c r="AC106" s="14"/>
      <c r="AD106" s="14"/>
      <c r="AE106" s="14"/>
      <c r="AT106" s="249" t="s">
        <v>145</v>
      </c>
      <c r="AU106" s="249" t="s">
        <v>84</v>
      </c>
      <c r="AV106" s="14" t="s">
        <v>84</v>
      </c>
      <c r="AW106" s="14" t="s">
        <v>5</v>
      </c>
      <c r="AX106" s="14" t="s">
        <v>82</v>
      </c>
      <c r="AY106" s="249" t="s">
        <v>131</v>
      </c>
    </row>
    <row r="107" s="2" customFormat="1" ht="24.15" customHeight="1">
      <c r="A107" s="39"/>
      <c r="B107" s="40"/>
      <c r="C107" s="208" t="s">
        <v>156</v>
      </c>
      <c r="D107" s="208" t="s">
        <v>134</v>
      </c>
      <c r="E107" s="209" t="s">
        <v>157</v>
      </c>
      <c r="F107" s="210" t="s">
        <v>158</v>
      </c>
      <c r="G107" s="211" t="s">
        <v>159</v>
      </c>
      <c r="H107" s="212">
        <v>6.2999999999999998</v>
      </c>
      <c r="I107" s="213"/>
      <c r="J107" s="213"/>
      <c r="K107" s="214">
        <f>ROUND(P107*H107,2)</f>
        <v>0</v>
      </c>
      <c r="L107" s="210" t="s">
        <v>138</v>
      </c>
      <c r="M107" s="45"/>
      <c r="N107" s="215" t="s">
        <v>20</v>
      </c>
      <c r="O107" s="216" t="s">
        <v>43</v>
      </c>
      <c r="P107" s="217">
        <f>I107+J107</f>
        <v>0</v>
      </c>
      <c r="Q107" s="217">
        <f>ROUND(I107*H107,2)</f>
        <v>0</v>
      </c>
      <c r="R107" s="217">
        <f>ROUND(J107*H107,2)</f>
        <v>0</v>
      </c>
      <c r="S107" s="85"/>
      <c r="T107" s="218">
        <f>S107*H107</f>
        <v>0</v>
      </c>
      <c r="U107" s="218">
        <v>0.010323000000000001</v>
      </c>
      <c r="V107" s="218">
        <f>U107*H107</f>
        <v>0.065034900000000007</v>
      </c>
      <c r="W107" s="218">
        <v>0</v>
      </c>
      <c r="X107" s="219">
        <f>W107*H107</f>
        <v>0</v>
      </c>
      <c r="Y107" s="39"/>
      <c r="Z107" s="39"/>
      <c r="AA107" s="39"/>
      <c r="AB107" s="39"/>
      <c r="AC107" s="39"/>
      <c r="AD107" s="39"/>
      <c r="AE107" s="39"/>
      <c r="AR107" s="220" t="s">
        <v>139</v>
      </c>
      <c r="AT107" s="220" t="s">
        <v>134</v>
      </c>
      <c r="AU107" s="220" t="s">
        <v>84</v>
      </c>
      <c r="AY107" s="18" t="s">
        <v>131</v>
      </c>
      <c r="BE107" s="221">
        <f>IF(O107="základní",K107,0)</f>
        <v>0</v>
      </c>
      <c r="BF107" s="221">
        <f>IF(O107="snížená",K107,0)</f>
        <v>0</v>
      </c>
      <c r="BG107" s="221">
        <f>IF(O107="zákl. přenesená",K107,0)</f>
        <v>0</v>
      </c>
      <c r="BH107" s="221">
        <f>IF(O107="sníž. přenesená",K107,0)</f>
        <v>0</v>
      </c>
      <c r="BI107" s="221">
        <f>IF(O107="nulová",K107,0)</f>
        <v>0</v>
      </c>
      <c r="BJ107" s="18" t="s">
        <v>82</v>
      </c>
      <c r="BK107" s="221">
        <f>ROUND(P107*H107,2)</f>
        <v>0</v>
      </c>
      <c r="BL107" s="18" t="s">
        <v>139</v>
      </c>
      <c r="BM107" s="220" t="s">
        <v>160</v>
      </c>
    </row>
    <row r="108" s="2" customFormat="1">
      <c r="A108" s="39"/>
      <c r="B108" s="40"/>
      <c r="C108" s="41"/>
      <c r="D108" s="222" t="s">
        <v>141</v>
      </c>
      <c r="E108" s="41"/>
      <c r="F108" s="223" t="s">
        <v>161</v>
      </c>
      <c r="G108" s="41"/>
      <c r="H108" s="41"/>
      <c r="I108" s="224"/>
      <c r="J108" s="224"/>
      <c r="K108" s="41"/>
      <c r="L108" s="41"/>
      <c r="M108" s="45"/>
      <c r="N108" s="225"/>
      <c r="O108" s="226"/>
      <c r="P108" s="85"/>
      <c r="Q108" s="85"/>
      <c r="R108" s="85"/>
      <c r="S108" s="85"/>
      <c r="T108" s="85"/>
      <c r="U108" s="85"/>
      <c r="V108" s="85"/>
      <c r="W108" s="85"/>
      <c r="X108" s="86"/>
      <c r="Y108" s="39"/>
      <c r="Z108" s="39"/>
      <c r="AA108" s="39"/>
      <c r="AB108" s="39"/>
      <c r="AC108" s="39"/>
      <c r="AD108" s="39"/>
      <c r="AE108" s="39"/>
      <c r="AT108" s="18" t="s">
        <v>141</v>
      </c>
      <c r="AU108" s="18" t="s">
        <v>84</v>
      </c>
    </row>
    <row r="109" s="2" customFormat="1">
      <c r="A109" s="39"/>
      <c r="B109" s="40"/>
      <c r="C109" s="41"/>
      <c r="D109" s="227" t="s">
        <v>143</v>
      </c>
      <c r="E109" s="41"/>
      <c r="F109" s="228" t="s">
        <v>162</v>
      </c>
      <c r="G109" s="41"/>
      <c r="H109" s="41"/>
      <c r="I109" s="224"/>
      <c r="J109" s="224"/>
      <c r="K109" s="41"/>
      <c r="L109" s="41"/>
      <c r="M109" s="45"/>
      <c r="N109" s="225"/>
      <c r="O109" s="226"/>
      <c r="P109" s="85"/>
      <c r="Q109" s="85"/>
      <c r="R109" s="85"/>
      <c r="S109" s="85"/>
      <c r="T109" s="85"/>
      <c r="U109" s="85"/>
      <c r="V109" s="85"/>
      <c r="W109" s="85"/>
      <c r="X109" s="86"/>
      <c r="Y109" s="39"/>
      <c r="Z109" s="39"/>
      <c r="AA109" s="39"/>
      <c r="AB109" s="39"/>
      <c r="AC109" s="39"/>
      <c r="AD109" s="39"/>
      <c r="AE109" s="39"/>
      <c r="AT109" s="18" t="s">
        <v>143</v>
      </c>
      <c r="AU109" s="18" t="s">
        <v>84</v>
      </c>
    </row>
    <row r="110" s="14" customFormat="1">
      <c r="A110" s="14"/>
      <c r="B110" s="239"/>
      <c r="C110" s="240"/>
      <c r="D110" s="222" t="s">
        <v>145</v>
      </c>
      <c r="E110" s="241" t="s">
        <v>20</v>
      </c>
      <c r="F110" s="242" t="s">
        <v>163</v>
      </c>
      <c r="G110" s="240"/>
      <c r="H110" s="243">
        <v>6.2999999999999998</v>
      </c>
      <c r="I110" s="244"/>
      <c r="J110" s="244"/>
      <c r="K110" s="240"/>
      <c r="L110" s="240"/>
      <c r="M110" s="245"/>
      <c r="N110" s="246"/>
      <c r="O110" s="247"/>
      <c r="P110" s="247"/>
      <c r="Q110" s="247"/>
      <c r="R110" s="247"/>
      <c r="S110" s="247"/>
      <c r="T110" s="247"/>
      <c r="U110" s="247"/>
      <c r="V110" s="247"/>
      <c r="W110" s="247"/>
      <c r="X110" s="248"/>
      <c r="Y110" s="14"/>
      <c r="Z110" s="14"/>
      <c r="AA110" s="14"/>
      <c r="AB110" s="14"/>
      <c r="AC110" s="14"/>
      <c r="AD110" s="14"/>
      <c r="AE110" s="14"/>
      <c r="AT110" s="249" t="s">
        <v>145</v>
      </c>
      <c r="AU110" s="249" t="s">
        <v>84</v>
      </c>
      <c r="AV110" s="14" t="s">
        <v>84</v>
      </c>
      <c r="AW110" s="14" t="s">
        <v>5</v>
      </c>
      <c r="AX110" s="14" t="s">
        <v>82</v>
      </c>
      <c r="AY110" s="249" t="s">
        <v>131</v>
      </c>
    </row>
    <row r="111" s="2" customFormat="1" ht="24.15" customHeight="1">
      <c r="A111" s="39"/>
      <c r="B111" s="40"/>
      <c r="C111" s="208" t="s">
        <v>139</v>
      </c>
      <c r="D111" s="208" t="s">
        <v>134</v>
      </c>
      <c r="E111" s="209" t="s">
        <v>164</v>
      </c>
      <c r="F111" s="210" t="s">
        <v>165</v>
      </c>
      <c r="G111" s="211" t="s">
        <v>159</v>
      </c>
      <c r="H111" s="212">
        <v>38</v>
      </c>
      <c r="I111" s="213"/>
      <c r="J111" s="213"/>
      <c r="K111" s="214">
        <f>ROUND(P111*H111,2)</f>
        <v>0</v>
      </c>
      <c r="L111" s="210" t="s">
        <v>138</v>
      </c>
      <c r="M111" s="45"/>
      <c r="N111" s="215" t="s">
        <v>20</v>
      </c>
      <c r="O111" s="216" t="s">
        <v>43</v>
      </c>
      <c r="P111" s="217">
        <f>I111+J111</f>
        <v>0</v>
      </c>
      <c r="Q111" s="217">
        <f>ROUND(I111*H111,2)</f>
        <v>0</v>
      </c>
      <c r="R111" s="217">
        <f>ROUND(J111*H111,2)</f>
        <v>0</v>
      </c>
      <c r="S111" s="85"/>
      <c r="T111" s="218">
        <f>S111*H111</f>
        <v>0</v>
      </c>
      <c r="U111" s="218">
        <v>0.020646000000000001</v>
      </c>
      <c r="V111" s="218">
        <f>U111*H111</f>
        <v>0.78454800000000002</v>
      </c>
      <c r="W111" s="218">
        <v>0</v>
      </c>
      <c r="X111" s="219">
        <f>W111*H111</f>
        <v>0</v>
      </c>
      <c r="Y111" s="39"/>
      <c r="Z111" s="39"/>
      <c r="AA111" s="39"/>
      <c r="AB111" s="39"/>
      <c r="AC111" s="39"/>
      <c r="AD111" s="39"/>
      <c r="AE111" s="39"/>
      <c r="AR111" s="220" t="s">
        <v>139</v>
      </c>
      <c r="AT111" s="220" t="s">
        <v>134</v>
      </c>
      <c r="AU111" s="220" t="s">
        <v>84</v>
      </c>
      <c r="AY111" s="18" t="s">
        <v>131</v>
      </c>
      <c r="BE111" s="221">
        <f>IF(O111="základní",K111,0)</f>
        <v>0</v>
      </c>
      <c r="BF111" s="221">
        <f>IF(O111="snížená",K111,0)</f>
        <v>0</v>
      </c>
      <c r="BG111" s="221">
        <f>IF(O111="zákl. přenesená",K111,0)</f>
        <v>0</v>
      </c>
      <c r="BH111" s="221">
        <f>IF(O111="sníž. přenesená",K111,0)</f>
        <v>0</v>
      </c>
      <c r="BI111" s="221">
        <f>IF(O111="nulová",K111,0)</f>
        <v>0</v>
      </c>
      <c r="BJ111" s="18" t="s">
        <v>82</v>
      </c>
      <c r="BK111" s="221">
        <f>ROUND(P111*H111,2)</f>
        <v>0</v>
      </c>
      <c r="BL111" s="18" t="s">
        <v>139</v>
      </c>
      <c r="BM111" s="220" t="s">
        <v>166</v>
      </c>
    </row>
    <row r="112" s="2" customFormat="1">
      <c r="A112" s="39"/>
      <c r="B112" s="40"/>
      <c r="C112" s="41"/>
      <c r="D112" s="222" t="s">
        <v>141</v>
      </c>
      <c r="E112" s="41"/>
      <c r="F112" s="223" t="s">
        <v>167</v>
      </c>
      <c r="G112" s="41"/>
      <c r="H112" s="41"/>
      <c r="I112" s="224"/>
      <c r="J112" s="224"/>
      <c r="K112" s="41"/>
      <c r="L112" s="41"/>
      <c r="M112" s="45"/>
      <c r="N112" s="225"/>
      <c r="O112" s="226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141</v>
      </c>
      <c r="AU112" s="18" t="s">
        <v>84</v>
      </c>
    </row>
    <row r="113" s="2" customFormat="1">
      <c r="A113" s="39"/>
      <c r="B113" s="40"/>
      <c r="C113" s="41"/>
      <c r="D113" s="227" t="s">
        <v>143</v>
      </c>
      <c r="E113" s="41"/>
      <c r="F113" s="228" t="s">
        <v>168</v>
      </c>
      <c r="G113" s="41"/>
      <c r="H113" s="41"/>
      <c r="I113" s="224"/>
      <c r="J113" s="224"/>
      <c r="K113" s="41"/>
      <c r="L113" s="41"/>
      <c r="M113" s="45"/>
      <c r="N113" s="225"/>
      <c r="O113" s="226"/>
      <c r="P113" s="85"/>
      <c r="Q113" s="85"/>
      <c r="R113" s="85"/>
      <c r="S113" s="85"/>
      <c r="T113" s="85"/>
      <c r="U113" s="85"/>
      <c r="V113" s="85"/>
      <c r="W113" s="85"/>
      <c r="X113" s="86"/>
      <c r="Y113" s="39"/>
      <c r="Z113" s="39"/>
      <c r="AA113" s="39"/>
      <c r="AB113" s="39"/>
      <c r="AC113" s="39"/>
      <c r="AD113" s="39"/>
      <c r="AE113" s="39"/>
      <c r="AT113" s="18" t="s">
        <v>143</v>
      </c>
      <c r="AU113" s="18" t="s">
        <v>84</v>
      </c>
    </row>
    <row r="114" s="14" customFormat="1">
      <c r="A114" s="14"/>
      <c r="B114" s="239"/>
      <c r="C114" s="240"/>
      <c r="D114" s="222" t="s">
        <v>145</v>
      </c>
      <c r="E114" s="241" t="s">
        <v>20</v>
      </c>
      <c r="F114" s="242" t="s">
        <v>169</v>
      </c>
      <c r="G114" s="240"/>
      <c r="H114" s="243">
        <v>38</v>
      </c>
      <c r="I114" s="244"/>
      <c r="J114" s="244"/>
      <c r="K114" s="240"/>
      <c r="L114" s="240"/>
      <c r="M114" s="245"/>
      <c r="N114" s="246"/>
      <c r="O114" s="247"/>
      <c r="P114" s="247"/>
      <c r="Q114" s="247"/>
      <c r="R114" s="247"/>
      <c r="S114" s="247"/>
      <c r="T114" s="247"/>
      <c r="U114" s="247"/>
      <c r="V114" s="247"/>
      <c r="W114" s="247"/>
      <c r="X114" s="248"/>
      <c r="Y114" s="14"/>
      <c r="Z114" s="14"/>
      <c r="AA114" s="14"/>
      <c r="AB114" s="14"/>
      <c r="AC114" s="14"/>
      <c r="AD114" s="14"/>
      <c r="AE114" s="14"/>
      <c r="AT114" s="249" t="s">
        <v>145</v>
      </c>
      <c r="AU114" s="249" t="s">
        <v>84</v>
      </c>
      <c r="AV114" s="14" t="s">
        <v>84</v>
      </c>
      <c r="AW114" s="14" t="s">
        <v>5</v>
      </c>
      <c r="AX114" s="14" t="s">
        <v>82</v>
      </c>
      <c r="AY114" s="249" t="s">
        <v>131</v>
      </c>
    </row>
    <row r="115" s="12" customFormat="1" ht="22.8" customHeight="1">
      <c r="A115" s="12"/>
      <c r="B115" s="191"/>
      <c r="C115" s="192"/>
      <c r="D115" s="193" t="s">
        <v>73</v>
      </c>
      <c r="E115" s="206" t="s">
        <v>170</v>
      </c>
      <c r="F115" s="206" t="s">
        <v>171</v>
      </c>
      <c r="G115" s="192"/>
      <c r="H115" s="192"/>
      <c r="I115" s="195"/>
      <c r="J115" s="195"/>
      <c r="K115" s="207">
        <f>BK115</f>
        <v>0</v>
      </c>
      <c r="L115" s="192"/>
      <c r="M115" s="197"/>
      <c r="N115" s="198"/>
      <c r="O115" s="199"/>
      <c r="P115" s="199"/>
      <c r="Q115" s="200">
        <f>SUM(Q116:Q126)</f>
        <v>0</v>
      </c>
      <c r="R115" s="200">
        <f>SUM(R116:R126)</f>
        <v>0</v>
      </c>
      <c r="S115" s="199"/>
      <c r="T115" s="201">
        <f>SUM(T116:T126)</f>
        <v>0</v>
      </c>
      <c r="U115" s="199"/>
      <c r="V115" s="201">
        <f>SUM(V116:V126)</f>
        <v>0</v>
      </c>
      <c r="W115" s="199"/>
      <c r="X115" s="202">
        <f>SUM(X116:X126)</f>
        <v>0</v>
      </c>
      <c r="Y115" s="12"/>
      <c r="Z115" s="12"/>
      <c r="AA115" s="12"/>
      <c r="AB115" s="12"/>
      <c r="AC115" s="12"/>
      <c r="AD115" s="12"/>
      <c r="AE115" s="12"/>
      <c r="AR115" s="203" t="s">
        <v>82</v>
      </c>
      <c r="AT115" s="204" t="s">
        <v>73</v>
      </c>
      <c r="AU115" s="204" t="s">
        <v>82</v>
      </c>
      <c r="AY115" s="203" t="s">
        <v>131</v>
      </c>
      <c r="BK115" s="205">
        <f>SUM(BK116:BK126)</f>
        <v>0</v>
      </c>
    </row>
    <row r="116" s="2" customFormat="1" ht="24.15" customHeight="1">
      <c r="A116" s="39"/>
      <c r="B116" s="40"/>
      <c r="C116" s="208" t="s">
        <v>172</v>
      </c>
      <c r="D116" s="208" t="s">
        <v>134</v>
      </c>
      <c r="E116" s="209" t="s">
        <v>173</v>
      </c>
      <c r="F116" s="210" t="s">
        <v>174</v>
      </c>
      <c r="G116" s="211" t="s">
        <v>137</v>
      </c>
      <c r="H116" s="212">
        <v>302.39999999999998</v>
      </c>
      <c r="I116" s="213"/>
      <c r="J116" s="213"/>
      <c r="K116" s="214">
        <f>ROUND(P116*H116,2)</f>
        <v>0</v>
      </c>
      <c r="L116" s="210" t="s">
        <v>138</v>
      </c>
      <c r="M116" s="45"/>
      <c r="N116" s="215" t="s">
        <v>20</v>
      </c>
      <c r="O116" s="216" t="s">
        <v>43</v>
      </c>
      <c r="P116" s="217">
        <f>I116+J116</f>
        <v>0</v>
      </c>
      <c r="Q116" s="217">
        <f>ROUND(I116*H116,2)</f>
        <v>0</v>
      </c>
      <c r="R116" s="217">
        <f>ROUND(J116*H116,2)</f>
        <v>0</v>
      </c>
      <c r="S116" s="85"/>
      <c r="T116" s="218">
        <f>S116*H116</f>
        <v>0</v>
      </c>
      <c r="U116" s="218">
        <v>0</v>
      </c>
      <c r="V116" s="218">
        <f>U116*H116</f>
        <v>0</v>
      </c>
      <c r="W116" s="218">
        <v>0</v>
      </c>
      <c r="X116" s="219">
        <f>W116*H116</f>
        <v>0</v>
      </c>
      <c r="Y116" s="39"/>
      <c r="Z116" s="39"/>
      <c r="AA116" s="39"/>
      <c r="AB116" s="39"/>
      <c r="AC116" s="39"/>
      <c r="AD116" s="39"/>
      <c r="AE116" s="39"/>
      <c r="AR116" s="220" t="s">
        <v>139</v>
      </c>
      <c r="AT116" s="220" t="s">
        <v>134</v>
      </c>
      <c r="AU116" s="220" t="s">
        <v>84</v>
      </c>
      <c r="AY116" s="18" t="s">
        <v>131</v>
      </c>
      <c r="BE116" s="221">
        <f>IF(O116="základní",K116,0)</f>
        <v>0</v>
      </c>
      <c r="BF116" s="221">
        <f>IF(O116="snížená",K116,0)</f>
        <v>0</v>
      </c>
      <c r="BG116" s="221">
        <f>IF(O116="zákl. přenesená",K116,0)</f>
        <v>0</v>
      </c>
      <c r="BH116" s="221">
        <f>IF(O116="sníž. přenesená",K116,0)</f>
        <v>0</v>
      </c>
      <c r="BI116" s="221">
        <f>IF(O116="nulová",K116,0)</f>
        <v>0</v>
      </c>
      <c r="BJ116" s="18" t="s">
        <v>82</v>
      </c>
      <c r="BK116" s="221">
        <f>ROUND(P116*H116,2)</f>
        <v>0</v>
      </c>
      <c r="BL116" s="18" t="s">
        <v>139</v>
      </c>
      <c r="BM116" s="220" t="s">
        <v>175</v>
      </c>
    </row>
    <row r="117" s="2" customFormat="1">
      <c r="A117" s="39"/>
      <c r="B117" s="40"/>
      <c r="C117" s="41"/>
      <c r="D117" s="222" t="s">
        <v>141</v>
      </c>
      <c r="E117" s="41"/>
      <c r="F117" s="223" t="s">
        <v>176</v>
      </c>
      <c r="G117" s="41"/>
      <c r="H117" s="41"/>
      <c r="I117" s="224"/>
      <c r="J117" s="224"/>
      <c r="K117" s="41"/>
      <c r="L117" s="41"/>
      <c r="M117" s="45"/>
      <c r="N117" s="225"/>
      <c r="O117" s="226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141</v>
      </c>
      <c r="AU117" s="18" t="s">
        <v>84</v>
      </c>
    </row>
    <row r="118" s="2" customFormat="1">
      <c r="A118" s="39"/>
      <c r="B118" s="40"/>
      <c r="C118" s="41"/>
      <c r="D118" s="227" t="s">
        <v>143</v>
      </c>
      <c r="E118" s="41"/>
      <c r="F118" s="228" t="s">
        <v>177</v>
      </c>
      <c r="G118" s="41"/>
      <c r="H118" s="41"/>
      <c r="I118" s="224"/>
      <c r="J118" s="224"/>
      <c r="K118" s="41"/>
      <c r="L118" s="41"/>
      <c r="M118" s="45"/>
      <c r="N118" s="225"/>
      <c r="O118" s="226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143</v>
      </c>
      <c r="AU118" s="18" t="s">
        <v>84</v>
      </c>
    </row>
    <row r="119" s="14" customFormat="1">
      <c r="A119" s="14"/>
      <c r="B119" s="239"/>
      <c r="C119" s="240"/>
      <c r="D119" s="222" t="s">
        <v>145</v>
      </c>
      <c r="E119" s="241" t="s">
        <v>20</v>
      </c>
      <c r="F119" s="242" t="s">
        <v>178</v>
      </c>
      <c r="G119" s="240"/>
      <c r="H119" s="243">
        <v>302.39999999999998</v>
      </c>
      <c r="I119" s="244"/>
      <c r="J119" s="244"/>
      <c r="K119" s="240"/>
      <c r="L119" s="240"/>
      <c r="M119" s="245"/>
      <c r="N119" s="246"/>
      <c r="O119" s="247"/>
      <c r="P119" s="247"/>
      <c r="Q119" s="247"/>
      <c r="R119" s="247"/>
      <c r="S119" s="247"/>
      <c r="T119" s="247"/>
      <c r="U119" s="247"/>
      <c r="V119" s="247"/>
      <c r="W119" s="247"/>
      <c r="X119" s="248"/>
      <c r="Y119" s="14"/>
      <c r="Z119" s="14"/>
      <c r="AA119" s="14"/>
      <c r="AB119" s="14"/>
      <c r="AC119" s="14"/>
      <c r="AD119" s="14"/>
      <c r="AE119" s="14"/>
      <c r="AT119" s="249" t="s">
        <v>145</v>
      </c>
      <c r="AU119" s="249" t="s">
        <v>84</v>
      </c>
      <c r="AV119" s="14" t="s">
        <v>84</v>
      </c>
      <c r="AW119" s="14" t="s">
        <v>5</v>
      </c>
      <c r="AX119" s="14" t="s">
        <v>82</v>
      </c>
      <c r="AY119" s="249" t="s">
        <v>131</v>
      </c>
    </row>
    <row r="120" s="2" customFormat="1">
      <c r="A120" s="39"/>
      <c r="B120" s="40"/>
      <c r="C120" s="208" t="s">
        <v>132</v>
      </c>
      <c r="D120" s="208" t="s">
        <v>134</v>
      </c>
      <c r="E120" s="209" t="s">
        <v>179</v>
      </c>
      <c r="F120" s="210" t="s">
        <v>180</v>
      </c>
      <c r="G120" s="211" t="s">
        <v>137</v>
      </c>
      <c r="H120" s="212">
        <v>4233.6000000000004</v>
      </c>
      <c r="I120" s="213"/>
      <c r="J120" s="213"/>
      <c r="K120" s="214">
        <f>ROUND(P120*H120,2)</f>
        <v>0</v>
      </c>
      <c r="L120" s="210" t="s">
        <v>138</v>
      </c>
      <c r="M120" s="45"/>
      <c r="N120" s="215" t="s">
        <v>20</v>
      </c>
      <c r="O120" s="216" t="s">
        <v>43</v>
      </c>
      <c r="P120" s="217">
        <f>I120+J120</f>
        <v>0</v>
      </c>
      <c r="Q120" s="217">
        <f>ROUND(I120*H120,2)</f>
        <v>0</v>
      </c>
      <c r="R120" s="217">
        <f>ROUND(J120*H120,2)</f>
        <v>0</v>
      </c>
      <c r="S120" s="85"/>
      <c r="T120" s="218">
        <f>S120*H120</f>
        <v>0</v>
      </c>
      <c r="U120" s="218">
        <v>0</v>
      </c>
      <c r="V120" s="218">
        <f>U120*H120</f>
        <v>0</v>
      </c>
      <c r="W120" s="218">
        <v>0</v>
      </c>
      <c r="X120" s="219">
        <f>W120*H120</f>
        <v>0</v>
      </c>
      <c r="Y120" s="39"/>
      <c r="Z120" s="39"/>
      <c r="AA120" s="39"/>
      <c r="AB120" s="39"/>
      <c r="AC120" s="39"/>
      <c r="AD120" s="39"/>
      <c r="AE120" s="39"/>
      <c r="AR120" s="220" t="s">
        <v>139</v>
      </c>
      <c r="AT120" s="220" t="s">
        <v>134</v>
      </c>
      <c r="AU120" s="220" t="s">
        <v>84</v>
      </c>
      <c r="AY120" s="18" t="s">
        <v>131</v>
      </c>
      <c r="BE120" s="221">
        <f>IF(O120="základní",K120,0)</f>
        <v>0</v>
      </c>
      <c r="BF120" s="221">
        <f>IF(O120="snížená",K120,0)</f>
        <v>0</v>
      </c>
      <c r="BG120" s="221">
        <f>IF(O120="zákl. přenesená",K120,0)</f>
        <v>0</v>
      </c>
      <c r="BH120" s="221">
        <f>IF(O120="sníž. přenesená",K120,0)</f>
        <v>0</v>
      </c>
      <c r="BI120" s="221">
        <f>IF(O120="nulová",K120,0)</f>
        <v>0</v>
      </c>
      <c r="BJ120" s="18" t="s">
        <v>82</v>
      </c>
      <c r="BK120" s="221">
        <f>ROUND(P120*H120,2)</f>
        <v>0</v>
      </c>
      <c r="BL120" s="18" t="s">
        <v>139</v>
      </c>
      <c r="BM120" s="220" t="s">
        <v>181</v>
      </c>
    </row>
    <row r="121" s="2" customFormat="1">
      <c r="A121" s="39"/>
      <c r="B121" s="40"/>
      <c r="C121" s="41"/>
      <c r="D121" s="222" t="s">
        <v>141</v>
      </c>
      <c r="E121" s="41"/>
      <c r="F121" s="223" t="s">
        <v>182</v>
      </c>
      <c r="G121" s="41"/>
      <c r="H121" s="41"/>
      <c r="I121" s="224"/>
      <c r="J121" s="224"/>
      <c r="K121" s="41"/>
      <c r="L121" s="41"/>
      <c r="M121" s="45"/>
      <c r="N121" s="225"/>
      <c r="O121" s="226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141</v>
      </c>
      <c r="AU121" s="18" t="s">
        <v>84</v>
      </c>
    </row>
    <row r="122" s="2" customFormat="1">
      <c r="A122" s="39"/>
      <c r="B122" s="40"/>
      <c r="C122" s="41"/>
      <c r="D122" s="227" t="s">
        <v>143</v>
      </c>
      <c r="E122" s="41"/>
      <c r="F122" s="228" t="s">
        <v>183</v>
      </c>
      <c r="G122" s="41"/>
      <c r="H122" s="41"/>
      <c r="I122" s="224"/>
      <c r="J122" s="224"/>
      <c r="K122" s="41"/>
      <c r="L122" s="41"/>
      <c r="M122" s="45"/>
      <c r="N122" s="225"/>
      <c r="O122" s="226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143</v>
      </c>
      <c r="AU122" s="18" t="s">
        <v>84</v>
      </c>
    </row>
    <row r="123" s="14" customFormat="1">
      <c r="A123" s="14"/>
      <c r="B123" s="239"/>
      <c r="C123" s="240"/>
      <c r="D123" s="222" t="s">
        <v>145</v>
      </c>
      <c r="E123" s="241" t="s">
        <v>20</v>
      </c>
      <c r="F123" s="242" t="s">
        <v>184</v>
      </c>
      <c r="G123" s="240"/>
      <c r="H123" s="243">
        <v>4233.6000000000004</v>
      </c>
      <c r="I123" s="244"/>
      <c r="J123" s="244"/>
      <c r="K123" s="240"/>
      <c r="L123" s="240"/>
      <c r="M123" s="245"/>
      <c r="N123" s="246"/>
      <c r="O123" s="247"/>
      <c r="P123" s="247"/>
      <c r="Q123" s="247"/>
      <c r="R123" s="247"/>
      <c r="S123" s="247"/>
      <c r="T123" s="247"/>
      <c r="U123" s="247"/>
      <c r="V123" s="247"/>
      <c r="W123" s="247"/>
      <c r="X123" s="248"/>
      <c r="Y123" s="14"/>
      <c r="Z123" s="14"/>
      <c r="AA123" s="14"/>
      <c r="AB123" s="14"/>
      <c r="AC123" s="14"/>
      <c r="AD123" s="14"/>
      <c r="AE123" s="14"/>
      <c r="AT123" s="249" t="s">
        <v>145</v>
      </c>
      <c r="AU123" s="249" t="s">
        <v>84</v>
      </c>
      <c r="AV123" s="14" t="s">
        <v>84</v>
      </c>
      <c r="AW123" s="14" t="s">
        <v>5</v>
      </c>
      <c r="AX123" s="14" t="s">
        <v>82</v>
      </c>
      <c r="AY123" s="249" t="s">
        <v>131</v>
      </c>
    </row>
    <row r="124" s="2" customFormat="1" ht="24.15" customHeight="1">
      <c r="A124" s="39"/>
      <c r="B124" s="40"/>
      <c r="C124" s="208" t="s">
        <v>185</v>
      </c>
      <c r="D124" s="208" t="s">
        <v>134</v>
      </c>
      <c r="E124" s="209" t="s">
        <v>186</v>
      </c>
      <c r="F124" s="210" t="s">
        <v>187</v>
      </c>
      <c r="G124" s="211" t="s">
        <v>137</v>
      </c>
      <c r="H124" s="212">
        <v>302.39999999999998</v>
      </c>
      <c r="I124" s="213"/>
      <c r="J124" s="213"/>
      <c r="K124" s="214">
        <f>ROUND(P124*H124,2)</f>
        <v>0</v>
      </c>
      <c r="L124" s="210" t="s">
        <v>138</v>
      </c>
      <c r="M124" s="45"/>
      <c r="N124" s="215" t="s">
        <v>20</v>
      </c>
      <c r="O124" s="216" t="s">
        <v>43</v>
      </c>
      <c r="P124" s="217">
        <f>I124+J124</f>
        <v>0</v>
      </c>
      <c r="Q124" s="217">
        <f>ROUND(I124*H124,2)</f>
        <v>0</v>
      </c>
      <c r="R124" s="217">
        <f>ROUND(J124*H124,2)</f>
        <v>0</v>
      </c>
      <c r="S124" s="85"/>
      <c r="T124" s="218">
        <f>S124*H124</f>
        <v>0</v>
      </c>
      <c r="U124" s="218">
        <v>0</v>
      </c>
      <c r="V124" s="218">
        <f>U124*H124</f>
        <v>0</v>
      </c>
      <c r="W124" s="218">
        <v>0</v>
      </c>
      <c r="X124" s="219">
        <f>W124*H124</f>
        <v>0</v>
      </c>
      <c r="Y124" s="39"/>
      <c r="Z124" s="39"/>
      <c r="AA124" s="39"/>
      <c r="AB124" s="39"/>
      <c r="AC124" s="39"/>
      <c r="AD124" s="39"/>
      <c r="AE124" s="39"/>
      <c r="AR124" s="220" t="s">
        <v>139</v>
      </c>
      <c r="AT124" s="220" t="s">
        <v>134</v>
      </c>
      <c r="AU124" s="220" t="s">
        <v>84</v>
      </c>
      <c r="AY124" s="18" t="s">
        <v>131</v>
      </c>
      <c r="BE124" s="221">
        <f>IF(O124="základní",K124,0)</f>
        <v>0</v>
      </c>
      <c r="BF124" s="221">
        <f>IF(O124="snížená",K124,0)</f>
        <v>0</v>
      </c>
      <c r="BG124" s="221">
        <f>IF(O124="zákl. přenesená",K124,0)</f>
        <v>0</v>
      </c>
      <c r="BH124" s="221">
        <f>IF(O124="sníž. přenesená",K124,0)</f>
        <v>0</v>
      </c>
      <c r="BI124" s="221">
        <f>IF(O124="nulová",K124,0)</f>
        <v>0</v>
      </c>
      <c r="BJ124" s="18" t="s">
        <v>82</v>
      </c>
      <c r="BK124" s="221">
        <f>ROUND(P124*H124,2)</f>
        <v>0</v>
      </c>
      <c r="BL124" s="18" t="s">
        <v>139</v>
      </c>
      <c r="BM124" s="220" t="s">
        <v>188</v>
      </c>
    </row>
    <row r="125" s="2" customFormat="1">
      <c r="A125" s="39"/>
      <c r="B125" s="40"/>
      <c r="C125" s="41"/>
      <c r="D125" s="222" t="s">
        <v>141</v>
      </c>
      <c r="E125" s="41"/>
      <c r="F125" s="223" t="s">
        <v>189</v>
      </c>
      <c r="G125" s="41"/>
      <c r="H125" s="41"/>
      <c r="I125" s="224"/>
      <c r="J125" s="224"/>
      <c r="K125" s="41"/>
      <c r="L125" s="41"/>
      <c r="M125" s="45"/>
      <c r="N125" s="225"/>
      <c r="O125" s="226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141</v>
      </c>
      <c r="AU125" s="18" t="s">
        <v>84</v>
      </c>
    </row>
    <row r="126" s="2" customFormat="1">
      <c r="A126" s="39"/>
      <c r="B126" s="40"/>
      <c r="C126" s="41"/>
      <c r="D126" s="227" t="s">
        <v>143</v>
      </c>
      <c r="E126" s="41"/>
      <c r="F126" s="228" t="s">
        <v>190</v>
      </c>
      <c r="G126" s="41"/>
      <c r="H126" s="41"/>
      <c r="I126" s="224"/>
      <c r="J126" s="224"/>
      <c r="K126" s="41"/>
      <c r="L126" s="41"/>
      <c r="M126" s="4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143</v>
      </c>
      <c r="AU126" s="18" t="s">
        <v>84</v>
      </c>
    </row>
    <row r="127" s="12" customFormat="1" ht="22.8" customHeight="1">
      <c r="A127" s="12"/>
      <c r="B127" s="191"/>
      <c r="C127" s="192"/>
      <c r="D127" s="193" t="s">
        <v>73</v>
      </c>
      <c r="E127" s="206" t="s">
        <v>191</v>
      </c>
      <c r="F127" s="206" t="s">
        <v>192</v>
      </c>
      <c r="G127" s="192"/>
      <c r="H127" s="192"/>
      <c r="I127" s="195"/>
      <c r="J127" s="195"/>
      <c r="K127" s="207">
        <f>BK127</f>
        <v>0</v>
      </c>
      <c r="L127" s="192"/>
      <c r="M127" s="197"/>
      <c r="N127" s="198"/>
      <c r="O127" s="199"/>
      <c r="P127" s="199"/>
      <c r="Q127" s="200">
        <f>SUM(Q128:Q159)</f>
        <v>0</v>
      </c>
      <c r="R127" s="200">
        <f>SUM(R128:R159)</f>
        <v>0</v>
      </c>
      <c r="S127" s="199"/>
      <c r="T127" s="201">
        <f>SUM(T128:T159)</f>
        <v>0</v>
      </c>
      <c r="U127" s="199"/>
      <c r="V127" s="201">
        <f>SUM(V128:V159)</f>
        <v>0</v>
      </c>
      <c r="W127" s="199"/>
      <c r="X127" s="202">
        <f>SUM(X128:X159)</f>
        <v>0</v>
      </c>
      <c r="Y127" s="12"/>
      <c r="Z127" s="12"/>
      <c r="AA127" s="12"/>
      <c r="AB127" s="12"/>
      <c r="AC127" s="12"/>
      <c r="AD127" s="12"/>
      <c r="AE127" s="12"/>
      <c r="AR127" s="203" t="s">
        <v>82</v>
      </c>
      <c r="AT127" s="204" t="s">
        <v>73</v>
      </c>
      <c r="AU127" s="204" t="s">
        <v>82</v>
      </c>
      <c r="AY127" s="203" t="s">
        <v>131</v>
      </c>
      <c r="BK127" s="205">
        <f>SUM(BK128:BK159)</f>
        <v>0</v>
      </c>
    </row>
    <row r="128" s="2" customFormat="1">
      <c r="A128" s="39"/>
      <c r="B128" s="40"/>
      <c r="C128" s="208" t="s">
        <v>193</v>
      </c>
      <c r="D128" s="208" t="s">
        <v>134</v>
      </c>
      <c r="E128" s="209" t="s">
        <v>194</v>
      </c>
      <c r="F128" s="210" t="s">
        <v>195</v>
      </c>
      <c r="G128" s="211" t="s">
        <v>196</v>
      </c>
      <c r="H128" s="212">
        <v>9.1259999999999994</v>
      </c>
      <c r="I128" s="213"/>
      <c r="J128" s="213"/>
      <c r="K128" s="214">
        <f>ROUND(P128*H128,2)</f>
        <v>0</v>
      </c>
      <c r="L128" s="210" t="s">
        <v>138</v>
      </c>
      <c r="M128" s="45"/>
      <c r="N128" s="215" t="s">
        <v>20</v>
      </c>
      <c r="O128" s="216" t="s">
        <v>43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85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9">
        <f>W128*H128</f>
        <v>0</v>
      </c>
      <c r="Y128" s="39"/>
      <c r="Z128" s="39"/>
      <c r="AA128" s="39"/>
      <c r="AB128" s="39"/>
      <c r="AC128" s="39"/>
      <c r="AD128" s="39"/>
      <c r="AE128" s="39"/>
      <c r="AR128" s="220" t="s">
        <v>139</v>
      </c>
      <c r="AT128" s="220" t="s">
        <v>134</v>
      </c>
      <c r="AU128" s="220" t="s">
        <v>84</v>
      </c>
      <c r="AY128" s="18" t="s">
        <v>131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8" t="s">
        <v>82</v>
      </c>
      <c r="BK128" s="221">
        <f>ROUND(P128*H128,2)</f>
        <v>0</v>
      </c>
      <c r="BL128" s="18" t="s">
        <v>139</v>
      </c>
      <c r="BM128" s="220" t="s">
        <v>197</v>
      </c>
    </row>
    <row r="129" s="2" customFormat="1">
      <c r="A129" s="39"/>
      <c r="B129" s="40"/>
      <c r="C129" s="41"/>
      <c r="D129" s="222" t="s">
        <v>141</v>
      </c>
      <c r="E129" s="41"/>
      <c r="F129" s="223" t="s">
        <v>198</v>
      </c>
      <c r="G129" s="41"/>
      <c r="H129" s="41"/>
      <c r="I129" s="224"/>
      <c r="J129" s="224"/>
      <c r="K129" s="41"/>
      <c r="L129" s="41"/>
      <c r="M129" s="45"/>
      <c r="N129" s="225"/>
      <c r="O129" s="226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141</v>
      </c>
      <c r="AU129" s="18" t="s">
        <v>84</v>
      </c>
    </row>
    <row r="130" s="2" customFormat="1">
      <c r="A130" s="39"/>
      <c r="B130" s="40"/>
      <c r="C130" s="41"/>
      <c r="D130" s="227" t="s">
        <v>143</v>
      </c>
      <c r="E130" s="41"/>
      <c r="F130" s="228" t="s">
        <v>199</v>
      </c>
      <c r="G130" s="41"/>
      <c r="H130" s="41"/>
      <c r="I130" s="224"/>
      <c r="J130" s="224"/>
      <c r="K130" s="41"/>
      <c r="L130" s="41"/>
      <c r="M130" s="45"/>
      <c r="N130" s="225"/>
      <c r="O130" s="226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143</v>
      </c>
      <c r="AU130" s="18" t="s">
        <v>84</v>
      </c>
    </row>
    <row r="131" s="2" customFormat="1" ht="24.15" customHeight="1">
      <c r="A131" s="39"/>
      <c r="B131" s="40"/>
      <c r="C131" s="208" t="s">
        <v>170</v>
      </c>
      <c r="D131" s="208" t="s">
        <v>134</v>
      </c>
      <c r="E131" s="209" t="s">
        <v>200</v>
      </c>
      <c r="F131" s="210" t="s">
        <v>201</v>
      </c>
      <c r="G131" s="211" t="s">
        <v>159</v>
      </c>
      <c r="H131" s="212">
        <v>15</v>
      </c>
      <c r="I131" s="213"/>
      <c r="J131" s="213"/>
      <c r="K131" s="214">
        <f>ROUND(P131*H131,2)</f>
        <v>0</v>
      </c>
      <c r="L131" s="210" t="s">
        <v>138</v>
      </c>
      <c r="M131" s="45"/>
      <c r="N131" s="215" t="s">
        <v>20</v>
      </c>
      <c r="O131" s="216" t="s">
        <v>43</v>
      </c>
      <c r="P131" s="217">
        <f>I131+J131</f>
        <v>0</v>
      </c>
      <c r="Q131" s="217">
        <f>ROUND(I131*H131,2)</f>
        <v>0</v>
      </c>
      <c r="R131" s="217">
        <f>ROUND(J131*H131,2)</f>
        <v>0</v>
      </c>
      <c r="S131" s="85"/>
      <c r="T131" s="218">
        <f>S131*H131</f>
        <v>0</v>
      </c>
      <c r="U131" s="218">
        <v>0</v>
      </c>
      <c r="V131" s="218">
        <f>U131*H131</f>
        <v>0</v>
      </c>
      <c r="W131" s="218">
        <v>0</v>
      </c>
      <c r="X131" s="219">
        <f>W131*H131</f>
        <v>0</v>
      </c>
      <c r="Y131" s="39"/>
      <c r="Z131" s="39"/>
      <c r="AA131" s="39"/>
      <c r="AB131" s="39"/>
      <c r="AC131" s="39"/>
      <c r="AD131" s="39"/>
      <c r="AE131" s="39"/>
      <c r="AR131" s="220" t="s">
        <v>139</v>
      </c>
      <c r="AT131" s="220" t="s">
        <v>134</v>
      </c>
      <c r="AU131" s="220" t="s">
        <v>84</v>
      </c>
      <c r="AY131" s="18" t="s">
        <v>131</v>
      </c>
      <c r="BE131" s="221">
        <f>IF(O131="základní",K131,0)</f>
        <v>0</v>
      </c>
      <c r="BF131" s="221">
        <f>IF(O131="snížená",K131,0)</f>
        <v>0</v>
      </c>
      <c r="BG131" s="221">
        <f>IF(O131="zákl. přenesená",K131,0)</f>
        <v>0</v>
      </c>
      <c r="BH131" s="221">
        <f>IF(O131="sníž. přenesená",K131,0)</f>
        <v>0</v>
      </c>
      <c r="BI131" s="221">
        <f>IF(O131="nulová",K131,0)</f>
        <v>0</v>
      </c>
      <c r="BJ131" s="18" t="s">
        <v>82</v>
      </c>
      <c r="BK131" s="221">
        <f>ROUND(P131*H131,2)</f>
        <v>0</v>
      </c>
      <c r="BL131" s="18" t="s">
        <v>139</v>
      </c>
      <c r="BM131" s="220" t="s">
        <v>202</v>
      </c>
    </row>
    <row r="132" s="2" customFormat="1">
      <c r="A132" s="39"/>
      <c r="B132" s="40"/>
      <c r="C132" s="41"/>
      <c r="D132" s="222" t="s">
        <v>141</v>
      </c>
      <c r="E132" s="41"/>
      <c r="F132" s="223" t="s">
        <v>203</v>
      </c>
      <c r="G132" s="41"/>
      <c r="H132" s="41"/>
      <c r="I132" s="224"/>
      <c r="J132" s="224"/>
      <c r="K132" s="41"/>
      <c r="L132" s="41"/>
      <c r="M132" s="45"/>
      <c r="N132" s="225"/>
      <c r="O132" s="226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141</v>
      </c>
      <c r="AU132" s="18" t="s">
        <v>84</v>
      </c>
    </row>
    <row r="133" s="2" customFormat="1">
      <c r="A133" s="39"/>
      <c r="B133" s="40"/>
      <c r="C133" s="41"/>
      <c r="D133" s="227" t="s">
        <v>143</v>
      </c>
      <c r="E133" s="41"/>
      <c r="F133" s="228" t="s">
        <v>204</v>
      </c>
      <c r="G133" s="41"/>
      <c r="H133" s="41"/>
      <c r="I133" s="224"/>
      <c r="J133" s="224"/>
      <c r="K133" s="41"/>
      <c r="L133" s="41"/>
      <c r="M133" s="45"/>
      <c r="N133" s="225"/>
      <c r="O133" s="226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143</v>
      </c>
      <c r="AU133" s="18" t="s">
        <v>84</v>
      </c>
    </row>
    <row r="134" s="2" customFormat="1" ht="24.15" customHeight="1">
      <c r="A134" s="39"/>
      <c r="B134" s="40"/>
      <c r="C134" s="208" t="s">
        <v>205</v>
      </c>
      <c r="D134" s="208" t="s">
        <v>134</v>
      </c>
      <c r="E134" s="209" t="s">
        <v>206</v>
      </c>
      <c r="F134" s="210" t="s">
        <v>207</v>
      </c>
      <c r="G134" s="211" t="s">
        <v>159</v>
      </c>
      <c r="H134" s="212">
        <v>210</v>
      </c>
      <c r="I134" s="213"/>
      <c r="J134" s="213"/>
      <c r="K134" s="214">
        <f>ROUND(P134*H134,2)</f>
        <v>0</v>
      </c>
      <c r="L134" s="210" t="s">
        <v>138</v>
      </c>
      <c r="M134" s="45"/>
      <c r="N134" s="215" t="s">
        <v>20</v>
      </c>
      <c r="O134" s="216" t="s">
        <v>43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85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9">
        <f>W134*H134</f>
        <v>0</v>
      </c>
      <c r="Y134" s="39"/>
      <c r="Z134" s="39"/>
      <c r="AA134" s="39"/>
      <c r="AB134" s="39"/>
      <c r="AC134" s="39"/>
      <c r="AD134" s="39"/>
      <c r="AE134" s="39"/>
      <c r="AR134" s="220" t="s">
        <v>139</v>
      </c>
      <c r="AT134" s="220" t="s">
        <v>134</v>
      </c>
      <c r="AU134" s="220" t="s">
        <v>84</v>
      </c>
      <c r="AY134" s="18" t="s">
        <v>131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8" t="s">
        <v>82</v>
      </c>
      <c r="BK134" s="221">
        <f>ROUND(P134*H134,2)</f>
        <v>0</v>
      </c>
      <c r="BL134" s="18" t="s">
        <v>139</v>
      </c>
      <c r="BM134" s="220" t="s">
        <v>208</v>
      </c>
    </row>
    <row r="135" s="2" customFormat="1">
      <c r="A135" s="39"/>
      <c r="B135" s="40"/>
      <c r="C135" s="41"/>
      <c r="D135" s="222" t="s">
        <v>141</v>
      </c>
      <c r="E135" s="41"/>
      <c r="F135" s="223" t="s">
        <v>209</v>
      </c>
      <c r="G135" s="41"/>
      <c r="H135" s="41"/>
      <c r="I135" s="224"/>
      <c r="J135" s="224"/>
      <c r="K135" s="41"/>
      <c r="L135" s="41"/>
      <c r="M135" s="45"/>
      <c r="N135" s="225"/>
      <c r="O135" s="226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141</v>
      </c>
      <c r="AU135" s="18" t="s">
        <v>84</v>
      </c>
    </row>
    <row r="136" s="2" customFormat="1">
      <c r="A136" s="39"/>
      <c r="B136" s="40"/>
      <c r="C136" s="41"/>
      <c r="D136" s="227" t="s">
        <v>143</v>
      </c>
      <c r="E136" s="41"/>
      <c r="F136" s="228" t="s">
        <v>210</v>
      </c>
      <c r="G136" s="41"/>
      <c r="H136" s="41"/>
      <c r="I136" s="224"/>
      <c r="J136" s="224"/>
      <c r="K136" s="41"/>
      <c r="L136" s="41"/>
      <c r="M136" s="45"/>
      <c r="N136" s="225"/>
      <c r="O136" s="226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143</v>
      </c>
      <c r="AU136" s="18" t="s">
        <v>84</v>
      </c>
    </row>
    <row r="137" s="14" customFormat="1">
      <c r="A137" s="14"/>
      <c r="B137" s="239"/>
      <c r="C137" s="240"/>
      <c r="D137" s="222" t="s">
        <v>145</v>
      </c>
      <c r="E137" s="241" t="s">
        <v>20</v>
      </c>
      <c r="F137" s="242" t="s">
        <v>211</v>
      </c>
      <c r="G137" s="240"/>
      <c r="H137" s="243">
        <v>210</v>
      </c>
      <c r="I137" s="244"/>
      <c r="J137" s="244"/>
      <c r="K137" s="240"/>
      <c r="L137" s="240"/>
      <c r="M137" s="245"/>
      <c r="N137" s="246"/>
      <c r="O137" s="247"/>
      <c r="P137" s="247"/>
      <c r="Q137" s="247"/>
      <c r="R137" s="247"/>
      <c r="S137" s="247"/>
      <c r="T137" s="247"/>
      <c r="U137" s="247"/>
      <c r="V137" s="247"/>
      <c r="W137" s="247"/>
      <c r="X137" s="248"/>
      <c r="Y137" s="14"/>
      <c r="Z137" s="14"/>
      <c r="AA137" s="14"/>
      <c r="AB137" s="14"/>
      <c r="AC137" s="14"/>
      <c r="AD137" s="14"/>
      <c r="AE137" s="14"/>
      <c r="AT137" s="249" t="s">
        <v>145</v>
      </c>
      <c r="AU137" s="249" t="s">
        <v>84</v>
      </c>
      <c r="AV137" s="14" t="s">
        <v>84</v>
      </c>
      <c r="AW137" s="14" t="s">
        <v>5</v>
      </c>
      <c r="AX137" s="14" t="s">
        <v>82</v>
      </c>
      <c r="AY137" s="249" t="s">
        <v>131</v>
      </c>
    </row>
    <row r="138" s="2" customFormat="1" ht="24.15" customHeight="1">
      <c r="A138" s="39"/>
      <c r="B138" s="40"/>
      <c r="C138" s="208" t="s">
        <v>212</v>
      </c>
      <c r="D138" s="208" t="s">
        <v>134</v>
      </c>
      <c r="E138" s="209" t="s">
        <v>213</v>
      </c>
      <c r="F138" s="210" t="s">
        <v>214</v>
      </c>
      <c r="G138" s="211" t="s">
        <v>196</v>
      </c>
      <c r="H138" s="212">
        <v>9.1259999999999994</v>
      </c>
      <c r="I138" s="213"/>
      <c r="J138" s="213"/>
      <c r="K138" s="214">
        <f>ROUND(P138*H138,2)</f>
        <v>0</v>
      </c>
      <c r="L138" s="210" t="s">
        <v>138</v>
      </c>
      <c r="M138" s="45"/>
      <c r="N138" s="215" t="s">
        <v>20</v>
      </c>
      <c r="O138" s="216" t="s">
        <v>43</v>
      </c>
      <c r="P138" s="217">
        <f>I138+J138</f>
        <v>0</v>
      </c>
      <c r="Q138" s="217">
        <f>ROUND(I138*H138,2)</f>
        <v>0</v>
      </c>
      <c r="R138" s="217">
        <f>ROUND(J138*H138,2)</f>
        <v>0</v>
      </c>
      <c r="S138" s="85"/>
      <c r="T138" s="218">
        <f>S138*H138</f>
        <v>0</v>
      </c>
      <c r="U138" s="218">
        <v>0</v>
      </c>
      <c r="V138" s="218">
        <f>U138*H138</f>
        <v>0</v>
      </c>
      <c r="W138" s="218">
        <v>0</v>
      </c>
      <c r="X138" s="219">
        <f>W138*H138</f>
        <v>0</v>
      </c>
      <c r="Y138" s="39"/>
      <c r="Z138" s="39"/>
      <c r="AA138" s="39"/>
      <c r="AB138" s="39"/>
      <c r="AC138" s="39"/>
      <c r="AD138" s="39"/>
      <c r="AE138" s="39"/>
      <c r="AR138" s="220" t="s">
        <v>139</v>
      </c>
      <c r="AT138" s="220" t="s">
        <v>134</v>
      </c>
      <c r="AU138" s="220" t="s">
        <v>84</v>
      </c>
      <c r="AY138" s="18" t="s">
        <v>131</v>
      </c>
      <c r="BE138" s="221">
        <f>IF(O138="základní",K138,0)</f>
        <v>0</v>
      </c>
      <c r="BF138" s="221">
        <f>IF(O138="snížená",K138,0)</f>
        <v>0</v>
      </c>
      <c r="BG138" s="221">
        <f>IF(O138="zákl. přenesená",K138,0)</f>
        <v>0</v>
      </c>
      <c r="BH138" s="221">
        <f>IF(O138="sníž. přenesená",K138,0)</f>
        <v>0</v>
      </c>
      <c r="BI138" s="221">
        <f>IF(O138="nulová",K138,0)</f>
        <v>0</v>
      </c>
      <c r="BJ138" s="18" t="s">
        <v>82</v>
      </c>
      <c r="BK138" s="221">
        <f>ROUND(P138*H138,2)</f>
        <v>0</v>
      </c>
      <c r="BL138" s="18" t="s">
        <v>139</v>
      </c>
      <c r="BM138" s="220" t="s">
        <v>215</v>
      </c>
    </row>
    <row r="139" s="2" customFormat="1">
      <c r="A139" s="39"/>
      <c r="B139" s="40"/>
      <c r="C139" s="41"/>
      <c r="D139" s="222" t="s">
        <v>141</v>
      </c>
      <c r="E139" s="41"/>
      <c r="F139" s="223" t="s">
        <v>216</v>
      </c>
      <c r="G139" s="41"/>
      <c r="H139" s="41"/>
      <c r="I139" s="224"/>
      <c r="J139" s="224"/>
      <c r="K139" s="41"/>
      <c r="L139" s="41"/>
      <c r="M139" s="45"/>
      <c r="N139" s="225"/>
      <c r="O139" s="226"/>
      <c r="P139" s="85"/>
      <c r="Q139" s="85"/>
      <c r="R139" s="85"/>
      <c r="S139" s="85"/>
      <c r="T139" s="85"/>
      <c r="U139" s="85"/>
      <c r="V139" s="85"/>
      <c r="W139" s="85"/>
      <c r="X139" s="86"/>
      <c r="Y139" s="39"/>
      <c r="Z139" s="39"/>
      <c r="AA139" s="39"/>
      <c r="AB139" s="39"/>
      <c r="AC139" s="39"/>
      <c r="AD139" s="39"/>
      <c r="AE139" s="39"/>
      <c r="AT139" s="18" t="s">
        <v>141</v>
      </c>
      <c r="AU139" s="18" t="s">
        <v>84</v>
      </c>
    </row>
    <row r="140" s="2" customFormat="1">
      <c r="A140" s="39"/>
      <c r="B140" s="40"/>
      <c r="C140" s="41"/>
      <c r="D140" s="227" t="s">
        <v>143</v>
      </c>
      <c r="E140" s="41"/>
      <c r="F140" s="228" t="s">
        <v>217</v>
      </c>
      <c r="G140" s="41"/>
      <c r="H140" s="41"/>
      <c r="I140" s="224"/>
      <c r="J140" s="224"/>
      <c r="K140" s="41"/>
      <c r="L140" s="41"/>
      <c r="M140" s="45"/>
      <c r="N140" s="225"/>
      <c r="O140" s="226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143</v>
      </c>
      <c r="AU140" s="18" t="s">
        <v>84</v>
      </c>
    </row>
    <row r="141" s="2" customFormat="1" ht="24.15" customHeight="1">
      <c r="A141" s="39"/>
      <c r="B141" s="40"/>
      <c r="C141" s="208" t="s">
        <v>218</v>
      </c>
      <c r="D141" s="208" t="s">
        <v>134</v>
      </c>
      <c r="E141" s="209" t="s">
        <v>219</v>
      </c>
      <c r="F141" s="210" t="s">
        <v>220</v>
      </c>
      <c r="G141" s="211" t="s">
        <v>196</v>
      </c>
      <c r="H141" s="212">
        <v>91.260000000000005</v>
      </c>
      <c r="I141" s="213"/>
      <c r="J141" s="213"/>
      <c r="K141" s="214">
        <f>ROUND(P141*H141,2)</f>
        <v>0</v>
      </c>
      <c r="L141" s="210" t="s">
        <v>138</v>
      </c>
      <c r="M141" s="45"/>
      <c r="N141" s="215" t="s">
        <v>20</v>
      </c>
      <c r="O141" s="216" t="s">
        <v>43</v>
      </c>
      <c r="P141" s="217">
        <f>I141+J141</f>
        <v>0</v>
      </c>
      <c r="Q141" s="217">
        <f>ROUND(I141*H141,2)</f>
        <v>0</v>
      </c>
      <c r="R141" s="217">
        <f>ROUND(J141*H141,2)</f>
        <v>0</v>
      </c>
      <c r="S141" s="85"/>
      <c r="T141" s="218">
        <f>S141*H141</f>
        <v>0</v>
      </c>
      <c r="U141" s="218">
        <v>0</v>
      </c>
      <c r="V141" s="218">
        <f>U141*H141</f>
        <v>0</v>
      </c>
      <c r="W141" s="218">
        <v>0</v>
      </c>
      <c r="X141" s="219">
        <f>W141*H141</f>
        <v>0</v>
      </c>
      <c r="Y141" s="39"/>
      <c r="Z141" s="39"/>
      <c r="AA141" s="39"/>
      <c r="AB141" s="39"/>
      <c r="AC141" s="39"/>
      <c r="AD141" s="39"/>
      <c r="AE141" s="39"/>
      <c r="AR141" s="220" t="s">
        <v>139</v>
      </c>
      <c r="AT141" s="220" t="s">
        <v>134</v>
      </c>
      <c r="AU141" s="220" t="s">
        <v>84</v>
      </c>
      <c r="AY141" s="18" t="s">
        <v>131</v>
      </c>
      <c r="BE141" s="221">
        <f>IF(O141="základní",K141,0)</f>
        <v>0</v>
      </c>
      <c r="BF141" s="221">
        <f>IF(O141="snížená",K141,0)</f>
        <v>0</v>
      </c>
      <c r="BG141" s="221">
        <f>IF(O141="zákl. přenesená",K141,0)</f>
        <v>0</v>
      </c>
      <c r="BH141" s="221">
        <f>IF(O141="sníž. přenesená",K141,0)</f>
        <v>0</v>
      </c>
      <c r="BI141" s="221">
        <f>IF(O141="nulová",K141,0)</f>
        <v>0</v>
      </c>
      <c r="BJ141" s="18" t="s">
        <v>82</v>
      </c>
      <c r="BK141" s="221">
        <f>ROUND(P141*H141,2)</f>
        <v>0</v>
      </c>
      <c r="BL141" s="18" t="s">
        <v>139</v>
      </c>
      <c r="BM141" s="220" t="s">
        <v>221</v>
      </c>
    </row>
    <row r="142" s="2" customFormat="1">
      <c r="A142" s="39"/>
      <c r="B142" s="40"/>
      <c r="C142" s="41"/>
      <c r="D142" s="222" t="s">
        <v>141</v>
      </c>
      <c r="E142" s="41"/>
      <c r="F142" s="223" t="s">
        <v>222</v>
      </c>
      <c r="G142" s="41"/>
      <c r="H142" s="41"/>
      <c r="I142" s="224"/>
      <c r="J142" s="224"/>
      <c r="K142" s="41"/>
      <c r="L142" s="41"/>
      <c r="M142" s="45"/>
      <c r="N142" s="225"/>
      <c r="O142" s="226"/>
      <c r="P142" s="85"/>
      <c r="Q142" s="85"/>
      <c r="R142" s="85"/>
      <c r="S142" s="85"/>
      <c r="T142" s="85"/>
      <c r="U142" s="85"/>
      <c r="V142" s="85"/>
      <c r="W142" s="85"/>
      <c r="X142" s="86"/>
      <c r="Y142" s="39"/>
      <c r="Z142" s="39"/>
      <c r="AA142" s="39"/>
      <c r="AB142" s="39"/>
      <c r="AC142" s="39"/>
      <c r="AD142" s="39"/>
      <c r="AE142" s="39"/>
      <c r="AT142" s="18" t="s">
        <v>141</v>
      </c>
      <c r="AU142" s="18" t="s">
        <v>84</v>
      </c>
    </row>
    <row r="143" s="2" customFormat="1">
      <c r="A143" s="39"/>
      <c r="B143" s="40"/>
      <c r="C143" s="41"/>
      <c r="D143" s="227" t="s">
        <v>143</v>
      </c>
      <c r="E143" s="41"/>
      <c r="F143" s="228" t="s">
        <v>223</v>
      </c>
      <c r="G143" s="41"/>
      <c r="H143" s="41"/>
      <c r="I143" s="224"/>
      <c r="J143" s="224"/>
      <c r="K143" s="41"/>
      <c r="L143" s="41"/>
      <c r="M143" s="45"/>
      <c r="N143" s="225"/>
      <c r="O143" s="226"/>
      <c r="P143" s="85"/>
      <c r="Q143" s="85"/>
      <c r="R143" s="85"/>
      <c r="S143" s="85"/>
      <c r="T143" s="85"/>
      <c r="U143" s="85"/>
      <c r="V143" s="85"/>
      <c r="W143" s="85"/>
      <c r="X143" s="86"/>
      <c r="Y143" s="39"/>
      <c r="Z143" s="39"/>
      <c r="AA143" s="39"/>
      <c r="AB143" s="39"/>
      <c r="AC143" s="39"/>
      <c r="AD143" s="39"/>
      <c r="AE143" s="39"/>
      <c r="AT143" s="18" t="s">
        <v>143</v>
      </c>
      <c r="AU143" s="18" t="s">
        <v>84</v>
      </c>
    </row>
    <row r="144" s="14" customFormat="1">
      <c r="A144" s="14"/>
      <c r="B144" s="239"/>
      <c r="C144" s="240"/>
      <c r="D144" s="222" t="s">
        <v>145</v>
      </c>
      <c r="E144" s="241" t="s">
        <v>20</v>
      </c>
      <c r="F144" s="242" t="s">
        <v>224</v>
      </c>
      <c r="G144" s="240"/>
      <c r="H144" s="243">
        <v>91.260000000000005</v>
      </c>
      <c r="I144" s="244"/>
      <c r="J144" s="244"/>
      <c r="K144" s="240"/>
      <c r="L144" s="240"/>
      <c r="M144" s="245"/>
      <c r="N144" s="246"/>
      <c r="O144" s="247"/>
      <c r="P144" s="247"/>
      <c r="Q144" s="247"/>
      <c r="R144" s="247"/>
      <c r="S144" s="247"/>
      <c r="T144" s="247"/>
      <c r="U144" s="247"/>
      <c r="V144" s="247"/>
      <c r="W144" s="247"/>
      <c r="X144" s="248"/>
      <c r="Y144" s="14"/>
      <c r="Z144" s="14"/>
      <c r="AA144" s="14"/>
      <c r="AB144" s="14"/>
      <c r="AC144" s="14"/>
      <c r="AD144" s="14"/>
      <c r="AE144" s="14"/>
      <c r="AT144" s="249" t="s">
        <v>145</v>
      </c>
      <c r="AU144" s="249" t="s">
        <v>84</v>
      </c>
      <c r="AV144" s="14" t="s">
        <v>84</v>
      </c>
      <c r="AW144" s="14" t="s">
        <v>5</v>
      </c>
      <c r="AX144" s="14" t="s">
        <v>82</v>
      </c>
      <c r="AY144" s="249" t="s">
        <v>131</v>
      </c>
    </row>
    <row r="145" s="2" customFormat="1">
      <c r="A145" s="39"/>
      <c r="B145" s="40"/>
      <c r="C145" s="208" t="s">
        <v>225</v>
      </c>
      <c r="D145" s="208" t="s">
        <v>134</v>
      </c>
      <c r="E145" s="209" t="s">
        <v>226</v>
      </c>
      <c r="F145" s="210" t="s">
        <v>227</v>
      </c>
      <c r="G145" s="211" t="s">
        <v>196</v>
      </c>
      <c r="H145" s="212">
        <v>3.464</v>
      </c>
      <c r="I145" s="213"/>
      <c r="J145" s="213"/>
      <c r="K145" s="214">
        <f>ROUND(P145*H145,2)</f>
        <v>0</v>
      </c>
      <c r="L145" s="210" t="s">
        <v>138</v>
      </c>
      <c r="M145" s="45"/>
      <c r="N145" s="215" t="s">
        <v>20</v>
      </c>
      <c r="O145" s="216" t="s">
        <v>43</v>
      </c>
      <c r="P145" s="217">
        <f>I145+J145</f>
        <v>0</v>
      </c>
      <c r="Q145" s="217">
        <f>ROUND(I145*H145,2)</f>
        <v>0</v>
      </c>
      <c r="R145" s="217">
        <f>ROUND(J145*H145,2)</f>
        <v>0</v>
      </c>
      <c r="S145" s="85"/>
      <c r="T145" s="218">
        <f>S145*H145</f>
        <v>0</v>
      </c>
      <c r="U145" s="218">
        <v>0</v>
      </c>
      <c r="V145" s="218">
        <f>U145*H145</f>
        <v>0</v>
      </c>
      <c r="W145" s="218">
        <v>0</v>
      </c>
      <c r="X145" s="219">
        <f>W145*H145</f>
        <v>0</v>
      </c>
      <c r="Y145" s="39"/>
      <c r="Z145" s="39"/>
      <c r="AA145" s="39"/>
      <c r="AB145" s="39"/>
      <c r="AC145" s="39"/>
      <c r="AD145" s="39"/>
      <c r="AE145" s="39"/>
      <c r="AR145" s="220" t="s">
        <v>139</v>
      </c>
      <c r="AT145" s="220" t="s">
        <v>134</v>
      </c>
      <c r="AU145" s="220" t="s">
        <v>84</v>
      </c>
      <c r="AY145" s="18" t="s">
        <v>131</v>
      </c>
      <c r="BE145" s="221">
        <f>IF(O145="základní",K145,0)</f>
        <v>0</v>
      </c>
      <c r="BF145" s="221">
        <f>IF(O145="snížená",K145,0)</f>
        <v>0</v>
      </c>
      <c r="BG145" s="221">
        <f>IF(O145="zákl. přenesená",K145,0)</f>
        <v>0</v>
      </c>
      <c r="BH145" s="221">
        <f>IF(O145="sníž. přenesená",K145,0)</f>
        <v>0</v>
      </c>
      <c r="BI145" s="221">
        <f>IF(O145="nulová",K145,0)</f>
        <v>0</v>
      </c>
      <c r="BJ145" s="18" t="s">
        <v>82</v>
      </c>
      <c r="BK145" s="221">
        <f>ROUND(P145*H145,2)</f>
        <v>0</v>
      </c>
      <c r="BL145" s="18" t="s">
        <v>139</v>
      </c>
      <c r="BM145" s="220" t="s">
        <v>228</v>
      </c>
    </row>
    <row r="146" s="2" customFormat="1">
      <c r="A146" s="39"/>
      <c r="B146" s="40"/>
      <c r="C146" s="41"/>
      <c r="D146" s="222" t="s">
        <v>141</v>
      </c>
      <c r="E146" s="41"/>
      <c r="F146" s="223" t="s">
        <v>229</v>
      </c>
      <c r="G146" s="41"/>
      <c r="H146" s="41"/>
      <c r="I146" s="224"/>
      <c r="J146" s="224"/>
      <c r="K146" s="41"/>
      <c r="L146" s="41"/>
      <c r="M146" s="45"/>
      <c r="N146" s="225"/>
      <c r="O146" s="226"/>
      <c r="P146" s="85"/>
      <c r="Q146" s="85"/>
      <c r="R146" s="85"/>
      <c r="S146" s="85"/>
      <c r="T146" s="85"/>
      <c r="U146" s="85"/>
      <c r="V146" s="85"/>
      <c r="W146" s="85"/>
      <c r="X146" s="86"/>
      <c r="Y146" s="39"/>
      <c r="Z146" s="39"/>
      <c r="AA146" s="39"/>
      <c r="AB146" s="39"/>
      <c r="AC146" s="39"/>
      <c r="AD146" s="39"/>
      <c r="AE146" s="39"/>
      <c r="AT146" s="18" t="s">
        <v>141</v>
      </c>
      <c r="AU146" s="18" t="s">
        <v>84</v>
      </c>
    </row>
    <row r="147" s="2" customFormat="1">
      <c r="A147" s="39"/>
      <c r="B147" s="40"/>
      <c r="C147" s="41"/>
      <c r="D147" s="227" t="s">
        <v>143</v>
      </c>
      <c r="E147" s="41"/>
      <c r="F147" s="228" t="s">
        <v>230</v>
      </c>
      <c r="G147" s="41"/>
      <c r="H147" s="41"/>
      <c r="I147" s="224"/>
      <c r="J147" s="224"/>
      <c r="K147" s="41"/>
      <c r="L147" s="41"/>
      <c r="M147" s="45"/>
      <c r="N147" s="225"/>
      <c r="O147" s="226"/>
      <c r="P147" s="85"/>
      <c r="Q147" s="85"/>
      <c r="R147" s="85"/>
      <c r="S147" s="85"/>
      <c r="T147" s="85"/>
      <c r="U147" s="85"/>
      <c r="V147" s="85"/>
      <c r="W147" s="85"/>
      <c r="X147" s="86"/>
      <c r="Y147" s="39"/>
      <c r="Z147" s="39"/>
      <c r="AA147" s="39"/>
      <c r="AB147" s="39"/>
      <c r="AC147" s="39"/>
      <c r="AD147" s="39"/>
      <c r="AE147" s="39"/>
      <c r="AT147" s="18" t="s">
        <v>143</v>
      </c>
      <c r="AU147" s="18" t="s">
        <v>84</v>
      </c>
    </row>
    <row r="148" s="14" customFormat="1">
      <c r="A148" s="14"/>
      <c r="B148" s="239"/>
      <c r="C148" s="240"/>
      <c r="D148" s="222" t="s">
        <v>145</v>
      </c>
      <c r="E148" s="241" t="s">
        <v>20</v>
      </c>
      <c r="F148" s="242" t="s">
        <v>231</v>
      </c>
      <c r="G148" s="240"/>
      <c r="H148" s="243">
        <v>3.464</v>
      </c>
      <c r="I148" s="244"/>
      <c r="J148" s="244"/>
      <c r="K148" s="240"/>
      <c r="L148" s="240"/>
      <c r="M148" s="245"/>
      <c r="N148" s="246"/>
      <c r="O148" s="247"/>
      <c r="P148" s="247"/>
      <c r="Q148" s="247"/>
      <c r="R148" s="247"/>
      <c r="S148" s="247"/>
      <c r="T148" s="247"/>
      <c r="U148" s="247"/>
      <c r="V148" s="247"/>
      <c r="W148" s="247"/>
      <c r="X148" s="248"/>
      <c r="Y148" s="14"/>
      <c r="Z148" s="14"/>
      <c r="AA148" s="14"/>
      <c r="AB148" s="14"/>
      <c r="AC148" s="14"/>
      <c r="AD148" s="14"/>
      <c r="AE148" s="14"/>
      <c r="AT148" s="249" t="s">
        <v>145</v>
      </c>
      <c r="AU148" s="249" t="s">
        <v>84</v>
      </c>
      <c r="AV148" s="14" t="s">
        <v>84</v>
      </c>
      <c r="AW148" s="14" t="s">
        <v>5</v>
      </c>
      <c r="AX148" s="14" t="s">
        <v>82</v>
      </c>
      <c r="AY148" s="249" t="s">
        <v>131</v>
      </c>
    </row>
    <row r="149" s="2" customFormat="1" ht="24.15" customHeight="1">
      <c r="A149" s="39"/>
      <c r="B149" s="40"/>
      <c r="C149" s="208" t="s">
        <v>232</v>
      </c>
      <c r="D149" s="208" t="s">
        <v>134</v>
      </c>
      <c r="E149" s="209" t="s">
        <v>233</v>
      </c>
      <c r="F149" s="210" t="s">
        <v>234</v>
      </c>
      <c r="G149" s="211" t="s">
        <v>196</v>
      </c>
      <c r="H149" s="212">
        <v>0.029999999999999999</v>
      </c>
      <c r="I149" s="213"/>
      <c r="J149" s="213"/>
      <c r="K149" s="214">
        <f>ROUND(P149*H149,2)</f>
        <v>0</v>
      </c>
      <c r="L149" s="210" t="s">
        <v>138</v>
      </c>
      <c r="M149" s="45"/>
      <c r="N149" s="215" t="s">
        <v>20</v>
      </c>
      <c r="O149" s="216" t="s">
        <v>43</v>
      </c>
      <c r="P149" s="217">
        <f>I149+J149</f>
        <v>0</v>
      </c>
      <c r="Q149" s="217">
        <f>ROUND(I149*H149,2)</f>
        <v>0</v>
      </c>
      <c r="R149" s="217">
        <f>ROUND(J149*H149,2)</f>
        <v>0</v>
      </c>
      <c r="S149" s="85"/>
      <c r="T149" s="218">
        <f>S149*H149</f>
        <v>0</v>
      </c>
      <c r="U149" s="218">
        <v>0</v>
      </c>
      <c r="V149" s="218">
        <f>U149*H149</f>
        <v>0</v>
      </c>
      <c r="W149" s="218">
        <v>0</v>
      </c>
      <c r="X149" s="219">
        <f>W149*H149</f>
        <v>0</v>
      </c>
      <c r="Y149" s="39"/>
      <c r="Z149" s="39"/>
      <c r="AA149" s="39"/>
      <c r="AB149" s="39"/>
      <c r="AC149" s="39"/>
      <c r="AD149" s="39"/>
      <c r="AE149" s="39"/>
      <c r="AR149" s="220" t="s">
        <v>139</v>
      </c>
      <c r="AT149" s="220" t="s">
        <v>134</v>
      </c>
      <c r="AU149" s="220" t="s">
        <v>84</v>
      </c>
      <c r="AY149" s="18" t="s">
        <v>131</v>
      </c>
      <c r="BE149" s="221">
        <f>IF(O149="základní",K149,0)</f>
        <v>0</v>
      </c>
      <c r="BF149" s="221">
        <f>IF(O149="snížená",K149,0)</f>
        <v>0</v>
      </c>
      <c r="BG149" s="221">
        <f>IF(O149="zákl. přenesená",K149,0)</f>
        <v>0</v>
      </c>
      <c r="BH149" s="221">
        <f>IF(O149="sníž. přenesená",K149,0)</f>
        <v>0</v>
      </c>
      <c r="BI149" s="221">
        <f>IF(O149="nulová",K149,0)</f>
        <v>0</v>
      </c>
      <c r="BJ149" s="18" t="s">
        <v>82</v>
      </c>
      <c r="BK149" s="221">
        <f>ROUND(P149*H149,2)</f>
        <v>0</v>
      </c>
      <c r="BL149" s="18" t="s">
        <v>139</v>
      </c>
      <c r="BM149" s="220" t="s">
        <v>235</v>
      </c>
    </row>
    <row r="150" s="2" customFormat="1">
      <c r="A150" s="39"/>
      <c r="B150" s="40"/>
      <c r="C150" s="41"/>
      <c r="D150" s="222" t="s">
        <v>141</v>
      </c>
      <c r="E150" s="41"/>
      <c r="F150" s="223" t="s">
        <v>236</v>
      </c>
      <c r="G150" s="41"/>
      <c r="H150" s="41"/>
      <c r="I150" s="224"/>
      <c r="J150" s="224"/>
      <c r="K150" s="41"/>
      <c r="L150" s="41"/>
      <c r="M150" s="45"/>
      <c r="N150" s="225"/>
      <c r="O150" s="226"/>
      <c r="P150" s="85"/>
      <c r="Q150" s="85"/>
      <c r="R150" s="85"/>
      <c r="S150" s="85"/>
      <c r="T150" s="85"/>
      <c r="U150" s="85"/>
      <c r="V150" s="85"/>
      <c r="W150" s="85"/>
      <c r="X150" s="86"/>
      <c r="Y150" s="39"/>
      <c r="Z150" s="39"/>
      <c r="AA150" s="39"/>
      <c r="AB150" s="39"/>
      <c r="AC150" s="39"/>
      <c r="AD150" s="39"/>
      <c r="AE150" s="39"/>
      <c r="AT150" s="18" t="s">
        <v>141</v>
      </c>
      <c r="AU150" s="18" t="s">
        <v>84</v>
      </c>
    </row>
    <row r="151" s="2" customFormat="1">
      <c r="A151" s="39"/>
      <c r="B151" s="40"/>
      <c r="C151" s="41"/>
      <c r="D151" s="227" t="s">
        <v>143</v>
      </c>
      <c r="E151" s="41"/>
      <c r="F151" s="228" t="s">
        <v>237</v>
      </c>
      <c r="G151" s="41"/>
      <c r="H151" s="41"/>
      <c r="I151" s="224"/>
      <c r="J151" s="224"/>
      <c r="K151" s="41"/>
      <c r="L151" s="41"/>
      <c r="M151" s="45"/>
      <c r="N151" s="225"/>
      <c r="O151" s="226"/>
      <c r="P151" s="85"/>
      <c r="Q151" s="85"/>
      <c r="R151" s="85"/>
      <c r="S151" s="85"/>
      <c r="T151" s="85"/>
      <c r="U151" s="85"/>
      <c r="V151" s="85"/>
      <c r="W151" s="85"/>
      <c r="X151" s="86"/>
      <c r="Y151" s="39"/>
      <c r="Z151" s="39"/>
      <c r="AA151" s="39"/>
      <c r="AB151" s="39"/>
      <c r="AC151" s="39"/>
      <c r="AD151" s="39"/>
      <c r="AE151" s="39"/>
      <c r="AT151" s="18" t="s">
        <v>143</v>
      </c>
      <c r="AU151" s="18" t="s">
        <v>84</v>
      </c>
    </row>
    <row r="152" s="14" customFormat="1">
      <c r="A152" s="14"/>
      <c r="B152" s="239"/>
      <c r="C152" s="240"/>
      <c r="D152" s="222" t="s">
        <v>145</v>
      </c>
      <c r="E152" s="241" t="s">
        <v>20</v>
      </c>
      <c r="F152" s="242" t="s">
        <v>238</v>
      </c>
      <c r="G152" s="240"/>
      <c r="H152" s="243">
        <v>0.029999999999999999</v>
      </c>
      <c r="I152" s="244"/>
      <c r="J152" s="244"/>
      <c r="K152" s="240"/>
      <c r="L152" s="240"/>
      <c r="M152" s="245"/>
      <c r="N152" s="246"/>
      <c r="O152" s="247"/>
      <c r="P152" s="247"/>
      <c r="Q152" s="247"/>
      <c r="R152" s="247"/>
      <c r="S152" s="247"/>
      <c r="T152" s="247"/>
      <c r="U152" s="247"/>
      <c r="V152" s="247"/>
      <c r="W152" s="247"/>
      <c r="X152" s="248"/>
      <c r="Y152" s="14"/>
      <c r="Z152" s="14"/>
      <c r="AA152" s="14"/>
      <c r="AB152" s="14"/>
      <c r="AC152" s="14"/>
      <c r="AD152" s="14"/>
      <c r="AE152" s="14"/>
      <c r="AT152" s="249" t="s">
        <v>145</v>
      </c>
      <c r="AU152" s="249" t="s">
        <v>84</v>
      </c>
      <c r="AV152" s="14" t="s">
        <v>84</v>
      </c>
      <c r="AW152" s="14" t="s">
        <v>5</v>
      </c>
      <c r="AX152" s="14" t="s">
        <v>82</v>
      </c>
      <c r="AY152" s="249" t="s">
        <v>131</v>
      </c>
    </row>
    <row r="153" s="2" customFormat="1">
      <c r="A153" s="39"/>
      <c r="B153" s="40"/>
      <c r="C153" s="208" t="s">
        <v>9</v>
      </c>
      <c r="D153" s="208" t="s">
        <v>134</v>
      </c>
      <c r="E153" s="209" t="s">
        <v>239</v>
      </c>
      <c r="F153" s="210" t="s">
        <v>240</v>
      </c>
      <c r="G153" s="211" t="s">
        <v>196</v>
      </c>
      <c r="H153" s="212">
        <v>4.2279999999999998</v>
      </c>
      <c r="I153" s="213"/>
      <c r="J153" s="213"/>
      <c r="K153" s="214">
        <f>ROUND(P153*H153,2)</f>
        <v>0</v>
      </c>
      <c r="L153" s="210" t="s">
        <v>138</v>
      </c>
      <c r="M153" s="45"/>
      <c r="N153" s="215" t="s">
        <v>20</v>
      </c>
      <c r="O153" s="216" t="s">
        <v>43</v>
      </c>
      <c r="P153" s="217">
        <f>I153+J153</f>
        <v>0</v>
      </c>
      <c r="Q153" s="217">
        <f>ROUND(I153*H153,2)</f>
        <v>0</v>
      </c>
      <c r="R153" s="217">
        <f>ROUND(J153*H153,2)</f>
        <v>0</v>
      </c>
      <c r="S153" s="85"/>
      <c r="T153" s="218">
        <f>S153*H153</f>
        <v>0</v>
      </c>
      <c r="U153" s="218">
        <v>0</v>
      </c>
      <c r="V153" s="218">
        <f>U153*H153</f>
        <v>0</v>
      </c>
      <c r="W153" s="218">
        <v>0</v>
      </c>
      <c r="X153" s="219">
        <f>W153*H153</f>
        <v>0</v>
      </c>
      <c r="Y153" s="39"/>
      <c r="Z153" s="39"/>
      <c r="AA153" s="39"/>
      <c r="AB153" s="39"/>
      <c r="AC153" s="39"/>
      <c r="AD153" s="39"/>
      <c r="AE153" s="39"/>
      <c r="AR153" s="220" t="s">
        <v>139</v>
      </c>
      <c r="AT153" s="220" t="s">
        <v>134</v>
      </c>
      <c r="AU153" s="220" t="s">
        <v>84</v>
      </c>
      <c r="AY153" s="18" t="s">
        <v>131</v>
      </c>
      <c r="BE153" s="221">
        <f>IF(O153="základní",K153,0)</f>
        <v>0</v>
      </c>
      <c r="BF153" s="221">
        <f>IF(O153="snížená",K153,0)</f>
        <v>0</v>
      </c>
      <c r="BG153" s="221">
        <f>IF(O153="zákl. přenesená",K153,0)</f>
        <v>0</v>
      </c>
      <c r="BH153" s="221">
        <f>IF(O153="sníž. přenesená",K153,0)</f>
        <v>0</v>
      </c>
      <c r="BI153" s="221">
        <f>IF(O153="nulová",K153,0)</f>
        <v>0</v>
      </c>
      <c r="BJ153" s="18" t="s">
        <v>82</v>
      </c>
      <c r="BK153" s="221">
        <f>ROUND(P153*H153,2)</f>
        <v>0</v>
      </c>
      <c r="BL153" s="18" t="s">
        <v>139</v>
      </c>
      <c r="BM153" s="220" t="s">
        <v>241</v>
      </c>
    </row>
    <row r="154" s="2" customFormat="1">
      <c r="A154" s="39"/>
      <c r="B154" s="40"/>
      <c r="C154" s="41"/>
      <c r="D154" s="222" t="s">
        <v>141</v>
      </c>
      <c r="E154" s="41"/>
      <c r="F154" s="223" t="s">
        <v>242</v>
      </c>
      <c r="G154" s="41"/>
      <c r="H154" s="41"/>
      <c r="I154" s="224"/>
      <c r="J154" s="224"/>
      <c r="K154" s="41"/>
      <c r="L154" s="41"/>
      <c r="M154" s="45"/>
      <c r="N154" s="225"/>
      <c r="O154" s="226"/>
      <c r="P154" s="85"/>
      <c r="Q154" s="85"/>
      <c r="R154" s="85"/>
      <c r="S154" s="85"/>
      <c r="T154" s="85"/>
      <c r="U154" s="85"/>
      <c r="V154" s="85"/>
      <c r="W154" s="85"/>
      <c r="X154" s="86"/>
      <c r="Y154" s="39"/>
      <c r="Z154" s="39"/>
      <c r="AA154" s="39"/>
      <c r="AB154" s="39"/>
      <c r="AC154" s="39"/>
      <c r="AD154" s="39"/>
      <c r="AE154" s="39"/>
      <c r="AT154" s="18" t="s">
        <v>141</v>
      </c>
      <c r="AU154" s="18" t="s">
        <v>84</v>
      </c>
    </row>
    <row r="155" s="2" customFormat="1">
      <c r="A155" s="39"/>
      <c r="B155" s="40"/>
      <c r="C155" s="41"/>
      <c r="D155" s="227" t="s">
        <v>143</v>
      </c>
      <c r="E155" s="41"/>
      <c r="F155" s="228" t="s">
        <v>243</v>
      </c>
      <c r="G155" s="41"/>
      <c r="H155" s="41"/>
      <c r="I155" s="224"/>
      <c r="J155" s="224"/>
      <c r="K155" s="41"/>
      <c r="L155" s="41"/>
      <c r="M155" s="45"/>
      <c r="N155" s="225"/>
      <c r="O155" s="226"/>
      <c r="P155" s="85"/>
      <c r="Q155" s="85"/>
      <c r="R155" s="85"/>
      <c r="S155" s="85"/>
      <c r="T155" s="85"/>
      <c r="U155" s="85"/>
      <c r="V155" s="85"/>
      <c r="W155" s="85"/>
      <c r="X155" s="86"/>
      <c r="Y155" s="39"/>
      <c r="Z155" s="39"/>
      <c r="AA155" s="39"/>
      <c r="AB155" s="39"/>
      <c r="AC155" s="39"/>
      <c r="AD155" s="39"/>
      <c r="AE155" s="39"/>
      <c r="AT155" s="18" t="s">
        <v>143</v>
      </c>
      <c r="AU155" s="18" t="s">
        <v>84</v>
      </c>
    </row>
    <row r="156" s="14" customFormat="1">
      <c r="A156" s="14"/>
      <c r="B156" s="239"/>
      <c r="C156" s="240"/>
      <c r="D156" s="222" t="s">
        <v>145</v>
      </c>
      <c r="E156" s="241" t="s">
        <v>20</v>
      </c>
      <c r="F156" s="242" t="s">
        <v>244</v>
      </c>
      <c r="G156" s="240"/>
      <c r="H156" s="243">
        <v>4.2279999999999998</v>
      </c>
      <c r="I156" s="244"/>
      <c r="J156" s="244"/>
      <c r="K156" s="240"/>
      <c r="L156" s="240"/>
      <c r="M156" s="245"/>
      <c r="N156" s="246"/>
      <c r="O156" s="247"/>
      <c r="P156" s="247"/>
      <c r="Q156" s="247"/>
      <c r="R156" s="247"/>
      <c r="S156" s="247"/>
      <c r="T156" s="247"/>
      <c r="U156" s="247"/>
      <c r="V156" s="247"/>
      <c r="W156" s="247"/>
      <c r="X156" s="248"/>
      <c r="Y156" s="14"/>
      <c r="Z156" s="14"/>
      <c r="AA156" s="14"/>
      <c r="AB156" s="14"/>
      <c r="AC156" s="14"/>
      <c r="AD156" s="14"/>
      <c r="AE156" s="14"/>
      <c r="AT156" s="249" t="s">
        <v>145</v>
      </c>
      <c r="AU156" s="249" t="s">
        <v>84</v>
      </c>
      <c r="AV156" s="14" t="s">
        <v>84</v>
      </c>
      <c r="AW156" s="14" t="s">
        <v>5</v>
      </c>
      <c r="AX156" s="14" t="s">
        <v>82</v>
      </c>
      <c r="AY156" s="249" t="s">
        <v>131</v>
      </c>
    </row>
    <row r="157" s="2" customFormat="1" ht="24.15" customHeight="1">
      <c r="A157" s="39"/>
      <c r="B157" s="40"/>
      <c r="C157" s="208" t="s">
        <v>245</v>
      </c>
      <c r="D157" s="208" t="s">
        <v>134</v>
      </c>
      <c r="E157" s="209" t="s">
        <v>246</v>
      </c>
      <c r="F157" s="210" t="s">
        <v>247</v>
      </c>
      <c r="G157" s="211" t="s">
        <v>196</v>
      </c>
      <c r="H157" s="212">
        <v>1.3740000000000001</v>
      </c>
      <c r="I157" s="213"/>
      <c r="J157" s="213"/>
      <c r="K157" s="214">
        <f>ROUND(P157*H157,2)</f>
        <v>0</v>
      </c>
      <c r="L157" s="210" t="s">
        <v>248</v>
      </c>
      <c r="M157" s="45"/>
      <c r="N157" s="215" t="s">
        <v>20</v>
      </c>
      <c r="O157" s="216" t="s">
        <v>43</v>
      </c>
      <c r="P157" s="217">
        <f>I157+J157</f>
        <v>0</v>
      </c>
      <c r="Q157" s="217">
        <f>ROUND(I157*H157,2)</f>
        <v>0</v>
      </c>
      <c r="R157" s="217">
        <f>ROUND(J157*H157,2)</f>
        <v>0</v>
      </c>
      <c r="S157" s="85"/>
      <c r="T157" s="218">
        <f>S157*H157</f>
        <v>0</v>
      </c>
      <c r="U157" s="218">
        <v>0</v>
      </c>
      <c r="V157" s="218">
        <f>U157*H157</f>
        <v>0</v>
      </c>
      <c r="W157" s="218">
        <v>0</v>
      </c>
      <c r="X157" s="219">
        <f>W157*H157</f>
        <v>0</v>
      </c>
      <c r="Y157" s="39"/>
      <c r="Z157" s="39"/>
      <c r="AA157" s="39"/>
      <c r="AB157" s="39"/>
      <c r="AC157" s="39"/>
      <c r="AD157" s="39"/>
      <c r="AE157" s="39"/>
      <c r="AR157" s="220" t="s">
        <v>139</v>
      </c>
      <c r="AT157" s="220" t="s">
        <v>134</v>
      </c>
      <c r="AU157" s="220" t="s">
        <v>84</v>
      </c>
      <c r="AY157" s="18" t="s">
        <v>131</v>
      </c>
      <c r="BE157" s="221">
        <f>IF(O157="základní",K157,0)</f>
        <v>0</v>
      </c>
      <c r="BF157" s="221">
        <f>IF(O157="snížená",K157,0)</f>
        <v>0</v>
      </c>
      <c r="BG157" s="221">
        <f>IF(O157="zákl. přenesená",K157,0)</f>
        <v>0</v>
      </c>
      <c r="BH157" s="221">
        <f>IF(O157="sníž. přenesená",K157,0)</f>
        <v>0</v>
      </c>
      <c r="BI157" s="221">
        <f>IF(O157="nulová",K157,0)</f>
        <v>0</v>
      </c>
      <c r="BJ157" s="18" t="s">
        <v>82</v>
      </c>
      <c r="BK157" s="221">
        <f>ROUND(P157*H157,2)</f>
        <v>0</v>
      </c>
      <c r="BL157" s="18" t="s">
        <v>139</v>
      </c>
      <c r="BM157" s="220" t="s">
        <v>249</v>
      </c>
    </row>
    <row r="158" s="2" customFormat="1">
      <c r="A158" s="39"/>
      <c r="B158" s="40"/>
      <c r="C158" s="41"/>
      <c r="D158" s="222" t="s">
        <v>141</v>
      </c>
      <c r="E158" s="41"/>
      <c r="F158" s="223" t="s">
        <v>247</v>
      </c>
      <c r="G158" s="41"/>
      <c r="H158" s="41"/>
      <c r="I158" s="224"/>
      <c r="J158" s="224"/>
      <c r="K158" s="41"/>
      <c r="L158" s="41"/>
      <c r="M158" s="45"/>
      <c r="N158" s="225"/>
      <c r="O158" s="226"/>
      <c r="P158" s="85"/>
      <c r="Q158" s="85"/>
      <c r="R158" s="85"/>
      <c r="S158" s="85"/>
      <c r="T158" s="85"/>
      <c r="U158" s="85"/>
      <c r="V158" s="85"/>
      <c r="W158" s="85"/>
      <c r="X158" s="86"/>
      <c r="Y158" s="39"/>
      <c r="Z158" s="39"/>
      <c r="AA158" s="39"/>
      <c r="AB158" s="39"/>
      <c r="AC158" s="39"/>
      <c r="AD158" s="39"/>
      <c r="AE158" s="39"/>
      <c r="AT158" s="18" t="s">
        <v>141</v>
      </c>
      <c r="AU158" s="18" t="s">
        <v>84</v>
      </c>
    </row>
    <row r="159" s="14" customFormat="1">
      <c r="A159" s="14"/>
      <c r="B159" s="239"/>
      <c r="C159" s="240"/>
      <c r="D159" s="222" t="s">
        <v>145</v>
      </c>
      <c r="E159" s="241" t="s">
        <v>20</v>
      </c>
      <c r="F159" s="242" t="s">
        <v>250</v>
      </c>
      <c r="G159" s="240"/>
      <c r="H159" s="243">
        <v>1.3740000000000001</v>
      </c>
      <c r="I159" s="244"/>
      <c r="J159" s="244"/>
      <c r="K159" s="240"/>
      <c r="L159" s="240"/>
      <c r="M159" s="245"/>
      <c r="N159" s="246"/>
      <c r="O159" s="247"/>
      <c r="P159" s="247"/>
      <c r="Q159" s="247"/>
      <c r="R159" s="247"/>
      <c r="S159" s="247"/>
      <c r="T159" s="247"/>
      <c r="U159" s="247"/>
      <c r="V159" s="247"/>
      <c r="W159" s="247"/>
      <c r="X159" s="248"/>
      <c r="Y159" s="14"/>
      <c r="Z159" s="14"/>
      <c r="AA159" s="14"/>
      <c r="AB159" s="14"/>
      <c r="AC159" s="14"/>
      <c r="AD159" s="14"/>
      <c r="AE159" s="14"/>
      <c r="AT159" s="249" t="s">
        <v>145</v>
      </c>
      <c r="AU159" s="249" t="s">
        <v>84</v>
      </c>
      <c r="AV159" s="14" t="s">
        <v>84</v>
      </c>
      <c r="AW159" s="14" t="s">
        <v>5</v>
      </c>
      <c r="AX159" s="14" t="s">
        <v>82</v>
      </c>
      <c r="AY159" s="249" t="s">
        <v>131</v>
      </c>
    </row>
    <row r="160" s="12" customFormat="1" ht="25.92" customHeight="1">
      <c r="A160" s="12"/>
      <c r="B160" s="191"/>
      <c r="C160" s="192"/>
      <c r="D160" s="193" t="s">
        <v>73</v>
      </c>
      <c r="E160" s="194" t="s">
        <v>251</v>
      </c>
      <c r="F160" s="194" t="s">
        <v>252</v>
      </c>
      <c r="G160" s="192"/>
      <c r="H160" s="192"/>
      <c r="I160" s="195"/>
      <c r="J160" s="195"/>
      <c r="K160" s="196">
        <f>BK160</f>
        <v>0</v>
      </c>
      <c r="L160" s="192"/>
      <c r="M160" s="197"/>
      <c r="N160" s="198"/>
      <c r="O160" s="199"/>
      <c r="P160" s="199"/>
      <c r="Q160" s="200">
        <f>Q161+Q171+Q216+Q342+Q376+Q398</f>
        <v>0</v>
      </c>
      <c r="R160" s="200">
        <f>R161+R171+R216+R342+R376+R398</f>
        <v>0</v>
      </c>
      <c r="S160" s="199"/>
      <c r="T160" s="201">
        <f>T161+T171+T216+T342+T376+T398</f>
        <v>0</v>
      </c>
      <c r="U160" s="199"/>
      <c r="V160" s="201">
        <f>V161+V171+V216+V342+V376+V398</f>
        <v>13.91053306655</v>
      </c>
      <c r="W160" s="199"/>
      <c r="X160" s="202">
        <f>X161+X171+X216+X342+X376+X398</f>
        <v>9.1260605000000012</v>
      </c>
      <c r="Y160" s="12"/>
      <c r="Z160" s="12"/>
      <c r="AA160" s="12"/>
      <c r="AB160" s="12"/>
      <c r="AC160" s="12"/>
      <c r="AD160" s="12"/>
      <c r="AE160" s="12"/>
      <c r="AR160" s="203" t="s">
        <v>84</v>
      </c>
      <c r="AT160" s="204" t="s">
        <v>73</v>
      </c>
      <c r="AU160" s="204" t="s">
        <v>74</v>
      </c>
      <c r="AY160" s="203" t="s">
        <v>131</v>
      </c>
      <c r="BK160" s="205">
        <f>BK161+BK171+BK216+BK342+BK376+BK398</f>
        <v>0</v>
      </c>
    </row>
    <row r="161" s="12" customFormat="1" ht="22.8" customHeight="1">
      <c r="A161" s="12"/>
      <c r="B161" s="191"/>
      <c r="C161" s="192"/>
      <c r="D161" s="193" t="s">
        <v>73</v>
      </c>
      <c r="E161" s="206" t="s">
        <v>253</v>
      </c>
      <c r="F161" s="206" t="s">
        <v>254</v>
      </c>
      <c r="G161" s="192"/>
      <c r="H161" s="192"/>
      <c r="I161" s="195"/>
      <c r="J161" s="195"/>
      <c r="K161" s="207">
        <f>BK161</f>
        <v>0</v>
      </c>
      <c r="L161" s="192"/>
      <c r="M161" s="197"/>
      <c r="N161" s="198"/>
      <c r="O161" s="199"/>
      <c r="P161" s="199"/>
      <c r="Q161" s="200">
        <f>SUM(Q162:Q170)</f>
        <v>0</v>
      </c>
      <c r="R161" s="200">
        <f>SUM(R162:R170)</f>
        <v>0</v>
      </c>
      <c r="S161" s="199"/>
      <c r="T161" s="201">
        <f>SUM(T162:T170)</f>
        <v>0</v>
      </c>
      <c r="U161" s="199"/>
      <c r="V161" s="201">
        <f>SUM(V162:V170)</f>
        <v>0.10665</v>
      </c>
      <c r="W161" s="199"/>
      <c r="X161" s="202">
        <f>SUM(X162:X170)</f>
        <v>0</v>
      </c>
      <c r="Y161" s="12"/>
      <c r="Z161" s="12"/>
      <c r="AA161" s="12"/>
      <c r="AB161" s="12"/>
      <c r="AC161" s="12"/>
      <c r="AD161" s="12"/>
      <c r="AE161" s="12"/>
      <c r="AR161" s="203" t="s">
        <v>84</v>
      </c>
      <c r="AT161" s="204" t="s">
        <v>73</v>
      </c>
      <c r="AU161" s="204" t="s">
        <v>82</v>
      </c>
      <c r="AY161" s="203" t="s">
        <v>131</v>
      </c>
      <c r="BK161" s="205">
        <f>SUM(BK162:BK170)</f>
        <v>0</v>
      </c>
    </row>
    <row r="162" s="2" customFormat="1" ht="24.15" customHeight="1">
      <c r="A162" s="39"/>
      <c r="B162" s="40"/>
      <c r="C162" s="208" t="s">
        <v>255</v>
      </c>
      <c r="D162" s="208" t="s">
        <v>134</v>
      </c>
      <c r="E162" s="209" t="s">
        <v>256</v>
      </c>
      <c r="F162" s="210" t="s">
        <v>257</v>
      </c>
      <c r="G162" s="211" t="s">
        <v>258</v>
      </c>
      <c r="H162" s="212">
        <v>4</v>
      </c>
      <c r="I162" s="213"/>
      <c r="J162" s="213"/>
      <c r="K162" s="214">
        <f>ROUND(P162*H162,2)</f>
        <v>0</v>
      </c>
      <c r="L162" s="210" t="s">
        <v>138</v>
      </c>
      <c r="M162" s="45"/>
      <c r="N162" s="215" t="s">
        <v>20</v>
      </c>
      <c r="O162" s="216" t="s">
        <v>43</v>
      </c>
      <c r="P162" s="217">
        <f>I162+J162</f>
        <v>0</v>
      </c>
      <c r="Q162" s="217">
        <f>ROUND(I162*H162,2)</f>
        <v>0</v>
      </c>
      <c r="R162" s="217">
        <f>ROUND(J162*H162,2)</f>
        <v>0</v>
      </c>
      <c r="S162" s="85"/>
      <c r="T162" s="218">
        <f>S162*H162</f>
        <v>0</v>
      </c>
      <c r="U162" s="218">
        <v>0.026519999999999998</v>
      </c>
      <c r="V162" s="218">
        <f>U162*H162</f>
        <v>0.10607999999999999</v>
      </c>
      <c r="W162" s="218">
        <v>0</v>
      </c>
      <c r="X162" s="219">
        <f>W162*H162</f>
        <v>0</v>
      </c>
      <c r="Y162" s="39"/>
      <c r="Z162" s="39"/>
      <c r="AA162" s="39"/>
      <c r="AB162" s="39"/>
      <c r="AC162" s="39"/>
      <c r="AD162" s="39"/>
      <c r="AE162" s="39"/>
      <c r="AR162" s="220" t="s">
        <v>245</v>
      </c>
      <c r="AT162" s="220" t="s">
        <v>134</v>
      </c>
      <c r="AU162" s="220" t="s">
        <v>84</v>
      </c>
      <c r="AY162" s="18" t="s">
        <v>131</v>
      </c>
      <c r="BE162" s="221">
        <f>IF(O162="základní",K162,0)</f>
        <v>0</v>
      </c>
      <c r="BF162" s="221">
        <f>IF(O162="snížená",K162,0)</f>
        <v>0</v>
      </c>
      <c r="BG162" s="221">
        <f>IF(O162="zákl. přenesená",K162,0)</f>
        <v>0</v>
      </c>
      <c r="BH162" s="221">
        <f>IF(O162="sníž. přenesená",K162,0)</f>
        <v>0</v>
      </c>
      <c r="BI162" s="221">
        <f>IF(O162="nulová",K162,0)</f>
        <v>0</v>
      </c>
      <c r="BJ162" s="18" t="s">
        <v>82</v>
      </c>
      <c r="BK162" s="221">
        <f>ROUND(P162*H162,2)</f>
        <v>0</v>
      </c>
      <c r="BL162" s="18" t="s">
        <v>245</v>
      </c>
      <c r="BM162" s="220" t="s">
        <v>259</v>
      </c>
    </row>
    <row r="163" s="2" customFormat="1">
      <c r="A163" s="39"/>
      <c r="B163" s="40"/>
      <c r="C163" s="41"/>
      <c r="D163" s="222" t="s">
        <v>141</v>
      </c>
      <c r="E163" s="41"/>
      <c r="F163" s="223" t="s">
        <v>260</v>
      </c>
      <c r="G163" s="41"/>
      <c r="H163" s="41"/>
      <c r="I163" s="224"/>
      <c r="J163" s="224"/>
      <c r="K163" s="41"/>
      <c r="L163" s="41"/>
      <c r="M163" s="45"/>
      <c r="N163" s="225"/>
      <c r="O163" s="226"/>
      <c r="P163" s="85"/>
      <c r="Q163" s="85"/>
      <c r="R163" s="85"/>
      <c r="S163" s="85"/>
      <c r="T163" s="85"/>
      <c r="U163" s="85"/>
      <c r="V163" s="85"/>
      <c r="W163" s="85"/>
      <c r="X163" s="86"/>
      <c r="Y163" s="39"/>
      <c r="Z163" s="39"/>
      <c r="AA163" s="39"/>
      <c r="AB163" s="39"/>
      <c r="AC163" s="39"/>
      <c r="AD163" s="39"/>
      <c r="AE163" s="39"/>
      <c r="AT163" s="18" t="s">
        <v>141</v>
      </c>
      <c r="AU163" s="18" t="s">
        <v>84</v>
      </c>
    </row>
    <row r="164" s="2" customFormat="1">
      <c r="A164" s="39"/>
      <c r="B164" s="40"/>
      <c r="C164" s="41"/>
      <c r="D164" s="227" t="s">
        <v>143</v>
      </c>
      <c r="E164" s="41"/>
      <c r="F164" s="228" t="s">
        <v>261</v>
      </c>
      <c r="G164" s="41"/>
      <c r="H164" s="41"/>
      <c r="I164" s="224"/>
      <c r="J164" s="224"/>
      <c r="K164" s="41"/>
      <c r="L164" s="41"/>
      <c r="M164" s="45"/>
      <c r="N164" s="225"/>
      <c r="O164" s="226"/>
      <c r="P164" s="85"/>
      <c r="Q164" s="85"/>
      <c r="R164" s="85"/>
      <c r="S164" s="85"/>
      <c r="T164" s="85"/>
      <c r="U164" s="85"/>
      <c r="V164" s="85"/>
      <c r="W164" s="85"/>
      <c r="X164" s="86"/>
      <c r="Y164" s="39"/>
      <c r="Z164" s="39"/>
      <c r="AA164" s="39"/>
      <c r="AB164" s="39"/>
      <c r="AC164" s="39"/>
      <c r="AD164" s="39"/>
      <c r="AE164" s="39"/>
      <c r="AT164" s="18" t="s">
        <v>143</v>
      </c>
      <c r="AU164" s="18" t="s">
        <v>84</v>
      </c>
    </row>
    <row r="165" s="2" customFormat="1" ht="24.15" customHeight="1">
      <c r="A165" s="39"/>
      <c r="B165" s="40"/>
      <c r="C165" s="208" t="s">
        <v>262</v>
      </c>
      <c r="D165" s="208" t="s">
        <v>134</v>
      </c>
      <c r="E165" s="209" t="s">
        <v>263</v>
      </c>
      <c r="F165" s="210" t="s">
        <v>264</v>
      </c>
      <c r="G165" s="211" t="s">
        <v>258</v>
      </c>
      <c r="H165" s="212">
        <v>2</v>
      </c>
      <c r="I165" s="213"/>
      <c r="J165" s="213"/>
      <c r="K165" s="214">
        <f>ROUND(P165*H165,2)</f>
        <v>0</v>
      </c>
      <c r="L165" s="210" t="s">
        <v>138</v>
      </c>
      <c r="M165" s="45"/>
      <c r="N165" s="215" t="s">
        <v>20</v>
      </c>
      <c r="O165" s="216" t="s">
        <v>43</v>
      </c>
      <c r="P165" s="217">
        <f>I165+J165</f>
        <v>0</v>
      </c>
      <c r="Q165" s="217">
        <f>ROUND(I165*H165,2)</f>
        <v>0</v>
      </c>
      <c r="R165" s="217">
        <f>ROUND(J165*H165,2)</f>
        <v>0</v>
      </c>
      <c r="S165" s="85"/>
      <c r="T165" s="218">
        <f>S165*H165</f>
        <v>0</v>
      </c>
      <c r="U165" s="218">
        <v>0.00028499999999999999</v>
      </c>
      <c r="V165" s="218">
        <f>U165*H165</f>
        <v>0.00056999999999999998</v>
      </c>
      <c r="W165" s="218">
        <v>0</v>
      </c>
      <c r="X165" s="219">
        <f>W165*H165</f>
        <v>0</v>
      </c>
      <c r="Y165" s="39"/>
      <c r="Z165" s="39"/>
      <c r="AA165" s="39"/>
      <c r="AB165" s="39"/>
      <c r="AC165" s="39"/>
      <c r="AD165" s="39"/>
      <c r="AE165" s="39"/>
      <c r="AR165" s="220" t="s">
        <v>245</v>
      </c>
      <c r="AT165" s="220" t="s">
        <v>134</v>
      </c>
      <c r="AU165" s="220" t="s">
        <v>84</v>
      </c>
      <c r="AY165" s="18" t="s">
        <v>131</v>
      </c>
      <c r="BE165" s="221">
        <f>IF(O165="základní",K165,0)</f>
        <v>0</v>
      </c>
      <c r="BF165" s="221">
        <f>IF(O165="snížená",K165,0)</f>
        <v>0</v>
      </c>
      <c r="BG165" s="221">
        <f>IF(O165="zákl. přenesená",K165,0)</f>
        <v>0</v>
      </c>
      <c r="BH165" s="221">
        <f>IF(O165="sníž. přenesená",K165,0)</f>
        <v>0</v>
      </c>
      <c r="BI165" s="221">
        <f>IF(O165="nulová",K165,0)</f>
        <v>0</v>
      </c>
      <c r="BJ165" s="18" t="s">
        <v>82</v>
      </c>
      <c r="BK165" s="221">
        <f>ROUND(P165*H165,2)</f>
        <v>0</v>
      </c>
      <c r="BL165" s="18" t="s">
        <v>245</v>
      </c>
      <c r="BM165" s="220" t="s">
        <v>265</v>
      </c>
    </row>
    <row r="166" s="2" customFormat="1">
      <c r="A166" s="39"/>
      <c r="B166" s="40"/>
      <c r="C166" s="41"/>
      <c r="D166" s="222" t="s">
        <v>141</v>
      </c>
      <c r="E166" s="41"/>
      <c r="F166" s="223" t="s">
        <v>266</v>
      </c>
      <c r="G166" s="41"/>
      <c r="H166" s="41"/>
      <c r="I166" s="224"/>
      <c r="J166" s="224"/>
      <c r="K166" s="41"/>
      <c r="L166" s="41"/>
      <c r="M166" s="45"/>
      <c r="N166" s="225"/>
      <c r="O166" s="226"/>
      <c r="P166" s="85"/>
      <c r="Q166" s="85"/>
      <c r="R166" s="85"/>
      <c r="S166" s="85"/>
      <c r="T166" s="85"/>
      <c r="U166" s="85"/>
      <c r="V166" s="85"/>
      <c r="W166" s="85"/>
      <c r="X166" s="86"/>
      <c r="Y166" s="39"/>
      <c r="Z166" s="39"/>
      <c r="AA166" s="39"/>
      <c r="AB166" s="39"/>
      <c r="AC166" s="39"/>
      <c r="AD166" s="39"/>
      <c r="AE166" s="39"/>
      <c r="AT166" s="18" t="s">
        <v>141</v>
      </c>
      <c r="AU166" s="18" t="s">
        <v>84</v>
      </c>
    </row>
    <row r="167" s="2" customFormat="1">
      <c r="A167" s="39"/>
      <c r="B167" s="40"/>
      <c r="C167" s="41"/>
      <c r="D167" s="227" t="s">
        <v>143</v>
      </c>
      <c r="E167" s="41"/>
      <c r="F167" s="228" t="s">
        <v>267</v>
      </c>
      <c r="G167" s="41"/>
      <c r="H167" s="41"/>
      <c r="I167" s="224"/>
      <c r="J167" s="224"/>
      <c r="K167" s="41"/>
      <c r="L167" s="41"/>
      <c r="M167" s="45"/>
      <c r="N167" s="225"/>
      <c r="O167" s="226"/>
      <c r="P167" s="85"/>
      <c r="Q167" s="85"/>
      <c r="R167" s="85"/>
      <c r="S167" s="85"/>
      <c r="T167" s="85"/>
      <c r="U167" s="85"/>
      <c r="V167" s="85"/>
      <c r="W167" s="85"/>
      <c r="X167" s="86"/>
      <c r="Y167" s="39"/>
      <c r="Z167" s="39"/>
      <c r="AA167" s="39"/>
      <c r="AB167" s="39"/>
      <c r="AC167" s="39"/>
      <c r="AD167" s="39"/>
      <c r="AE167" s="39"/>
      <c r="AT167" s="18" t="s">
        <v>143</v>
      </c>
      <c r="AU167" s="18" t="s">
        <v>84</v>
      </c>
    </row>
    <row r="168" s="2" customFormat="1" ht="24.15" customHeight="1">
      <c r="A168" s="39"/>
      <c r="B168" s="40"/>
      <c r="C168" s="208" t="s">
        <v>268</v>
      </c>
      <c r="D168" s="208" t="s">
        <v>134</v>
      </c>
      <c r="E168" s="209" t="s">
        <v>269</v>
      </c>
      <c r="F168" s="210" t="s">
        <v>270</v>
      </c>
      <c r="G168" s="211" t="s">
        <v>196</v>
      </c>
      <c r="H168" s="212">
        <v>0.107</v>
      </c>
      <c r="I168" s="213"/>
      <c r="J168" s="213"/>
      <c r="K168" s="214">
        <f>ROUND(P168*H168,2)</f>
        <v>0</v>
      </c>
      <c r="L168" s="210" t="s">
        <v>138</v>
      </c>
      <c r="M168" s="45"/>
      <c r="N168" s="215" t="s">
        <v>20</v>
      </c>
      <c r="O168" s="216" t="s">
        <v>43</v>
      </c>
      <c r="P168" s="217">
        <f>I168+J168</f>
        <v>0</v>
      </c>
      <c r="Q168" s="217">
        <f>ROUND(I168*H168,2)</f>
        <v>0</v>
      </c>
      <c r="R168" s="217">
        <f>ROUND(J168*H168,2)</f>
        <v>0</v>
      </c>
      <c r="S168" s="85"/>
      <c r="T168" s="218">
        <f>S168*H168</f>
        <v>0</v>
      </c>
      <c r="U168" s="218">
        <v>0</v>
      </c>
      <c r="V168" s="218">
        <f>U168*H168</f>
        <v>0</v>
      </c>
      <c r="W168" s="218">
        <v>0</v>
      </c>
      <c r="X168" s="219">
        <f>W168*H168</f>
        <v>0</v>
      </c>
      <c r="Y168" s="39"/>
      <c r="Z168" s="39"/>
      <c r="AA168" s="39"/>
      <c r="AB168" s="39"/>
      <c r="AC168" s="39"/>
      <c r="AD168" s="39"/>
      <c r="AE168" s="39"/>
      <c r="AR168" s="220" t="s">
        <v>245</v>
      </c>
      <c r="AT168" s="220" t="s">
        <v>134</v>
      </c>
      <c r="AU168" s="220" t="s">
        <v>84</v>
      </c>
      <c r="AY168" s="18" t="s">
        <v>131</v>
      </c>
      <c r="BE168" s="221">
        <f>IF(O168="základní",K168,0)</f>
        <v>0</v>
      </c>
      <c r="BF168" s="221">
        <f>IF(O168="snížená",K168,0)</f>
        <v>0</v>
      </c>
      <c r="BG168" s="221">
        <f>IF(O168="zákl. přenesená",K168,0)</f>
        <v>0</v>
      </c>
      <c r="BH168" s="221">
        <f>IF(O168="sníž. přenesená",K168,0)</f>
        <v>0</v>
      </c>
      <c r="BI168" s="221">
        <f>IF(O168="nulová",K168,0)</f>
        <v>0</v>
      </c>
      <c r="BJ168" s="18" t="s">
        <v>82</v>
      </c>
      <c r="BK168" s="221">
        <f>ROUND(P168*H168,2)</f>
        <v>0</v>
      </c>
      <c r="BL168" s="18" t="s">
        <v>245</v>
      </c>
      <c r="BM168" s="220" t="s">
        <v>271</v>
      </c>
    </row>
    <row r="169" s="2" customFormat="1">
      <c r="A169" s="39"/>
      <c r="B169" s="40"/>
      <c r="C169" s="41"/>
      <c r="D169" s="222" t="s">
        <v>141</v>
      </c>
      <c r="E169" s="41"/>
      <c r="F169" s="223" t="s">
        <v>272</v>
      </c>
      <c r="G169" s="41"/>
      <c r="H169" s="41"/>
      <c r="I169" s="224"/>
      <c r="J169" s="224"/>
      <c r="K169" s="41"/>
      <c r="L169" s="41"/>
      <c r="M169" s="45"/>
      <c r="N169" s="225"/>
      <c r="O169" s="226"/>
      <c r="P169" s="85"/>
      <c r="Q169" s="85"/>
      <c r="R169" s="85"/>
      <c r="S169" s="85"/>
      <c r="T169" s="85"/>
      <c r="U169" s="85"/>
      <c r="V169" s="85"/>
      <c r="W169" s="85"/>
      <c r="X169" s="86"/>
      <c r="Y169" s="39"/>
      <c r="Z169" s="39"/>
      <c r="AA169" s="39"/>
      <c r="AB169" s="39"/>
      <c r="AC169" s="39"/>
      <c r="AD169" s="39"/>
      <c r="AE169" s="39"/>
      <c r="AT169" s="18" t="s">
        <v>141</v>
      </c>
      <c r="AU169" s="18" t="s">
        <v>84</v>
      </c>
    </row>
    <row r="170" s="2" customFormat="1">
      <c r="A170" s="39"/>
      <c r="B170" s="40"/>
      <c r="C170" s="41"/>
      <c r="D170" s="227" t="s">
        <v>143</v>
      </c>
      <c r="E170" s="41"/>
      <c r="F170" s="228" t="s">
        <v>273</v>
      </c>
      <c r="G170" s="41"/>
      <c r="H170" s="41"/>
      <c r="I170" s="224"/>
      <c r="J170" s="224"/>
      <c r="K170" s="41"/>
      <c r="L170" s="41"/>
      <c r="M170" s="45"/>
      <c r="N170" s="225"/>
      <c r="O170" s="226"/>
      <c r="P170" s="85"/>
      <c r="Q170" s="85"/>
      <c r="R170" s="85"/>
      <c r="S170" s="85"/>
      <c r="T170" s="85"/>
      <c r="U170" s="85"/>
      <c r="V170" s="85"/>
      <c r="W170" s="85"/>
      <c r="X170" s="86"/>
      <c r="Y170" s="39"/>
      <c r="Z170" s="39"/>
      <c r="AA170" s="39"/>
      <c r="AB170" s="39"/>
      <c r="AC170" s="39"/>
      <c r="AD170" s="39"/>
      <c r="AE170" s="39"/>
      <c r="AT170" s="18" t="s">
        <v>143</v>
      </c>
      <c r="AU170" s="18" t="s">
        <v>84</v>
      </c>
    </row>
    <row r="171" s="12" customFormat="1" ht="22.8" customHeight="1">
      <c r="A171" s="12"/>
      <c r="B171" s="191"/>
      <c r="C171" s="192"/>
      <c r="D171" s="193" t="s">
        <v>73</v>
      </c>
      <c r="E171" s="206" t="s">
        <v>274</v>
      </c>
      <c r="F171" s="206" t="s">
        <v>275</v>
      </c>
      <c r="G171" s="192"/>
      <c r="H171" s="192"/>
      <c r="I171" s="195"/>
      <c r="J171" s="195"/>
      <c r="K171" s="207">
        <f>BK171</f>
        <v>0</v>
      </c>
      <c r="L171" s="192"/>
      <c r="M171" s="197"/>
      <c r="N171" s="198"/>
      <c r="O171" s="199"/>
      <c r="P171" s="199"/>
      <c r="Q171" s="200">
        <f>SUM(Q172:Q215)</f>
        <v>0</v>
      </c>
      <c r="R171" s="200">
        <f>SUM(R172:R215)</f>
        <v>0</v>
      </c>
      <c r="S171" s="199"/>
      <c r="T171" s="201">
        <f>SUM(T172:T215)</f>
        <v>0</v>
      </c>
      <c r="U171" s="199"/>
      <c r="V171" s="201">
        <f>SUM(V172:V215)</f>
        <v>8.5288508585499994</v>
      </c>
      <c r="W171" s="199"/>
      <c r="X171" s="202">
        <f>SUM(X172:X215)</f>
        <v>3.4639799999999998</v>
      </c>
      <c r="Y171" s="12"/>
      <c r="Z171" s="12"/>
      <c r="AA171" s="12"/>
      <c r="AB171" s="12"/>
      <c r="AC171" s="12"/>
      <c r="AD171" s="12"/>
      <c r="AE171" s="12"/>
      <c r="AR171" s="203" t="s">
        <v>84</v>
      </c>
      <c r="AT171" s="204" t="s">
        <v>73</v>
      </c>
      <c r="AU171" s="204" t="s">
        <v>82</v>
      </c>
      <c r="AY171" s="203" t="s">
        <v>131</v>
      </c>
      <c r="BK171" s="205">
        <f>SUM(BK172:BK215)</f>
        <v>0</v>
      </c>
    </row>
    <row r="172" s="2" customFormat="1" ht="24.15" customHeight="1">
      <c r="A172" s="39"/>
      <c r="B172" s="40"/>
      <c r="C172" s="208" t="s">
        <v>276</v>
      </c>
      <c r="D172" s="208" t="s">
        <v>134</v>
      </c>
      <c r="E172" s="209" t="s">
        <v>277</v>
      </c>
      <c r="F172" s="210" t="s">
        <v>278</v>
      </c>
      <c r="G172" s="211" t="s">
        <v>279</v>
      </c>
      <c r="H172" s="212">
        <v>14</v>
      </c>
      <c r="I172" s="213"/>
      <c r="J172" s="213"/>
      <c r="K172" s="214">
        <f>ROUND(P172*H172,2)</f>
        <v>0</v>
      </c>
      <c r="L172" s="210" t="s">
        <v>138</v>
      </c>
      <c r="M172" s="45"/>
      <c r="N172" s="215" t="s">
        <v>20</v>
      </c>
      <c r="O172" s="216" t="s">
        <v>43</v>
      </c>
      <c r="P172" s="217">
        <f>I172+J172</f>
        <v>0</v>
      </c>
      <c r="Q172" s="217">
        <f>ROUND(I172*H172,2)</f>
        <v>0</v>
      </c>
      <c r="R172" s="217">
        <f>ROUND(J172*H172,2)</f>
        <v>0</v>
      </c>
      <c r="S172" s="85"/>
      <c r="T172" s="218">
        <f>S172*H172</f>
        <v>0</v>
      </c>
      <c r="U172" s="218">
        <v>0.00189</v>
      </c>
      <c r="V172" s="218">
        <f>U172*H172</f>
        <v>0.026460000000000001</v>
      </c>
      <c r="W172" s="218">
        <v>0</v>
      </c>
      <c r="X172" s="219">
        <f>W172*H172</f>
        <v>0</v>
      </c>
      <c r="Y172" s="39"/>
      <c r="Z172" s="39"/>
      <c r="AA172" s="39"/>
      <c r="AB172" s="39"/>
      <c r="AC172" s="39"/>
      <c r="AD172" s="39"/>
      <c r="AE172" s="39"/>
      <c r="AR172" s="220" t="s">
        <v>245</v>
      </c>
      <c r="AT172" s="220" t="s">
        <v>134</v>
      </c>
      <c r="AU172" s="220" t="s">
        <v>84</v>
      </c>
      <c r="AY172" s="18" t="s">
        <v>131</v>
      </c>
      <c r="BE172" s="221">
        <f>IF(O172="základní",K172,0)</f>
        <v>0</v>
      </c>
      <c r="BF172" s="221">
        <f>IF(O172="snížená",K172,0)</f>
        <v>0</v>
      </c>
      <c r="BG172" s="221">
        <f>IF(O172="zákl. přenesená",K172,0)</f>
        <v>0</v>
      </c>
      <c r="BH172" s="221">
        <f>IF(O172="sníž. přenesená",K172,0)</f>
        <v>0</v>
      </c>
      <c r="BI172" s="221">
        <f>IF(O172="nulová",K172,0)</f>
        <v>0</v>
      </c>
      <c r="BJ172" s="18" t="s">
        <v>82</v>
      </c>
      <c r="BK172" s="221">
        <f>ROUND(P172*H172,2)</f>
        <v>0</v>
      </c>
      <c r="BL172" s="18" t="s">
        <v>245</v>
      </c>
      <c r="BM172" s="220" t="s">
        <v>280</v>
      </c>
    </row>
    <row r="173" s="2" customFormat="1">
      <c r="A173" s="39"/>
      <c r="B173" s="40"/>
      <c r="C173" s="41"/>
      <c r="D173" s="222" t="s">
        <v>141</v>
      </c>
      <c r="E173" s="41"/>
      <c r="F173" s="223" t="s">
        <v>281</v>
      </c>
      <c r="G173" s="41"/>
      <c r="H173" s="41"/>
      <c r="I173" s="224"/>
      <c r="J173" s="224"/>
      <c r="K173" s="41"/>
      <c r="L173" s="41"/>
      <c r="M173" s="45"/>
      <c r="N173" s="225"/>
      <c r="O173" s="226"/>
      <c r="P173" s="85"/>
      <c r="Q173" s="85"/>
      <c r="R173" s="85"/>
      <c r="S173" s="85"/>
      <c r="T173" s="85"/>
      <c r="U173" s="85"/>
      <c r="V173" s="85"/>
      <c r="W173" s="85"/>
      <c r="X173" s="86"/>
      <c r="Y173" s="39"/>
      <c r="Z173" s="39"/>
      <c r="AA173" s="39"/>
      <c r="AB173" s="39"/>
      <c r="AC173" s="39"/>
      <c r="AD173" s="39"/>
      <c r="AE173" s="39"/>
      <c r="AT173" s="18" t="s">
        <v>141</v>
      </c>
      <c r="AU173" s="18" t="s">
        <v>84</v>
      </c>
    </row>
    <row r="174" s="2" customFormat="1">
      <c r="A174" s="39"/>
      <c r="B174" s="40"/>
      <c r="C174" s="41"/>
      <c r="D174" s="227" t="s">
        <v>143</v>
      </c>
      <c r="E174" s="41"/>
      <c r="F174" s="228" t="s">
        <v>282</v>
      </c>
      <c r="G174" s="41"/>
      <c r="H174" s="41"/>
      <c r="I174" s="224"/>
      <c r="J174" s="224"/>
      <c r="K174" s="41"/>
      <c r="L174" s="41"/>
      <c r="M174" s="45"/>
      <c r="N174" s="225"/>
      <c r="O174" s="226"/>
      <c r="P174" s="85"/>
      <c r="Q174" s="85"/>
      <c r="R174" s="85"/>
      <c r="S174" s="85"/>
      <c r="T174" s="85"/>
      <c r="U174" s="85"/>
      <c r="V174" s="85"/>
      <c r="W174" s="85"/>
      <c r="X174" s="86"/>
      <c r="Y174" s="39"/>
      <c r="Z174" s="39"/>
      <c r="AA174" s="39"/>
      <c r="AB174" s="39"/>
      <c r="AC174" s="39"/>
      <c r="AD174" s="39"/>
      <c r="AE174" s="39"/>
      <c r="AT174" s="18" t="s">
        <v>143</v>
      </c>
      <c r="AU174" s="18" t="s">
        <v>84</v>
      </c>
    </row>
    <row r="175" s="2" customFormat="1" ht="24.15" customHeight="1">
      <c r="A175" s="39"/>
      <c r="B175" s="40"/>
      <c r="C175" s="208" t="s">
        <v>8</v>
      </c>
      <c r="D175" s="208" t="s">
        <v>134</v>
      </c>
      <c r="E175" s="209" t="s">
        <v>283</v>
      </c>
      <c r="F175" s="210" t="s">
        <v>284</v>
      </c>
      <c r="G175" s="211" t="s">
        <v>159</v>
      </c>
      <c r="H175" s="212">
        <v>8</v>
      </c>
      <c r="I175" s="213"/>
      <c r="J175" s="213"/>
      <c r="K175" s="214">
        <f>ROUND(P175*H175,2)</f>
        <v>0</v>
      </c>
      <c r="L175" s="210" t="s">
        <v>138</v>
      </c>
      <c r="M175" s="45"/>
      <c r="N175" s="215" t="s">
        <v>20</v>
      </c>
      <c r="O175" s="216" t="s">
        <v>43</v>
      </c>
      <c r="P175" s="217">
        <f>I175+J175</f>
        <v>0</v>
      </c>
      <c r="Q175" s="217">
        <f>ROUND(I175*H175,2)</f>
        <v>0</v>
      </c>
      <c r="R175" s="217">
        <f>ROUND(J175*H175,2)</f>
        <v>0</v>
      </c>
      <c r="S175" s="85"/>
      <c r="T175" s="218">
        <f>S175*H175</f>
        <v>0</v>
      </c>
      <c r="U175" s="218">
        <v>0</v>
      </c>
      <c r="V175" s="218">
        <f>U175*H175</f>
        <v>0</v>
      </c>
      <c r="W175" s="218">
        <v>0</v>
      </c>
      <c r="X175" s="219">
        <f>W175*H175</f>
        <v>0</v>
      </c>
      <c r="Y175" s="39"/>
      <c r="Z175" s="39"/>
      <c r="AA175" s="39"/>
      <c r="AB175" s="39"/>
      <c r="AC175" s="39"/>
      <c r="AD175" s="39"/>
      <c r="AE175" s="39"/>
      <c r="AR175" s="220" t="s">
        <v>245</v>
      </c>
      <c r="AT175" s="220" t="s">
        <v>134</v>
      </c>
      <c r="AU175" s="220" t="s">
        <v>84</v>
      </c>
      <c r="AY175" s="18" t="s">
        <v>131</v>
      </c>
      <c r="BE175" s="221">
        <f>IF(O175="základní",K175,0)</f>
        <v>0</v>
      </c>
      <c r="BF175" s="221">
        <f>IF(O175="snížená",K175,0)</f>
        <v>0</v>
      </c>
      <c r="BG175" s="221">
        <f>IF(O175="zákl. přenesená",K175,0)</f>
        <v>0</v>
      </c>
      <c r="BH175" s="221">
        <f>IF(O175="sníž. přenesená",K175,0)</f>
        <v>0</v>
      </c>
      <c r="BI175" s="221">
        <f>IF(O175="nulová",K175,0)</f>
        <v>0</v>
      </c>
      <c r="BJ175" s="18" t="s">
        <v>82</v>
      </c>
      <c r="BK175" s="221">
        <f>ROUND(P175*H175,2)</f>
        <v>0</v>
      </c>
      <c r="BL175" s="18" t="s">
        <v>245</v>
      </c>
      <c r="BM175" s="220" t="s">
        <v>285</v>
      </c>
    </row>
    <row r="176" s="2" customFormat="1">
      <c r="A176" s="39"/>
      <c r="B176" s="40"/>
      <c r="C176" s="41"/>
      <c r="D176" s="222" t="s">
        <v>141</v>
      </c>
      <c r="E176" s="41"/>
      <c r="F176" s="223" t="s">
        <v>286</v>
      </c>
      <c r="G176" s="41"/>
      <c r="H176" s="41"/>
      <c r="I176" s="224"/>
      <c r="J176" s="224"/>
      <c r="K176" s="41"/>
      <c r="L176" s="41"/>
      <c r="M176" s="45"/>
      <c r="N176" s="225"/>
      <c r="O176" s="226"/>
      <c r="P176" s="85"/>
      <c r="Q176" s="85"/>
      <c r="R176" s="85"/>
      <c r="S176" s="85"/>
      <c r="T176" s="85"/>
      <c r="U176" s="85"/>
      <c r="V176" s="85"/>
      <c r="W176" s="85"/>
      <c r="X176" s="86"/>
      <c r="Y176" s="39"/>
      <c r="Z176" s="39"/>
      <c r="AA176" s="39"/>
      <c r="AB176" s="39"/>
      <c r="AC176" s="39"/>
      <c r="AD176" s="39"/>
      <c r="AE176" s="39"/>
      <c r="AT176" s="18" t="s">
        <v>141</v>
      </c>
      <c r="AU176" s="18" t="s">
        <v>84</v>
      </c>
    </row>
    <row r="177" s="2" customFormat="1">
      <c r="A177" s="39"/>
      <c r="B177" s="40"/>
      <c r="C177" s="41"/>
      <c r="D177" s="227" t="s">
        <v>143</v>
      </c>
      <c r="E177" s="41"/>
      <c r="F177" s="228" t="s">
        <v>287</v>
      </c>
      <c r="G177" s="41"/>
      <c r="H177" s="41"/>
      <c r="I177" s="224"/>
      <c r="J177" s="224"/>
      <c r="K177" s="41"/>
      <c r="L177" s="41"/>
      <c r="M177" s="45"/>
      <c r="N177" s="225"/>
      <c r="O177" s="226"/>
      <c r="P177" s="85"/>
      <c r="Q177" s="85"/>
      <c r="R177" s="85"/>
      <c r="S177" s="85"/>
      <c r="T177" s="85"/>
      <c r="U177" s="85"/>
      <c r="V177" s="85"/>
      <c r="W177" s="85"/>
      <c r="X177" s="86"/>
      <c r="Y177" s="39"/>
      <c r="Z177" s="39"/>
      <c r="AA177" s="39"/>
      <c r="AB177" s="39"/>
      <c r="AC177" s="39"/>
      <c r="AD177" s="39"/>
      <c r="AE177" s="39"/>
      <c r="AT177" s="18" t="s">
        <v>143</v>
      </c>
      <c r="AU177" s="18" t="s">
        <v>84</v>
      </c>
    </row>
    <row r="178" s="2" customFormat="1" ht="24.15" customHeight="1">
      <c r="A178" s="39"/>
      <c r="B178" s="40"/>
      <c r="C178" s="261" t="s">
        <v>288</v>
      </c>
      <c r="D178" s="261" t="s">
        <v>289</v>
      </c>
      <c r="E178" s="262" t="s">
        <v>290</v>
      </c>
      <c r="F178" s="263" t="s">
        <v>291</v>
      </c>
      <c r="G178" s="264" t="s">
        <v>279</v>
      </c>
      <c r="H178" s="265">
        <v>0.096000000000000002</v>
      </c>
      <c r="I178" s="266"/>
      <c r="J178" s="267"/>
      <c r="K178" s="268">
        <f>ROUND(P178*H178,2)</f>
        <v>0</v>
      </c>
      <c r="L178" s="263" t="s">
        <v>138</v>
      </c>
      <c r="M178" s="269"/>
      <c r="N178" s="270" t="s">
        <v>20</v>
      </c>
      <c r="O178" s="216" t="s">
        <v>43</v>
      </c>
      <c r="P178" s="217">
        <f>I178+J178</f>
        <v>0</v>
      </c>
      <c r="Q178" s="217">
        <f>ROUND(I178*H178,2)</f>
        <v>0</v>
      </c>
      <c r="R178" s="217">
        <f>ROUND(J178*H178,2)</f>
        <v>0</v>
      </c>
      <c r="S178" s="85"/>
      <c r="T178" s="218">
        <f>S178*H178</f>
        <v>0</v>
      </c>
      <c r="U178" s="218">
        <v>0.55000000000000004</v>
      </c>
      <c r="V178" s="218">
        <f>U178*H178</f>
        <v>0.052800000000000007</v>
      </c>
      <c r="W178" s="218">
        <v>0</v>
      </c>
      <c r="X178" s="219">
        <f>W178*H178</f>
        <v>0</v>
      </c>
      <c r="Y178" s="39"/>
      <c r="Z178" s="39"/>
      <c r="AA178" s="39"/>
      <c r="AB178" s="39"/>
      <c r="AC178" s="39"/>
      <c r="AD178" s="39"/>
      <c r="AE178" s="39"/>
      <c r="AR178" s="220" t="s">
        <v>292</v>
      </c>
      <c r="AT178" s="220" t="s">
        <v>289</v>
      </c>
      <c r="AU178" s="220" t="s">
        <v>84</v>
      </c>
      <c r="AY178" s="18" t="s">
        <v>131</v>
      </c>
      <c r="BE178" s="221">
        <f>IF(O178="základní",K178,0)</f>
        <v>0</v>
      </c>
      <c r="BF178" s="221">
        <f>IF(O178="snížená",K178,0)</f>
        <v>0</v>
      </c>
      <c r="BG178" s="221">
        <f>IF(O178="zákl. přenesená",K178,0)</f>
        <v>0</v>
      </c>
      <c r="BH178" s="221">
        <f>IF(O178="sníž. přenesená",K178,0)</f>
        <v>0</v>
      </c>
      <c r="BI178" s="221">
        <f>IF(O178="nulová",K178,0)</f>
        <v>0</v>
      </c>
      <c r="BJ178" s="18" t="s">
        <v>82</v>
      </c>
      <c r="BK178" s="221">
        <f>ROUND(P178*H178,2)</f>
        <v>0</v>
      </c>
      <c r="BL178" s="18" t="s">
        <v>245</v>
      </c>
      <c r="BM178" s="220" t="s">
        <v>293</v>
      </c>
    </row>
    <row r="179" s="2" customFormat="1">
      <c r="A179" s="39"/>
      <c r="B179" s="40"/>
      <c r="C179" s="41"/>
      <c r="D179" s="222" t="s">
        <v>141</v>
      </c>
      <c r="E179" s="41"/>
      <c r="F179" s="223" t="s">
        <v>291</v>
      </c>
      <c r="G179" s="41"/>
      <c r="H179" s="41"/>
      <c r="I179" s="224"/>
      <c r="J179" s="224"/>
      <c r="K179" s="41"/>
      <c r="L179" s="41"/>
      <c r="M179" s="45"/>
      <c r="N179" s="225"/>
      <c r="O179" s="226"/>
      <c r="P179" s="85"/>
      <c r="Q179" s="85"/>
      <c r="R179" s="85"/>
      <c r="S179" s="85"/>
      <c r="T179" s="85"/>
      <c r="U179" s="85"/>
      <c r="V179" s="85"/>
      <c r="W179" s="85"/>
      <c r="X179" s="86"/>
      <c r="Y179" s="39"/>
      <c r="Z179" s="39"/>
      <c r="AA179" s="39"/>
      <c r="AB179" s="39"/>
      <c r="AC179" s="39"/>
      <c r="AD179" s="39"/>
      <c r="AE179" s="39"/>
      <c r="AT179" s="18" t="s">
        <v>141</v>
      </c>
      <c r="AU179" s="18" t="s">
        <v>84</v>
      </c>
    </row>
    <row r="180" s="2" customFormat="1" ht="24.15" customHeight="1">
      <c r="A180" s="39"/>
      <c r="B180" s="40"/>
      <c r="C180" s="208" t="s">
        <v>294</v>
      </c>
      <c r="D180" s="208" t="s">
        <v>134</v>
      </c>
      <c r="E180" s="209" t="s">
        <v>295</v>
      </c>
      <c r="F180" s="210" t="s">
        <v>296</v>
      </c>
      <c r="G180" s="211" t="s">
        <v>159</v>
      </c>
      <c r="H180" s="212">
        <v>161.40000000000001</v>
      </c>
      <c r="I180" s="213"/>
      <c r="J180" s="213"/>
      <c r="K180" s="214">
        <f>ROUND(P180*H180,2)</f>
        <v>0</v>
      </c>
      <c r="L180" s="210" t="s">
        <v>138</v>
      </c>
      <c r="M180" s="45"/>
      <c r="N180" s="215" t="s">
        <v>20</v>
      </c>
      <c r="O180" s="216" t="s">
        <v>43</v>
      </c>
      <c r="P180" s="217">
        <f>I180+J180</f>
        <v>0</v>
      </c>
      <c r="Q180" s="217">
        <f>ROUND(I180*H180,2)</f>
        <v>0</v>
      </c>
      <c r="R180" s="217">
        <f>ROUND(J180*H180,2)</f>
        <v>0</v>
      </c>
      <c r="S180" s="85"/>
      <c r="T180" s="218">
        <f>S180*H180</f>
        <v>0</v>
      </c>
      <c r="U180" s="218">
        <v>0.013634</v>
      </c>
      <c r="V180" s="218">
        <f>U180*H180</f>
        <v>2.2005276</v>
      </c>
      <c r="W180" s="218">
        <v>0</v>
      </c>
      <c r="X180" s="219">
        <f>W180*H180</f>
        <v>0</v>
      </c>
      <c r="Y180" s="39"/>
      <c r="Z180" s="39"/>
      <c r="AA180" s="39"/>
      <c r="AB180" s="39"/>
      <c r="AC180" s="39"/>
      <c r="AD180" s="39"/>
      <c r="AE180" s="39"/>
      <c r="AR180" s="220" t="s">
        <v>245</v>
      </c>
      <c r="AT180" s="220" t="s">
        <v>134</v>
      </c>
      <c r="AU180" s="220" t="s">
        <v>84</v>
      </c>
      <c r="AY180" s="18" t="s">
        <v>131</v>
      </c>
      <c r="BE180" s="221">
        <f>IF(O180="základní",K180,0)</f>
        <v>0</v>
      </c>
      <c r="BF180" s="221">
        <f>IF(O180="snížená",K180,0)</f>
        <v>0</v>
      </c>
      <c r="BG180" s="221">
        <f>IF(O180="zákl. přenesená",K180,0)</f>
        <v>0</v>
      </c>
      <c r="BH180" s="221">
        <f>IF(O180="sníž. přenesená",K180,0)</f>
        <v>0</v>
      </c>
      <c r="BI180" s="221">
        <f>IF(O180="nulová",K180,0)</f>
        <v>0</v>
      </c>
      <c r="BJ180" s="18" t="s">
        <v>82</v>
      </c>
      <c r="BK180" s="221">
        <f>ROUND(P180*H180,2)</f>
        <v>0</v>
      </c>
      <c r="BL180" s="18" t="s">
        <v>245</v>
      </c>
      <c r="BM180" s="220" t="s">
        <v>297</v>
      </c>
    </row>
    <row r="181" s="2" customFormat="1">
      <c r="A181" s="39"/>
      <c r="B181" s="40"/>
      <c r="C181" s="41"/>
      <c r="D181" s="222" t="s">
        <v>141</v>
      </c>
      <c r="E181" s="41"/>
      <c r="F181" s="223" t="s">
        <v>298</v>
      </c>
      <c r="G181" s="41"/>
      <c r="H181" s="41"/>
      <c r="I181" s="224"/>
      <c r="J181" s="224"/>
      <c r="K181" s="41"/>
      <c r="L181" s="41"/>
      <c r="M181" s="45"/>
      <c r="N181" s="225"/>
      <c r="O181" s="226"/>
      <c r="P181" s="85"/>
      <c r="Q181" s="85"/>
      <c r="R181" s="85"/>
      <c r="S181" s="85"/>
      <c r="T181" s="85"/>
      <c r="U181" s="85"/>
      <c r="V181" s="85"/>
      <c r="W181" s="85"/>
      <c r="X181" s="86"/>
      <c r="Y181" s="39"/>
      <c r="Z181" s="39"/>
      <c r="AA181" s="39"/>
      <c r="AB181" s="39"/>
      <c r="AC181" s="39"/>
      <c r="AD181" s="39"/>
      <c r="AE181" s="39"/>
      <c r="AT181" s="18" t="s">
        <v>141</v>
      </c>
      <c r="AU181" s="18" t="s">
        <v>84</v>
      </c>
    </row>
    <row r="182" s="2" customFormat="1">
      <c r="A182" s="39"/>
      <c r="B182" s="40"/>
      <c r="C182" s="41"/>
      <c r="D182" s="227" t="s">
        <v>143</v>
      </c>
      <c r="E182" s="41"/>
      <c r="F182" s="228" t="s">
        <v>299</v>
      </c>
      <c r="G182" s="41"/>
      <c r="H182" s="41"/>
      <c r="I182" s="224"/>
      <c r="J182" s="224"/>
      <c r="K182" s="41"/>
      <c r="L182" s="41"/>
      <c r="M182" s="45"/>
      <c r="N182" s="225"/>
      <c r="O182" s="226"/>
      <c r="P182" s="85"/>
      <c r="Q182" s="85"/>
      <c r="R182" s="85"/>
      <c r="S182" s="85"/>
      <c r="T182" s="85"/>
      <c r="U182" s="85"/>
      <c r="V182" s="85"/>
      <c r="W182" s="85"/>
      <c r="X182" s="86"/>
      <c r="Y182" s="39"/>
      <c r="Z182" s="39"/>
      <c r="AA182" s="39"/>
      <c r="AB182" s="39"/>
      <c r="AC182" s="39"/>
      <c r="AD182" s="39"/>
      <c r="AE182" s="39"/>
      <c r="AT182" s="18" t="s">
        <v>143</v>
      </c>
      <c r="AU182" s="18" t="s">
        <v>84</v>
      </c>
    </row>
    <row r="183" s="14" customFormat="1">
      <c r="A183" s="14"/>
      <c r="B183" s="239"/>
      <c r="C183" s="240"/>
      <c r="D183" s="222" t="s">
        <v>145</v>
      </c>
      <c r="E183" s="241" t="s">
        <v>20</v>
      </c>
      <c r="F183" s="242" t="s">
        <v>300</v>
      </c>
      <c r="G183" s="240"/>
      <c r="H183" s="243">
        <v>161.40000000000001</v>
      </c>
      <c r="I183" s="244"/>
      <c r="J183" s="244"/>
      <c r="K183" s="240"/>
      <c r="L183" s="240"/>
      <c r="M183" s="245"/>
      <c r="N183" s="246"/>
      <c r="O183" s="247"/>
      <c r="P183" s="247"/>
      <c r="Q183" s="247"/>
      <c r="R183" s="247"/>
      <c r="S183" s="247"/>
      <c r="T183" s="247"/>
      <c r="U183" s="247"/>
      <c r="V183" s="247"/>
      <c r="W183" s="247"/>
      <c r="X183" s="248"/>
      <c r="Y183" s="14"/>
      <c r="Z183" s="14"/>
      <c r="AA183" s="14"/>
      <c r="AB183" s="14"/>
      <c r="AC183" s="14"/>
      <c r="AD183" s="14"/>
      <c r="AE183" s="14"/>
      <c r="AT183" s="249" t="s">
        <v>145</v>
      </c>
      <c r="AU183" s="249" t="s">
        <v>84</v>
      </c>
      <c r="AV183" s="14" t="s">
        <v>84</v>
      </c>
      <c r="AW183" s="14" t="s">
        <v>5</v>
      </c>
      <c r="AX183" s="14" t="s">
        <v>82</v>
      </c>
      <c r="AY183" s="249" t="s">
        <v>131</v>
      </c>
    </row>
    <row r="184" s="2" customFormat="1" ht="24.15" customHeight="1">
      <c r="A184" s="39"/>
      <c r="B184" s="40"/>
      <c r="C184" s="208" t="s">
        <v>301</v>
      </c>
      <c r="D184" s="208" t="s">
        <v>134</v>
      </c>
      <c r="E184" s="209" t="s">
        <v>302</v>
      </c>
      <c r="F184" s="210" t="s">
        <v>303</v>
      </c>
      <c r="G184" s="211" t="s">
        <v>137</v>
      </c>
      <c r="H184" s="212">
        <v>460</v>
      </c>
      <c r="I184" s="213"/>
      <c r="J184" s="213"/>
      <c r="K184" s="214">
        <f>ROUND(P184*H184,2)</f>
        <v>0</v>
      </c>
      <c r="L184" s="210" t="s">
        <v>138</v>
      </c>
      <c r="M184" s="45"/>
      <c r="N184" s="215" t="s">
        <v>20</v>
      </c>
      <c r="O184" s="216" t="s">
        <v>43</v>
      </c>
      <c r="P184" s="217">
        <f>I184+J184</f>
        <v>0</v>
      </c>
      <c r="Q184" s="217">
        <f>ROUND(I184*H184,2)</f>
        <v>0</v>
      </c>
      <c r="R184" s="217">
        <f>ROUND(J184*H184,2)</f>
        <v>0</v>
      </c>
      <c r="S184" s="85"/>
      <c r="T184" s="218">
        <f>S184*H184</f>
        <v>0</v>
      </c>
      <c r="U184" s="218">
        <v>0</v>
      </c>
      <c r="V184" s="218">
        <f>U184*H184</f>
        <v>0</v>
      </c>
      <c r="W184" s="218">
        <v>0</v>
      </c>
      <c r="X184" s="219">
        <f>W184*H184</f>
        <v>0</v>
      </c>
      <c r="Y184" s="39"/>
      <c r="Z184" s="39"/>
      <c r="AA184" s="39"/>
      <c r="AB184" s="39"/>
      <c r="AC184" s="39"/>
      <c r="AD184" s="39"/>
      <c r="AE184" s="39"/>
      <c r="AR184" s="220" t="s">
        <v>245</v>
      </c>
      <c r="AT184" s="220" t="s">
        <v>134</v>
      </c>
      <c r="AU184" s="220" t="s">
        <v>84</v>
      </c>
      <c r="AY184" s="18" t="s">
        <v>131</v>
      </c>
      <c r="BE184" s="221">
        <f>IF(O184="základní",K184,0)</f>
        <v>0</v>
      </c>
      <c r="BF184" s="221">
        <f>IF(O184="snížená",K184,0)</f>
        <v>0</v>
      </c>
      <c r="BG184" s="221">
        <f>IF(O184="zákl. přenesená",K184,0)</f>
        <v>0</v>
      </c>
      <c r="BH184" s="221">
        <f>IF(O184="sníž. přenesená",K184,0)</f>
        <v>0</v>
      </c>
      <c r="BI184" s="221">
        <f>IF(O184="nulová",K184,0)</f>
        <v>0</v>
      </c>
      <c r="BJ184" s="18" t="s">
        <v>82</v>
      </c>
      <c r="BK184" s="221">
        <f>ROUND(P184*H184,2)</f>
        <v>0</v>
      </c>
      <c r="BL184" s="18" t="s">
        <v>245</v>
      </c>
      <c r="BM184" s="220" t="s">
        <v>304</v>
      </c>
    </row>
    <row r="185" s="2" customFormat="1">
      <c r="A185" s="39"/>
      <c r="B185" s="40"/>
      <c r="C185" s="41"/>
      <c r="D185" s="222" t="s">
        <v>141</v>
      </c>
      <c r="E185" s="41"/>
      <c r="F185" s="223" t="s">
        <v>305</v>
      </c>
      <c r="G185" s="41"/>
      <c r="H185" s="41"/>
      <c r="I185" s="224"/>
      <c r="J185" s="224"/>
      <c r="K185" s="41"/>
      <c r="L185" s="41"/>
      <c r="M185" s="45"/>
      <c r="N185" s="225"/>
      <c r="O185" s="226"/>
      <c r="P185" s="85"/>
      <c r="Q185" s="85"/>
      <c r="R185" s="85"/>
      <c r="S185" s="85"/>
      <c r="T185" s="85"/>
      <c r="U185" s="85"/>
      <c r="V185" s="85"/>
      <c r="W185" s="85"/>
      <c r="X185" s="86"/>
      <c r="Y185" s="39"/>
      <c r="Z185" s="39"/>
      <c r="AA185" s="39"/>
      <c r="AB185" s="39"/>
      <c r="AC185" s="39"/>
      <c r="AD185" s="39"/>
      <c r="AE185" s="39"/>
      <c r="AT185" s="18" t="s">
        <v>141</v>
      </c>
      <c r="AU185" s="18" t="s">
        <v>84</v>
      </c>
    </row>
    <row r="186" s="2" customFormat="1">
      <c r="A186" s="39"/>
      <c r="B186" s="40"/>
      <c r="C186" s="41"/>
      <c r="D186" s="227" t="s">
        <v>143</v>
      </c>
      <c r="E186" s="41"/>
      <c r="F186" s="228" t="s">
        <v>306</v>
      </c>
      <c r="G186" s="41"/>
      <c r="H186" s="41"/>
      <c r="I186" s="224"/>
      <c r="J186" s="224"/>
      <c r="K186" s="41"/>
      <c r="L186" s="41"/>
      <c r="M186" s="45"/>
      <c r="N186" s="225"/>
      <c r="O186" s="226"/>
      <c r="P186" s="85"/>
      <c r="Q186" s="85"/>
      <c r="R186" s="85"/>
      <c r="S186" s="85"/>
      <c r="T186" s="85"/>
      <c r="U186" s="85"/>
      <c r="V186" s="85"/>
      <c r="W186" s="85"/>
      <c r="X186" s="86"/>
      <c r="Y186" s="39"/>
      <c r="Z186" s="39"/>
      <c r="AA186" s="39"/>
      <c r="AB186" s="39"/>
      <c r="AC186" s="39"/>
      <c r="AD186" s="39"/>
      <c r="AE186" s="39"/>
      <c r="AT186" s="18" t="s">
        <v>143</v>
      </c>
      <c r="AU186" s="18" t="s">
        <v>84</v>
      </c>
    </row>
    <row r="187" s="14" customFormat="1">
      <c r="A187" s="14"/>
      <c r="B187" s="239"/>
      <c r="C187" s="240"/>
      <c r="D187" s="222" t="s">
        <v>145</v>
      </c>
      <c r="E187" s="241" t="s">
        <v>20</v>
      </c>
      <c r="F187" s="242" t="s">
        <v>307</v>
      </c>
      <c r="G187" s="240"/>
      <c r="H187" s="243">
        <v>460</v>
      </c>
      <c r="I187" s="244"/>
      <c r="J187" s="244"/>
      <c r="K187" s="240"/>
      <c r="L187" s="240"/>
      <c r="M187" s="245"/>
      <c r="N187" s="246"/>
      <c r="O187" s="247"/>
      <c r="P187" s="247"/>
      <c r="Q187" s="247"/>
      <c r="R187" s="247"/>
      <c r="S187" s="247"/>
      <c r="T187" s="247"/>
      <c r="U187" s="247"/>
      <c r="V187" s="247"/>
      <c r="W187" s="247"/>
      <c r="X187" s="248"/>
      <c r="Y187" s="14"/>
      <c r="Z187" s="14"/>
      <c r="AA187" s="14"/>
      <c r="AB187" s="14"/>
      <c r="AC187" s="14"/>
      <c r="AD187" s="14"/>
      <c r="AE187" s="14"/>
      <c r="AT187" s="249" t="s">
        <v>145</v>
      </c>
      <c r="AU187" s="249" t="s">
        <v>84</v>
      </c>
      <c r="AV187" s="14" t="s">
        <v>84</v>
      </c>
      <c r="AW187" s="14" t="s">
        <v>5</v>
      </c>
      <c r="AX187" s="14" t="s">
        <v>82</v>
      </c>
      <c r="AY187" s="249" t="s">
        <v>131</v>
      </c>
    </row>
    <row r="188" s="2" customFormat="1" ht="24.15" customHeight="1">
      <c r="A188" s="39"/>
      <c r="B188" s="40"/>
      <c r="C188" s="261" t="s">
        <v>308</v>
      </c>
      <c r="D188" s="261" t="s">
        <v>289</v>
      </c>
      <c r="E188" s="262" t="s">
        <v>309</v>
      </c>
      <c r="F188" s="263" t="s">
        <v>310</v>
      </c>
      <c r="G188" s="264" t="s">
        <v>279</v>
      </c>
      <c r="H188" s="265">
        <v>10.119999999999999</v>
      </c>
      <c r="I188" s="266"/>
      <c r="J188" s="267"/>
      <c r="K188" s="268">
        <f>ROUND(P188*H188,2)</f>
        <v>0</v>
      </c>
      <c r="L188" s="263" t="s">
        <v>138</v>
      </c>
      <c r="M188" s="269"/>
      <c r="N188" s="270" t="s">
        <v>20</v>
      </c>
      <c r="O188" s="216" t="s">
        <v>43</v>
      </c>
      <c r="P188" s="217">
        <f>I188+J188</f>
        <v>0</v>
      </c>
      <c r="Q188" s="217">
        <f>ROUND(I188*H188,2)</f>
        <v>0</v>
      </c>
      <c r="R188" s="217">
        <f>ROUND(J188*H188,2)</f>
        <v>0</v>
      </c>
      <c r="S188" s="85"/>
      <c r="T188" s="218">
        <f>S188*H188</f>
        <v>0</v>
      </c>
      <c r="U188" s="218">
        <v>0.55000000000000004</v>
      </c>
      <c r="V188" s="218">
        <f>U188*H188</f>
        <v>5.5659999999999998</v>
      </c>
      <c r="W188" s="218">
        <v>0</v>
      </c>
      <c r="X188" s="219">
        <f>W188*H188</f>
        <v>0</v>
      </c>
      <c r="Y188" s="39"/>
      <c r="Z188" s="39"/>
      <c r="AA188" s="39"/>
      <c r="AB188" s="39"/>
      <c r="AC188" s="39"/>
      <c r="AD188" s="39"/>
      <c r="AE188" s="39"/>
      <c r="AR188" s="220" t="s">
        <v>292</v>
      </c>
      <c r="AT188" s="220" t="s">
        <v>289</v>
      </c>
      <c r="AU188" s="220" t="s">
        <v>84</v>
      </c>
      <c r="AY188" s="18" t="s">
        <v>131</v>
      </c>
      <c r="BE188" s="221">
        <f>IF(O188="základní",K188,0)</f>
        <v>0</v>
      </c>
      <c r="BF188" s="221">
        <f>IF(O188="snížená",K188,0)</f>
        <v>0</v>
      </c>
      <c r="BG188" s="221">
        <f>IF(O188="zákl. přenesená",K188,0)</f>
        <v>0</v>
      </c>
      <c r="BH188" s="221">
        <f>IF(O188="sníž. přenesená",K188,0)</f>
        <v>0</v>
      </c>
      <c r="BI188" s="221">
        <f>IF(O188="nulová",K188,0)</f>
        <v>0</v>
      </c>
      <c r="BJ188" s="18" t="s">
        <v>82</v>
      </c>
      <c r="BK188" s="221">
        <f>ROUND(P188*H188,2)</f>
        <v>0</v>
      </c>
      <c r="BL188" s="18" t="s">
        <v>245</v>
      </c>
      <c r="BM188" s="220" t="s">
        <v>311</v>
      </c>
    </row>
    <row r="189" s="2" customFormat="1">
      <c r="A189" s="39"/>
      <c r="B189" s="40"/>
      <c r="C189" s="41"/>
      <c r="D189" s="222" t="s">
        <v>141</v>
      </c>
      <c r="E189" s="41"/>
      <c r="F189" s="223" t="s">
        <v>310</v>
      </c>
      <c r="G189" s="41"/>
      <c r="H189" s="41"/>
      <c r="I189" s="224"/>
      <c r="J189" s="224"/>
      <c r="K189" s="41"/>
      <c r="L189" s="41"/>
      <c r="M189" s="45"/>
      <c r="N189" s="225"/>
      <c r="O189" s="226"/>
      <c r="P189" s="85"/>
      <c r="Q189" s="85"/>
      <c r="R189" s="85"/>
      <c r="S189" s="85"/>
      <c r="T189" s="85"/>
      <c r="U189" s="85"/>
      <c r="V189" s="85"/>
      <c r="W189" s="85"/>
      <c r="X189" s="86"/>
      <c r="Y189" s="39"/>
      <c r="Z189" s="39"/>
      <c r="AA189" s="39"/>
      <c r="AB189" s="39"/>
      <c r="AC189" s="39"/>
      <c r="AD189" s="39"/>
      <c r="AE189" s="39"/>
      <c r="AT189" s="18" t="s">
        <v>141</v>
      </c>
      <c r="AU189" s="18" t="s">
        <v>84</v>
      </c>
    </row>
    <row r="190" s="14" customFormat="1">
      <c r="A190" s="14"/>
      <c r="B190" s="239"/>
      <c r="C190" s="240"/>
      <c r="D190" s="222" t="s">
        <v>145</v>
      </c>
      <c r="E190" s="241" t="s">
        <v>20</v>
      </c>
      <c r="F190" s="242" t="s">
        <v>312</v>
      </c>
      <c r="G190" s="240"/>
      <c r="H190" s="243">
        <v>10.119999999999999</v>
      </c>
      <c r="I190" s="244"/>
      <c r="J190" s="244"/>
      <c r="K190" s="240"/>
      <c r="L190" s="240"/>
      <c r="M190" s="245"/>
      <c r="N190" s="246"/>
      <c r="O190" s="247"/>
      <c r="P190" s="247"/>
      <c r="Q190" s="247"/>
      <c r="R190" s="247"/>
      <c r="S190" s="247"/>
      <c r="T190" s="247"/>
      <c r="U190" s="247"/>
      <c r="V190" s="247"/>
      <c r="W190" s="247"/>
      <c r="X190" s="248"/>
      <c r="Y190" s="14"/>
      <c r="Z190" s="14"/>
      <c r="AA190" s="14"/>
      <c r="AB190" s="14"/>
      <c r="AC190" s="14"/>
      <c r="AD190" s="14"/>
      <c r="AE190" s="14"/>
      <c r="AT190" s="249" t="s">
        <v>145</v>
      </c>
      <c r="AU190" s="249" t="s">
        <v>84</v>
      </c>
      <c r="AV190" s="14" t="s">
        <v>84</v>
      </c>
      <c r="AW190" s="14" t="s">
        <v>5</v>
      </c>
      <c r="AX190" s="14" t="s">
        <v>82</v>
      </c>
      <c r="AY190" s="249" t="s">
        <v>131</v>
      </c>
    </row>
    <row r="191" s="2" customFormat="1" ht="24.15" customHeight="1">
      <c r="A191" s="39"/>
      <c r="B191" s="40"/>
      <c r="C191" s="208" t="s">
        <v>313</v>
      </c>
      <c r="D191" s="208" t="s">
        <v>134</v>
      </c>
      <c r="E191" s="209" t="s">
        <v>314</v>
      </c>
      <c r="F191" s="210" t="s">
        <v>315</v>
      </c>
      <c r="G191" s="211" t="s">
        <v>137</v>
      </c>
      <c r="H191" s="212">
        <v>230</v>
      </c>
      <c r="I191" s="213"/>
      <c r="J191" s="213"/>
      <c r="K191" s="214">
        <f>ROUND(P191*H191,2)</f>
        <v>0</v>
      </c>
      <c r="L191" s="210" t="s">
        <v>138</v>
      </c>
      <c r="M191" s="45"/>
      <c r="N191" s="215" t="s">
        <v>20</v>
      </c>
      <c r="O191" s="216" t="s">
        <v>43</v>
      </c>
      <c r="P191" s="217">
        <f>I191+J191</f>
        <v>0</v>
      </c>
      <c r="Q191" s="217">
        <f>ROUND(I191*H191,2)</f>
        <v>0</v>
      </c>
      <c r="R191" s="217">
        <f>ROUND(J191*H191,2)</f>
        <v>0</v>
      </c>
      <c r="S191" s="85"/>
      <c r="T191" s="218">
        <f>S191*H191</f>
        <v>0</v>
      </c>
      <c r="U191" s="218">
        <v>0</v>
      </c>
      <c r="V191" s="218">
        <f>U191*H191</f>
        <v>0</v>
      </c>
      <c r="W191" s="218">
        <v>0.014999999999999999</v>
      </c>
      <c r="X191" s="219">
        <f>W191*H191</f>
        <v>3.4499999999999997</v>
      </c>
      <c r="Y191" s="39"/>
      <c r="Z191" s="39"/>
      <c r="AA191" s="39"/>
      <c r="AB191" s="39"/>
      <c r="AC191" s="39"/>
      <c r="AD191" s="39"/>
      <c r="AE191" s="39"/>
      <c r="AR191" s="220" t="s">
        <v>245</v>
      </c>
      <c r="AT191" s="220" t="s">
        <v>134</v>
      </c>
      <c r="AU191" s="220" t="s">
        <v>84</v>
      </c>
      <c r="AY191" s="18" t="s">
        <v>131</v>
      </c>
      <c r="BE191" s="221">
        <f>IF(O191="základní",K191,0)</f>
        <v>0</v>
      </c>
      <c r="BF191" s="221">
        <f>IF(O191="snížená",K191,0)</f>
        <v>0</v>
      </c>
      <c r="BG191" s="221">
        <f>IF(O191="zákl. přenesená",K191,0)</f>
        <v>0</v>
      </c>
      <c r="BH191" s="221">
        <f>IF(O191="sníž. přenesená",K191,0)</f>
        <v>0</v>
      </c>
      <c r="BI191" s="221">
        <f>IF(O191="nulová",K191,0)</f>
        <v>0</v>
      </c>
      <c r="BJ191" s="18" t="s">
        <v>82</v>
      </c>
      <c r="BK191" s="221">
        <f>ROUND(P191*H191,2)</f>
        <v>0</v>
      </c>
      <c r="BL191" s="18" t="s">
        <v>245</v>
      </c>
      <c r="BM191" s="220" t="s">
        <v>316</v>
      </c>
    </row>
    <row r="192" s="2" customFormat="1">
      <c r="A192" s="39"/>
      <c r="B192" s="40"/>
      <c r="C192" s="41"/>
      <c r="D192" s="222" t="s">
        <v>141</v>
      </c>
      <c r="E192" s="41"/>
      <c r="F192" s="223" t="s">
        <v>317</v>
      </c>
      <c r="G192" s="41"/>
      <c r="H192" s="41"/>
      <c r="I192" s="224"/>
      <c r="J192" s="224"/>
      <c r="K192" s="41"/>
      <c r="L192" s="41"/>
      <c r="M192" s="45"/>
      <c r="N192" s="225"/>
      <c r="O192" s="226"/>
      <c r="P192" s="85"/>
      <c r="Q192" s="85"/>
      <c r="R192" s="85"/>
      <c r="S192" s="85"/>
      <c r="T192" s="85"/>
      <c r="U192" s="85"/>
      <c r="V192" s="85"/>
      <c r="W192" s="85"/>
      <c r="X192" s="86"/>
      <c r="Y192" s="39"/>
      <c r="Z192" s="39"/>
      <c r="AA192" s="39"/>
      <c r="AB192" s="39"/>
      <c r="AC192" s="39"/>
      <c r="AD192" s="39"/>
      <c r="AE192" s="39"/>
      <c r="AT192" s="18" t="s">
        <v>141</v>
      </c>
      <c r="AU192" s="18" t="s">
        <v>84</v>
      </c>
    </row>
    <row r="193" s="2" customFormat="1">
      <c r="A193" s="39"/>
      <c r="B193" s="40"/>
      <c r="C193" s="41"/>
      <c r="D193" s="227" t="s">
        <v>143</v>
      </c>
      <c r="E193" s="41"/>
      <c r="F193" s="228" t="s">
        <v>318</v>
      </c>
      <c r="G193" s="41"/>
      <c r="H193" s="41"/>
      <c r="I193" s="224"/>
      <c r="J193" s="224"/>
      <c r="K193" s="41"/>
      <c r="L193" s="41"/>
      <c r="M193" s="45"/>
      <c r="N193" s="225"/>
      <c r="O193" s="226"/>
      <c r="P193" s="85"/>
      <c r="Q193" s="85"/>
      <c r="R193" s="85"/>
      <c r="S193" s="85"/>
      <c r="T193" s="85"/>
      <c r="U193" s="85"/>
      <c r="V193" s="85"/>
      <c r="W193" s="85"/>
      <c r="X193" s="86"/>
      <c r="Y193" s="39"/>
      <c r="Z193" s="39"/>
      <c r="AA193" s="39"/>
      <c r="AB193" s="39"/>
      <c r="AC193" s="39"/>
      <c r="AD193" s="39"/>
      <c r="AE193" s="39"/>
      <c r="AT193" s="18" t="s">
        <v>143</v>
      </c>
      <c r="AU193" s="18" t="s">
        <v>84</v>
      </c>
    </row>
    <row r="194" s="2" customFormat="1">
      <c r="A194" s="39"/>
      <c r="B194" s="40"/>
      <c r="C194" s="208" t="s">
        <v>319</v>
      </c>
      <c r="D194" s="208" t="s">
        <v>134</v>
      </c>
      <c r="E194" s="209" t="s">
        <v>320</v>
      </c>
      <c r="F194" s="210" t="s">
        <v>321</v>
      </c>
      <c r="G194" s="211" t="s">
        <v>137</v>
      </c>
      <c r="H194" s="212">
        <v>230</v>
      </c>
      <c r="I194" s="213"/>
      <c r="J194" s="213"/>
      <c r="K194" s="214">
        <f>ROUND(P194*H194,2)</f>
        <v>0</v>
      </c>
      <c r="L194" s="210" t="s">
        <v>138</v>
      </c>
      <c r="M194" s="45"/>
      <c r="N194" s="215" t="s">
        <v>20</v>
      </c>
      <c r="O194" s="216" t="s">
        <v>43</v>
      </c>
      <c r="P194" s="217">
        <f>I194+J194</f>
        <v>0</v>
      </c>
      <c r="Q194" s="217">
        <f>ROUND(I194*H194,2)</f>
        <v>0</v>
      </c>
      <c r="R194" s="217">
        <f>ROUND(J194*H194,2)</f>
        <v>0</v>
      </c>
      <c r="S194" s="85"/>
      <c r="T194" s="218">
        <f>S194*H194</f>
        <v>0</v>
      </c>
      <c r="U194" s="218">
        <v>0</v>
      </c>
      <c r="V194" s="218">
        <f>U194*H194</f>
        <v>0</v>
      </c>
      <c r="W194" s="218">
        <v>0</v>
      </c>
      <c r="X194" s="219">
        <f>W194*H194</f>
        <v>0</v>
      </c>
      <c r="Y194" s="39"/>
      <c r="Z194" s="39"/>
      <c r="AA194" s="39"/>
      <c r="AB194" s="39"/>
      <c r="AC194" s="39"/>
      <c r="AD194" s="39"/>
      <c r="AE194" s="39"/>
      <c r="AR194" s="220" t="s">
        <v>245</v>
      </c>
      <c r="AT194" s="220" t="s">
        <v>134</v>
      </c>
      <c r="AU194" s="220" t="s">
        <v>84</v>
      </c>
      <c r="AY194" s="18" t="s">
        <v>131</v>
      </c>
      <c r="BE194" s="221">
        <f>IF(O194="základní",K194,0)</f>
        <v>0</v>
      </c>
      <c r="BF194" s="221">
        <f>IF(O194="snížená",K194,0)</f>
        <v>0</v>
      </c>
      <c r="BG194" s="221">
        <f>IF(O194="zákl. přenesená",K194,0)</f>
        <v>0</v>
      </c>
      <c r="BH194" s="221">
        <f>IF(O194="sníž. přenesená",K194,0)</f>
        <v>0</v>
      </c>
      <c r="BI194" s="221">
        <f>IF(O194="nulová",K194,0)</f>
        <v>0</v>
      </c>
      <c r="BJ194" s="18" t="s">
        <v>82</v>
      </c>
      <c r="BK194" s="221">
        <f>ROUND(P194*H194,2)</f>
        <v>0</v>
      </c>
      <c r="BL194" s="18" t="s">
        <v>245</v>
      </c>
      <c r="BM194" s="220" t="s">
        <v>322</v>
      </c>
    </row>
    <row r="195" s="2" customFormat="1">
      <c r="A195" s="39"/>
      <c r="B195" s="40"/>
      <c r="C195" s="41"/>
      <c r="D195" s="222" t="s">
        <v>141</v>
      </c>
      <c r="E195" s="41"/>
      <c r="F195" s="223" t="s">
        <v>323</v>
      </c>
      <c r="G195" s="41"/>
      <c r="H195" s="41"/>
      <c r="I195" s="224"/>
      <c r="J195" s="224"/>
      <c r="K195" s="41"/>
      <c r="L195" s="41"/>
      <c r="M195" s="45"/>
      <c r="N195" s="225"/>
      <c r="O195" s="226"/>
      <c r="P195" s="85"/>
      <c r="Q195" s="85"/>
      <c r="R195" s="85"/>
      <c r="S195" s="85"/>
      <c r="T195" s="85"/>
      <c r="U195" s="85"/>
      <c r="V195" s="85"/>
      <c r="W195" s="85"/>
      <c r="X195" s="86"/>
      <c r="Y195" s="39"/>
      <c r="Z195" s="39"/>
      <c r="AA195" s="39"/>
      <c r="AB195" s="39"/>
      <c r="AC195" s="39"/>
      <c r="AD195" s="39"/>
      <c r="AE195" s="39"/>
      <c r="AT195" s="18" t="s">
        <v>141</v>
      </c>
      <c r="AU195" s="18" t="s">
        <v>84</v>
      </c>
    </row>
    <row r="196" s="2" customFormat="1">
      <c r="A196" s="39"/>
      <c r="B196" s="40"/>
      <c r="C196" s="41"/>
      <c r="D196" s="227" t="s">
        <v>143</v>
      </c>
      <c r="E196" s="41"/>
      <c r="F196" s="228" t="s">
        <v>324</v>
      </c>
      <c r="G196" s="41"/>
      <c r="H196" s="41"/>
      <c r="I196" s="224"/>
      <c r="J196" s="224"/>
      <c r="K196" s="41"/>
      <c r="L196" s="41"/>
      <c r="M196" s="45"/>
      <c r="N196" s="225"/>
      <c r="O196" s="226"/>
      <c r="P196" s="85"/>
      <c r="Q196" s="85"/>
      <c r="R196" s="85"/>
      <c r="S196" s="85"/>
      <c r="T196" s="85"/>
      <c r="U196" s="85"/>
      <c r="V196" s="85"/>
      <c r="W196" s="85"/>
      <c r="X196" s="86"/>
      <c r="Y196" s="39"/>
      <c r="Z196" s="39"/>
      <c r="AA196" s="39"/>
      <c r="AB196" s="39"/>
      <c r="AC196" s="39"/>
      <c r="AD196" s="39"/>
      <c r="AE196" s="39"/>
      <c r="AT196" s="18" t="s">
        <v>143</v>
      </c>
      <c r="AU196" s="18" t="s">
        <v>84</v>
      </c>
    </row>
    <row r="197" s="2" customFormat="1" ht="24.15" customHeight="1">
      <c r="A197" s="39"/>
      <c r="B197" s="40"/>
      <c r="C197" s="261" t="s">
        <v>325</v>
      </c>
      <c r="D197" s="261" t="s">
        <v>289</v>
      </c>
      <c r="E197" s="262" t="s">
        <v>326</v>
      </c>
      <c r="F197" s="263" t="s">
        <v>327</v>
      </c>
      <c r="G197" s="264" t="s">
        <v>279</v>
      </c>
      <c r="H197" s="265">
        <v>0.55200000000000005</v>
      </c>
      <c r="I197" s="266"/>
      <c r="J197" s="267"/>
      <c r="K197" s="268">
        <f>ROUND(P197*H197,2)</f>
        <v>0</v>
      </c>
      <c r="L197" s="263" t="s">
        <v>138</v>
      </c>
      <c r="M197" s="269"/>
      <c r="N197" s="270" t="s">
        <v>20</v>
      </c>
      <c r="O197" s="216" t="s">
        <v>43</v>
      </c>
      <c r="P197" s="217">
        <f>I197+J197</f>
        <v>0</v>
      </c>
      <c r="Q197" s="217">
        <f>ROUND(I197*H197,2)</f>
        <v>0</v>
      </c>
      <c r="R197" s="217">
        <f>ROUND(J197*H197,2)</f>
        <v>0</v>
      </c>
      <c r="S197" s="85"/>
      <c r="T197" s="218">
        <f>S197*H197</f>
        <v>0</v>
      </c>
      <c r="U197" s="218">
        <v>0.55000000000000004</v>
      </c>
      <c r="V197" s="218">
        <f>U197*H197</f>
        <v>0.30360000000000004</v>
      </c>
      <c r="W197" s="218">
        <v>0</v>
      </c>
      <c r="X197" s="219">
        <f>W197*H197</f>
        <v>0</v>
      </c>
      <c r="Y197" s="39"/>
      <c r="Z197" s="39"/>
      <c r="AA197" s="39"/>
      <c r="AB197" s="39"/>
      <c r="AC197" s="39"/>
      <c r="AD197" s="39"/>
      <c r="AE197" s="39"/>
      <c r="AR197" s="220" t="s">
        <v>292</v>
      </c>
      <c r="AT197" s="220" t="s">
        <v>289</v>
      </c>
      <c r="AU197" s="220" t="s">
        <v>84</v>
      </c>
      <c r="AY197" s="18" t="s">
        <v>131</v>
      </c>
      <c r="BE197" s="221">
        <f>IF(O197="základní",K197,0)</f>
        <v>0</v>
      </c>
      <c r="BF197" s="221">
        <f>IF(O197="snížená",K197,0)</f>
        <v>0</v>
      </c>
      <c r="BG197" s="221">
        <f>IF(O197="zákl. přenesená",K197,0)</f>
        <v>0</v>
      </c>
      <c r="BH197" s="221">
        <f>IF(O197="sníž. přenesená",K197,0)</f>
        <v>0</v>
      </c>
      <c r="BI197" s="221">
        <f>IF(O197="nulová",K197,0)</f>
        <v>0</v>
      </c>
      <c r="BJ197" s="18" t="s">
        <v>82</v>
      </c>
      <c r="BK197" s="221">
        <f>ROUND(P197*H197,2)</f>
        <v>0</v>
      </c>
      <c r="BL197" s="18" t="s">
        <v>245</v>
      </c>
      <c r="BM197" s="220" t="s">
        <v>328</v>
      </c>
    </row>
    <row r="198" s="2" customFormat="1">
      <c r="A198" s="39"/>
      <c r="B198" s="40"/>
      <c r="C198" s="41"/>
      <c r="D198" s="222" t="s">
        <v>141</v>
      </c>
      <c r="E198" s="41"/>
      <c r="F198" s="223" t="s">
        <v>327</v>
      </c>
      <c r="G198" s="41"/>
      <c r="H198" s="41"/>
      <c r="I198" s="224"/>
      <c r="J198" s="224"/>
      <c r="K198" s="41"/>
      <c r="L198" s="41"/>
      <c r="M198" s="45"/>
      <c r="N198" s="225"/>
      <c r="O198" s="226"/>
      <c r="P198" s="85"/>
      <c r="Q198" s="85"/>
      <c r="R198" s="85"/>
      <c r="S198" s="85"/>
      <c r="T198" s="85"/>
      <c r="U198" s="85"/>
      <c r="V198" s="85"/>
      <c r="W198" s="85"/>
      <c r="X198" s="86"/>
      <c r="Y198" s="39"/>
      <c r="Z198" s="39"/>
      <c r="AA198" s="39"/>
      <c r="AB198" s="39"/>
      <c r="AC198" s="39"/>
      <c r="AD198" s="39"/>
      <c r="AE198" s="39"/>
      <c r="AT198" s="18" t="s">
        <v>141</v>
      </c>
      <c r="AU198" s="18" t="s">
        <v>84</v>
      </c>
    </row>
    <row r="199" s="14" customFormat="1">
      <c r="A199" s="14"/>
      <c r="B199" s="239"/>
      <c r="C199" s="240"/>
      <c r="D199" s="222" t="s">
        <v>145</v>
      </c>
      <c r="E199" s="241" t="s">
        <v>20</v>
      </c>
      <c r="F199" s="242" t="s">
        <v>329</v>
      </c>
      <c r="G199" s="240"/>
      <c r="H199" s="243">
        <v>0.55200000000000005</v>
      </c>
      <c r="I199" s="244"/>
      <c r="J199" s="244"/>
      <c r="K199" s="240"/>
      <c r="L199" s="240"/>
      <c r="M199" s="245"/>
      <c r="N199" s="246"/>
      <c r="O199" s="247"/>
      <c r="P199" s="247"/>
      <c r="Q199" s="247"/>
      <c r="R199" s="247"/>
      <c r="S199" s="247"/>
      <c r="T199" s="247"/>
      <c r="U199" s="247"/>
      <c r="V199" s="247"/>
      <c r="W199" s="247"/>
      <c r="X199" s="248"/>
      <c r="Y199" s="14"/>
      <c r="Z199" s="14"/>
      <c r="AA199" s="14"/>
      <c r="AB199" s="14"/>
      <c r="AC199" s="14"/>
      <c r="AD199" s="14"/>
      <c r="AE199" s="14"/>
      <c r="AT199" s="249" t="s">
        <v>145</v>
      </c>
      <c r="AU199" s="249" t="s">
        <v>84</v>
      </c>
      <c r="AV199" s="14" t="s">
        <v>84</v>
      </c>
      <c r="AW199" s="14" t="s">
        <v>5</v>
      </c>
      <c r="AX199" s="14" t="s">
        <v>82</v>
      </c>
      <c r="AY199" s="249" t="s">
        <v>131</v>
      </c>
    </row>
    <row r="200" s="2" customFormat="1" ht="24.15" customHeight="1">
      <c r="A200" s="39"/>
      <c r="B200" s="40"/>
      <c r="C200" s="208" t="s">
        <v>330</v>
      </c>
      <c r="D200" s="208" t="s">
        <v>134</v>
      </c>
      <c r="E200" s="209" t="s">
        <v>331</v>
      </c>
      <c r="F200" s="210" t="s">
        <v>332</v>
      </c>
      <c r="G200" s="211" t="s">
        <v>159</v>
      </c>
      <c r="H200" s="212">
        <v>1</v>
      </c>
      <c r="I200" s="213"/>
      <c r="J200" s="213"/>
      <c r="K200" s="214">
        <f>ROUND(P200*H200,2)</f>
        <v>0</v>
      </c>
      <c r="L200" s="210" t="s">
        <v>138</v>
      </c>
      <c r="M200" s="45"/>
      <c r="N200" s="215" t="s">
        <v>20</v>
      </c>
      <c r="O200" s="216" t="s">
        <v>43</v>
      </c>
      <c r="P200" s="217">
        <f>I200+J200</f>
        <v>0</v>
      </c>
      <c r="Q200" s="217">
        <f>ROUND(I200*H200,2)</f>
        <v>0</v>
      </c>
      <c r="R200" s="217">
        <f>ROUND(J200*H200,2)</f>
        <v>0</v>
      </c>
      <c r="S200" s="85"/>
      <c r="T200" s="218">
        <f>S200*H200</f>
        <v>0</v>
      </c>
      <c r="U200" s="218">
        <v>0.0132674</v>
      </c>
      <c r="V200" s="218">
        <f>U200*H200</f>
        <v>0.0132674</v>
      </c>
      <c r="W200" s="218">
        <v>0.013979999999999999</v>
      </c>
      <c r="X200" s="219">
        <f>W200*H200</f>
        <v>0.013979999999999999</v>
      </c>
      <c r="Y200" s="39"/>
      <c r="Z200" s="39"/>
      <c r="AA200" s="39"/>
      <c r="AB200" s="39"/>
      <c r="AC200" s="39"/>
      <c r="AD200" s="39"/>
      <c r="AE200" s="39"/>
      <c r="AR200" s="220" t="s">
        <v>245</v>
      </c>
      <c r="AT200" s="220" t="s">
        <v>134</v>
      </c>
      <c r="AU200" s="220" t="s">
        <v>84</v>
      </c>
      <c r="AY200" s="18" t="s">
        <v>131</v>
      </c>
      <c r="BE200" s="221">
        <f>IF(O200="základní",K200,0)</f>
        <v>0</v>
      </c>
      <c r="BF200" s="221">
        <f>IF(O200="snížená",K200,0)</f>
        <v>0</v>
      </c>
      <c r="BG200" s="221">
        <f>IF(O200="zákl. přenesená",K200,0)</f>
        <v>0</v>
      </c>
      <c r="BH200" s="221">
        <f>IF(O200="sníž. přenesená",K200,0)</f>
        <v>0</v>
      </c>
      <c r="BI200" s="221">
        <f>IF(O200="nulová",K200,0)</f>
        <v>0</v>
      </c>
      <c r="BJ200" s="18" t="s">
        <v>82</v>
      </c>
      <c r="BK200" s="221">
        <f>ROUND(P200*H200,2)</f>
        <v>0</v>
      </c>
      <c r="BL200" s="18" t="s">
        <v>245</v>
      </c>
      <c r="BM200" s="220" t="s">
        <v>333</v>
      </c>
    </row>
    <row r="201" s="2" customFormat="1">
      <c r="A201" s="39"/>
      <c r="B201" s="40"/>
      <c r="C201" s="41"/>
      <c r="D201" s="222" t="s">
        <v>141</v>
      </c>
      <c r="E201" s="41"/>
      <c r="F201" s="223" t="s">
        <v>334</v>
      </c>
      <c r="G201" s="41"/>
      <c r="H201" s="41"/>
      <c r="I201" s="224"/>
      <c r="J201" s="224"/>
      <c r="K201" s="41"/>
      <c r="L201" s="41"/>
      <c r="M201" s="45"/>
      <c r="N201" s="225"/>
      <c r="O201" s="226"/>
      <c r="P201" s="85"/>
      <c r="Q201" s="85"/>
      <c r="R201" s="85"/>
      <c r="S201" s="85"/>
      <c r="T201" s="85"/>
      <c r="U201" s="85"/>
      <c r="V201" s="85"/>
      <c r="W201" s="85"/>
      <c r="X201" s="86"/>
      <c r="Y201" s="39"/>
      <c r="Z201" s="39"/>
      <c r="AA201" s="39"/>
      <c r="AB201" s="39"/>
      <c r="AC201" s="39"/>
      <c r="AD201" s="39"/>
      <c r="AE201" s="39"/>
      <c r="AT201" s="18" t="s">
        <v>141</v>
      </c>
      <c r="AU201" s="18" t="s">
        <v>84</v>
      </c>
    </row>
    <row r="202" s="2" customFormat="1">
      <c r="A202" s="39"/>
      <c r="B202" s="40"/>
      <c r="C202" s="41"/>
      <c r="D202" s="227" t="s">
        <v>143</v>
      </c>
      <c r="E202" s="41"/>
      <c r="F202" s="228" t="s">
        <v>335</v>
      </c>
      <c r="G202" s="41"/>
      <c r="H202" s="41"/>
      <c r="I202" s="224"/>
      <c r="J202" s="224"/>
      <c r="K202" s="41"/>
      <c r="L202" s="41"/>
      <c r="M202" s="45"/>
      <c r="N202" s="225"/>
      <c r="O202" s="226"/>
      <c r="P202" s="85"/>
      <c r="Q202" s="85"/>
      <c r="R202" s="85"/>
      <c r="S202" s="85"/>
      <c r="T202" s="85"/>
      <c r="U202" s="85"/>
      <c r="V202" s="85"/>
      <c r="W202" s="85"/>
      <c r="X202" s="86"/>
      <c r="Y202" s="39"/>
      <c r="Z202" s="39"/>
      <c r="AA202" s="39"/>
      <c r="AB202" s="39"/>
      <c r="AC202" s="39"/>
      <c r="AD202" s="39"/>
      <c r="AE202" s="39"/>
      <c r="AT202" s="18" t="s">
        <v>143</v>
      </c>
      <c r="AU202" s="18" t="s">
        <v>84</v>
      </c>
    </row>
    <row r="203" s="2" customFormat="1" ht="24.15" customHeight="1">
      <c r="A203" s="39"/>
      <c r="B203" s="40"/>
      <c r="C203" s="208" t="s">
        <v>336</v>
      </c>
      <c r="D203" s="208" t="s">
        <v>134</v>
      </c>
      <c r="E203" s="209" t="s">
        <v>337</v>
      </c>
      <c r="F203" s="210" t="s">
        <v>338</v>
      </c>
      <c r="G203" s="211" t="s">
        <v>137</v>
      </c>
      <c r="H203" s="212">
        <v>12.66</v>
      </c>
      <c r="I203" s="213"/>
      <c r="J203" s="213"/>
      <c r="K203" s="214">
        <f>ROUND(P203*H203,2)</f>
        <v>0</v>
      </c>
      <c r="L203" s="210" t="s">
        <v>138</v>
      </c>
      <c r="M203" s="45"/>
      <c r="N203" s="215" t="s">
        <v>20</v>
      </c>
      <c r="O203" s="216" t="s">
        <v>43</v>
      </c>
      <c r="P203" s="217">
        <f>I203+J203</f>
        <v>0</v>
      </c>
      <c r="Q203" s="217">
        <f>ROUND(I203*H203,2)</f>
        <v>0</v>
      </c>
      <c r="R203" s="217">
        <f>ROUND(J203*H203,2)</f>
        <v>0</v>
      </c>
      <c r="S203" s="85"/>
      <c r="T203" s="218">
        <f>S203*H203</f>
        <v>0</v>
      </c>
      <c r="U203" s="218">
        <v>0.013956</v>
      </c>
      <c r="V203" s="218">
        <f>U203*H203</f>
        <v>0.17668296</v>
      </c>
      <c r="W203" s="218">
        <v>0</v>
      </c>
      <c r="X203" s="219">
        <f>W203*H203</f>
        <v>0</v>
      </c>
      <c r="Y203" s="39"/>
      <c r="Z203" s="39"/>
      <c r="AA203" s="39"/>
      <c r="AB203" s="39"/>
      <c r="AC203" s="39"/>
      <c r="AD203" s="39"/>
      <c r="AE203" s="39"/>
      <c r="AR203" s="220" t="s">
        <v>245</v>
      </c>
      <c r="AT203" s="220" t="s">
        <v>134</v>
      </c>
      <c r="AU203" s="220" t="s">
        <v>84</v>
      </c>
      <c r="AY203" s="18" t="s">
        <v>131</v>
      </c>
      <c r="BE203" s="221">
        <f>IF(O203="základní",K203,0)</f>
        <v>0</v>
      </c>
      <c r="BF203" s="221">
        <f>IF(O203="snížená",K203,0)</f>
        <v>0</v>
      </c>
      <c r="BG203" s="221">
        <f>IF(O203="zákl. přenesená",K203,0)</f>
        <v>0</v>
      </c>
      <c r="BH203" s="221">
        <f>IF(O203="sníž. přenesená",K203,0)</f>
        <v>0</v>
      </c>
      <c r="BI203" s="221">
        <f>IF(O203="nulová",K203,0)</f>
        <v>0</v>
      </c>
      <c r="BJ203" s="18" t="s">
        <v>82</v>
      </c>
      <c r="BK203" s="221">
        <f>ROUND(P203*H203,2)</f>
        <v>0</v>
      </c>
      <c r="BL203" s="18" t="s">
        <v>245</v>
      </c>
      <c r="BM203" s="220" t="s">
        <v>339</v>
      </c>
    </row>
    <row r="204" s="2" customFormat="1">
      <c r="A204" s="39"/>
      <c r="B204" s="40"/>
      <c r="C204" s="41"/>
      <c r="D204" s="222" t="s">
        <v>141</v>
      </c>
      <c r="E204" s="41"/>
      <c r="F204" s="223" t="s">
        <v>340</v>
      </c>
      <c r="G204" s="41"/>
      <c r="H204" s="41"/>
      <c r="I204" s="224"/>
      <c r="J204" s="224"/>
      <c r="K204" s="41"/>
      <c r="L204" s="41"/>
      <c r="M204" s="45"/>
      <c r="N204" s="225"/>
      <c r="O204" s="226"/>
      <c r="P204" s="85"/>
      <c r="Q204" s="85"/>
      <c r="R204" s="85"/>
      <c r="S204" s="85"/>
      <c r="T204" s="85"/>
      <c r="U204" s="85"/>
      <c r="V204" s="85"/>
      <c r="W204" s="85"/>
      <c r="X204" s="86"/>
      <c r="Y204" s="39"/>
      <c r="Z204" s="39"/>
      <c r="AA204" s="39"/>
      <c r="AB204" s="39"/>
      <c r="AC204" s="39"/>
      <c r="AD204" s="39"/>
      <c r="AE204" s="39"/>
      <c r="AT204" s="18" t="s">
        <v>141</v>
      </c>
      <c r="AU204" s="18" t="s">
        <v>84</v>
      </c>
    </row>
    <row r="205" s="2" customFormat="1">
      <c r="A205" s="39"/>
      <c r="B205" s="40"/>
      <c r="C205" s="41"/>
      <c r="D205" s="227" t="s">
        <v>143</v>
      </c>
      <c r="E205" s="41"/>
      <c r="F205" s="228" t="s">
        <v>341</v>
      </c>
      <c r="G205" s="41"/>
      <c r="H205" s="41"/>
      <c r="I205" s="224"/>
      <c r="J205" s="224"/>
      <c r="K205" s="41"/>
      <c r="L205" s="41"/>
      <c r="M205" s="45"/>
      <c r="N205" s="225"/>
      <c r="O205" s="226"/>
      <c r="P205" s="85"/>
      <c r="Q205" s="85"/>
      <c r="R205" s="85"/>
      <c r="S205" s="85"/>
      <c r="T205" s="85"/>
      <c r="U205" s="85"/>
      <c r="V205" s="85"/>
      <c r="W205" s="85"/>
      <c r="X205" s="86"/>
      <c r="Y205" s="39"/>
      <c r="Z205" s="39"/>
      <c r="AA205" s="39"/>
      <c r="AB205" s="39"/>
      <c r="AC205" s="39"/>
      <c r="AD205" s="39"/>
      <c r="AE205" s="39"/>
      <c r="AT205" s="18" t="s">
        <v>143</v>
      </c>
      <c r="AU205" s="18" t="s">
        <v>84</v>
      </c>
    </row>
    <row r="206" s="14" customFormat="1">
      <c r="A206" s="14"/>
      <c r="B206" s="239"/>
      <c r="C206" s="240"/>
      <c r="D206" s="222" t="s">
        <v>145</v>
      </c>
      <c r="E206" s="241" t="s">
        <v>20</v>
      </c>
      <c r="F206" s="242" t="s">
        <v>342</v>
      </c>
      <c r="G206" s="240"/>
      <c r="H206" s="243">
        <v>1.26</v>
      </c>
      <c r="I206" s="244"/>
      <c r="J206" s="244"/>
      <c r="K206" s="240"/>
      <c r="L206" s="240"/>
      <c r="M206" s="245"/>
      <c r="N206" s="246"/>
      <c r="O206" s="247"/>
      <c r="P206" s="247"/>
      <c r="Q206" s="247"/>
      <c r="R206" s="247"/>
      <c r="S206" s="247"/>
      <c r="T206" s="247"/>
      <c r="U206" s="247"/>
      <c r="V206" s="247"/>
      <c r="W206" s="247"/>
      <c r="X206" s="248"/>
      <c r="Y206" s="14"/>
      <c r="Z206" s="14"/>
      <c r="AA206" s="14"/>
      <c r="AB206" s="14"/>
      <c r="AC206" s="14"/>
      <c r="AD206" s="14"/>
      <c r="AE206" s="14"/>
      <c r="AT206" s="249" t="s">
        <v>145</v>
      </c>
      <c r="AU206" s="249" t="s">
        <v>84</v>
      </c>
      <c r="AV206" s="14" t="s">
        <v>84</v>
      </c>
      <c r="AW206" s="14" t="s">
        <v>5</v>
      </c>
      <c r="AX206" s="14" t="s">
        <v>74</v>
      </c>
      <c r="AY206" s="249" t="s">
        <v>131</v>
      </c>
    </row>
    <row r="207" s="14" customFormat="1">
      <c r="A207" s="14"/>
      <c r="B207" s="239"/>
      <c r="C207" s="240"/>
      <c r="D207" s="222" t="s">
        <v>145</v>
      </c>
      <c r="E207" s="241" t="s">
        <v>20</v>
      </c>
      <c r="F207" s="242" t="s">
        <v>148</v>
      </c>
      <c r="G207" s="240"/>
      <c r="H207" s="243">
        <v>11.4</v>
      </c>
      <c r="I207" s="244"/>
      <c r="J207" s="244"/>
      <c r="K207" s="240"/>
      <c r="L207" s="240"/>
      <c r="M207" s="245"/>
      <c r="N207" s="246"/>
      <c r="O207" s="247"/>
      <c r="P207" s="247"/>
      <c r="Q207" s="247"/>
      <c r="R207" s="247"/>
      <c r="S207" s="247"/>
      <c r="T207" s="247"/>
      <c r="U207" s="247"/>
      <c r="V207" s="247"/>
      <c r="W207" s="247"/>
      <c r="X207" s="248"/>
      <c r="Y207" s="14"/>
      <c r="Z207" s="14"/>
      <c r="AA207" s="14"/>
      <c r="AB207" s="14"/>
      <c r="AC207" s="14"/>
      <c r="AD207" s="14"/>
      <c r="AE207" s="14"/>
      <c r="AT207" s="249" t="s">
        <v>145</v>
      </c>
      <c r="AU207" s="249" t="s">
        <v>84</v>
      </c>
      <c r="AV207" s="14" t="s">
        <v>84</v>
      </c>
      <c r="AW207" s="14" t="s">
        <v>5</v>
      </c>
      <c r="AX207" s="14" t="s">
        <v>74</v>
      </c>
      <c r="AY207" s="249" t="s">
        <v>131</v>
      </c>
    </row>
    <row r="208" s="15" customFormat="1">
      <c r="A208" s="15"/>
      <c r="B208" s="250"/>
      <c r="C208" s="251"/>
      <c r="D208" s="222" t="s">
        <v>145</v>
      </c>
      <c r="E208" s="252" t="s">
        <v>20</v>
      </c>
      <c r="F208" s="253" t="s">
        <v>149</v>
      </c>
      <c r="G208" s="251"/>
      <c r="H208" s="254">
        <v>12.66</v>
      </c>
      <c r="I208" s="255"/>
      <c r="J208" s="255"/>
      <c r="K208" s="251"/>
      <c r="L208" s="251"/>
      <c r="M208" s="256"/>
      <c r="N208" s="257"/>
      <c r="O208" s="258"/>
      <c r="P208" s="258"/>
      <c r="Q208" s="258"/>
      <c r="R208" s="258"/>
      <c r="S208" s="258"/>
      <c r="T208" s="258"/>
      <c r="U208" s="258"/>
      <c r="V208" s="258"/>
      <c r="W208" s="258"/>
      <c r="X208" s="259"/>
      <c r="Y208" s="15"/>
      <c r="Z208" s="15"/>
      <c r="AA208" s="15"/>
      <c r="AB208" s="15"/>
      <c r="AC208" s="15"/>
      <c r="AD208" s="15"/>
      <c r="AE208" s="15"/>
      <c r="AT208" s="260" t="s">
        <v>145</v>
      </c>
      <c r="AU208" s="260" t="s">
        <v>84</v>
      </c>
      <c r="AV208" s="15" t="s">
        <v>139</v>
      </c>
      <c r="AW208" s="15" t="s">
        <v>5</v>
      </c>
      <c r="AX208" s="15" t="s">
        <v>82</v>
      </c>
      <c r="AY208" s="260" t="s">
        <v>131</v>
      </c>
    </row>
    <row r="209" s="2" customFormat="1" ht="24.15" customHeight="1">
      <c r="A209" s="39"/>
      <c r="B209" s="40"/>
      <c r="C209" s="208" t="s">
        <v>343</v>
      </c>
      <c r="D209" s="208" t="s">
        <v>134</v>
      </c>
      <c r="E209" s="209" t="s">
        <v>344</v>
      </c>
      <c r="F209" s="210" t="s">
        <v>345</v>
      </c>
      <c r="G209" s="211" t="s">
        <v>279</v>
      </c>
      <c r="H209" s="212">
        <v>8.1099999999999994</v>
      </c>
      <c r="I209" s="213"/>
      <c r="J209" s="213"/>
      <c r="K209" s="214">
        <f>ROUND(P209*H209,2)</f>
        <v>0</v>
      </c>
      <c r="L209" s="210" t="s">
        <v>138</v>
      </c>
      <c r="M209" s="45"/>
      <c r="N209" s="215" t="s">
        <v>20</v>
      </c>
      <c r="O209" s="216" t="s">
        <v>43</v>
      </c>
      <c r="P209" s="217">
        <f>I209+J209</f>
        <v>0</v>
      </c>
      <c r="Q209" s="217">
        <f>ROUND(I209*H209,2)</f>
        <v>0</v>
      </c>
      <c r="R209" s="217">
        <f>ROUND(J209*H209,2)</f>
        <v>0</v>
      </c>
      <c r="S209" s="85"/>
      <c r="T209" s="218">
        <f>S209*H209</f>
        <v>0</v>
      </c>
      <c r="U209" s="218">
        <v>0.023367804999999998</v>
      </c>
      <c r="V209" s="218">
        <f>U209*H209</f>
        <v>0.18951289854999998</v>
      </c>
      <c r="W209" s="218">
        <v>0</v>
      </c>
      <c r="X209" s="219">
        <f>W209*H209</f>
        <v>0</v>
      </c>
      <c r="Y209" s="39"/>
      <c r="Z209" s="39"/>
      <c r="AA209" s="39"/>
      <c r="AB209" s="39"/>
      <c r="AC209" s="39"/>
      <c r="AD209" s="39"/>
      <c r="AE209" s="39"/>
      <c r="AR209" s="220" t="s">
        <v>245</v>
      </c>
      <c r="AT209" s="220" t="s">
        <v>134</v>
      </c>
      <c r="AU209" s="220" t="s">
        <v>84</v>
      </c>
      <c r="AY209" s="18" t="s">
        <v>131</v>
      </c>
      <c r="BE209" s="221">
        <f>IF(O209="základní",K209,0)</f>
        <v>0</v>
      </c>
      <c r="BF209" s="221">
        <f>IF(O209="snížená",K209,0)</f>
        <v>0</v>
      </c>
      <c r="BG209" s="221">
        <f>IF(O209="zákl. přenesená",K209,0)</f>
        <v>0</v>
      </c>
      <c r="BH209" s="221">
        <f>IF(O209="sníž. přenesená",K209,0)</f>
        <v>0</v>
      </c>
      <c r="BI209" s="221">
        <f>IF(O209="nulová",K209,0)</f>
        <v>0</v>
      </c>
      <c r="BJ209" s="18" t="s">
        <v>82</v>
      </c>
      <c r="BK209" s="221">
        <f>ROUND(P209*H209,2)</f>
        <v>0</v>
      </c>
      <c r="BL209" s="18" t="s">
        <v>245</v>
      </c>
      <c r="BM209" s="220" t="s">
        <v>346</v>
      </c>
    </row>
    <row r="210" s="2" customFormat="1">
      <c r="A210" s="39"/>
      <c r="B210" s="40"/>
      <c r="C210" s="41"/>
      <c r="D210" s="222" t="s">
        <v>141</v>
      </c>
      <c r="E210" s="41"/>
      <c r="F210" s="223" t="s">
        <v>347</v>
      </c>
      <c r="G210" s="41"/>
      <c r="H210" s="41"/>
      <c r="I210" s="224"/>
      <c r="J210" s="224"/>
      <c r="K210" s="41"/>
      <c r="L210" s="41"/>
      <c r="M210" s="45"/>
      <c r="N210" s="225"/>
      <c r="O210" s="226"/>
      <c r="P210" s="85"/>
      <c r="Q210" s="85"/>
      <c r="R210" s="85"/>
      <c r="S210" s="85"/>
      <c r="T210" s="85"/>
      <c r="U210" s="85"/>
      <c r="V210" s="85"/>
      <c r="W210" s="85"/>
      <c r="X210" s="86"/>
      <c r="Y210" s="39"/>
      <c r="Z210" s="39"/>
      <c r="AA210" s="39"/>
      <c r="AB210" s="39"/>
      <c r="AC210" s="39"/>
      <c r="AD210" s="39"/>
      <c r="AE210" s="39"/>
      <c r="AT210" s="18" t="s">
        <v>141</v>
      </c>
      <c r="AU210" s="18" t="s">
        <v>84</v>
      </c>
    </row>
    <row r="211" s="2" customFormat="1">
      <c r="A211" s="39"/>
      <c r="B211" s="40"/>
      <c r="C211" s="41"/>
      <c r="D211" s="227" t="s">
        <v>143</v>
      </c>
      <c r="E211" s="41"/>
      <c r="F211" s="228" t="s">
        <v>348</v>
      </c>
      <c r="G211" s="41"/>
      <c r="H211" s="41"/>
      <c r="I211" s="224"/>
      <c r="J211" s="224"/>
      <c r="K211" s="41"/>
      <c r="L211" s="41"/>
      <c r="M211" s="45"/>
      <c r="N211" s="225"/>
      <c r="O211" s="226"/>
      <c r="P211" s="85"/>
      <c r="Q211" s="85"/>
      <c r="R211" s="85"/>
      <c r="S211" s="85"/>
      <c r="T211" s="85"/>
      <c r="U211" s="85"/>
      <c r="V211" s="85"/>
      <c r="W211" s="85"/>
      <c r="X211" s="86"/>
      <c r="Y211" s="39"/>
      <c r="Z211" s="39"/>
      <c r="AA211" s="39"/>
      <c r="AB211" s="39"/>
      <c r="AC211" s="39"/>
      <c r="AD211" s="39"/>
      <c r="AE211" s="39"/>
      <c r="AT211" s="18" t="s">
        <v>143</v>
      </c>
      <c r="AU211" s="18" t="s">
        <v>84</v>
      </c>
    </row>
    <row r="212" s="14" customFormat="1">
      <c r="A212" s="14"/>
      <c r="B212" s="239"/>
      <c r="C212" s="240"/>
      <c r="D212" s="222" t="s">
        <v>145</v>
      </c>
      <c r="E212" s="241" t="s">
        <v>20</v>
      </c>
      <c r="F212" s="242" t="s">
        <v>349</v>
      </c>
      <c r="G212" s="240"/>
      <c r="H212" s="243">
        <v>8.1099999999999994</v>
      </c>
      <c r="I212" s="244"/>
      <c r="J212" s="244"/>
      <c r="K212" s="240"/>
      <c r="L212" s="240"/>
      <c r="M212" s="245"/>
      <c r="N212" s="246"/>
      <c r="O212" s="247"/>
      <c r="P212" s="247"/>
      <c r="Q212" s="247"/>
      <c r="R212" s="247"/>
      <c r="S212" s="247"/>
      <c r="T212" s="247"/>
      <c r="U212" s="247"/>
      <c r="V212" s="247"/>
      <c r="W212" s="247"/>
      <c r="X212" s="248"/>
      <c r="Y212" s="14"/>
      <c r="Z212" s="14"/>
      <c r="AA212" s="14"/>
      <c r="AB212" s="14"/>
      <c r="AC212" s="14"/>
      <c r="AD212" s="14"/>
      <c r="AE212" s="14"/>
      <c r="AT212" s="249" t="s">
        <v>145</v>
      </c>
      <c r="AU212" s="249" t="s">
        <v>84</v>
      </c>
      <c r="AV212" s="14" t="s">
        <v>84</v>
      </c>
      <c r="AW212" s="14" t="s">
        <v>5</v>
      </c>
      <c r="AX212" s="14" t="s">
        <v>82</v>
      </c>
      <c r="AY212" s="249" t="s">
        <v>131</v>
      </c>
    </row>
    <row r="213" s="2" customFormat="1" ht="24.15" customHeight="1">
      <c r="A213" s="39"/>
      <c r="B213" s="40"/>
      <c r="C213" s="208" t="s">
        <v>292</v>
      </c>
      <c r="D213" s="208" t="s">
        <v>134</v>
      </c>
      <c r="E213" s="209" t="s">
        <v>350</v>
      </c>
      <c r="F213" s="210" t="s">
        <v>351</v>
      </c>
      <c r="G213" s="211" t="s">
        <v>196</v>
      </c>
      <c r="H213" s="212">
        <v>8.5280000000000005</v>
      </c>
      <c r="I213" s="213"/>
      <c r="J213" s="213"/>
      <c r="K213" s="214">
        <f>ROUND(P213*H213,2)</f>
        <v>0</v>
      </c>
      <c r="L213" s="210" t="s">
        <v>138</v>
      </c>
      <c r="M213" s="45"/>
      <c r="N213" s="215" t="s">
        <v>20</v>
      </c>
      <c r="O213" s="216" t="s">
        <v>43</v>
      </c>
      <c r="P213" s="217">
        <f>I213+J213</f>
        <v>0</v>
      </c>
      <c r="Q213" s="217">
        <f>ROUND(I213*H213,2)</f>
        <v>0</v>
      </c>
      <c r="R213" s="217">
        <f>ROUND(J213*H213,2)</f>
        <v>0</v>
      </c>
      <c r="S213" s="85"/>
      <c r="T213" s="218">
        <f>S213*H213</f>
        <v>0</v>
      </c>
      <c r="U213" s="218">
        <v>0</v>
      </c>
      <c r="V213" s="218">
        <f>U213*H213</f>
        <v>0</v>
      </c>
      <c r="W213" s="218">
        <v>0</v>
      </c>
      <c r="X213" s="219">
        <f>W213*H213</f>
        <v>0</v>
      </c>
      <c r="Y213" s="39"/>
      <c r="Z213" s="39"/>
      <c r="AA213" s="39"/>
      <c r="AB213" s="39"/>
      <c r="AC213" s="39"/>
      <c r="AD213" s="39"/>
      <c r="AE213" s="39"/>
      <c r="AR213" s="220" t="s">
        <v>245</v>
      </c>
      <c r="AT213" s="220" t="s">
        <v>134</v>
      </c>
      <c r="AU213" s="220" t="s">
        <v>84</v>
      </c>
      <c r="AY213" s="18" t="s">
        <v>131</v>
      </c>
      <c r="BE213" s="221">
        <f>IF(O213="základní",K213,0)</f>
        <v>0</v>
      </c>
      <c r="BF213" s="221">
        <f>IF(O213="snížená",K213,0)</f>
        <v>0</v>
      </c>
      <c r="BG213" s="221">
        <f>IF(O213="zákl. přenesená",K213,0)</f>
        <v>0</v>
      </c>
      <c r="BH213" s="221">
        <f>IF(O213="sníž. přenesená",K213,0)</f>
        <v>0</v>
      </c>
      <c r="BI213" s="221">
        <f>IF(O213="nulová",K213,0)</f>
        <v>0</v>
      </c>
      <c r="BJ213" s="18" t="s">
        <v>82</v>
      </c>
      <c r="BK213" s="221">
        <f>ROUND(P213*H213,2)</f>
        <v>0</v>
      </c>
      <c r="BL213" s="18" t="s">
        <v>245</v>
      </c>
      <c r="BM213" s="220" t="s">
        <v>352</v>
      </c>
    </row>
    <row r="214" s="2" customFormat="1">
      <c r="A214" s="39"/>
      <c r="B214" s="40"/>
      <c r="C214" s="41"/>
      <c r="D214" s="222" t="s">
        <v>141</v>
      </c>
      <c r="E214" s="41"/>
      <c r="F214" s="223" t="s">
        <v>353</v>
      </c>
      <c r="G214" s="41"/>
      <c r="H214" s="41"/>
      <c r="I214" s="224"/>
      <c r="J214" s="224"/>
      <c r="K214" s="41"/>
      <c r="L214" s="41"/>
      <c r="M214" s="45"/>
      <c r="N214" s="225"/>
      <c r="O214" s="226"/>
      <c r="P214" s="85"/>
      <c r="Q214" s="85"/>
      <c r="R214" s="85"/>
      <c r="S214" s="85"/>
      <c r="T214" s="85"/>
      <c r="U214" s="85"/>
      <c r="V214" s="85"/>
      <c r="W214" s="85"/>
      <c r="X214" s="86"/>
      <c r="Y214" s="39"/>
      <c r="Z214" s="39"/>
      <c r="AA214" s="39"/>
      <c r="AB214" s="39"/>
      <c r="AC214" s="39"/>
      <c r="AD214" s="39"/>
      <c r="AE214" s="39"/>
      <c r="AT214" s="18" t="s">
        <v>141</v>
      </c>
      <c r="AU214" s="18" t="s">
        <v>84</v>
      </c>
    </row>
    <row r="215" s="2" customFormat="1">
      <c r="A215" s="39"/>
      <c r="B215" s="40"/>
      <c r="C215" s="41"/>
      <c r="D215" s="227" t="s">
        <v>143</v>
      </c>
      <c r="E215" s="41"/>
      <c r="F215" s="228" t="s">
        <v>354</v>
      </c>
      <c r="G215" s="41"/>
      <c r="H215" s="41"/>
      <c r="I215" s="224"/>
      <c r="J215" s="224"/>
      <c r="K215" s="41"/>
      <c r="L215" s="41"/>
      <c r="M215" s="45"/>
      <c r="N215" s="225"/>
      <c r="O215" s="226"/>
      <c r="P215" s="85"/>
      <c r="Q215" s="85"/>
      <c r="R215" s="85"/>
      <c r="S215" s="85"/>
      <c r="T215" s="85"/>
      <c r="U215" s="85"/>
      <c r="V215" s="85"/>
      <c r="W215" s="85"/>
      <c r="X215" s="86"/>
      <c r="Y215" s="39"/>
      <c r="Z215" s="39"/>
      <c r="AA215" s="39"/>
      <c r="AB215" s="39"/>
      <c r="AC215" s="39"/>
      <c r="AD215" s="39"/>
      <c r="AE215" s="39"/>
      <c r="AT215" s="18" t="s">
        <v>143</v>
      </c>
      <c r="AU215" s="18" t="s">
        <v>84</v>
      </c>
    </row>
    <row r="216" s="12" customFormat="1" ht="22.8" customHeight="1">
      <c r="A216" s="12"/>
      <c r="B216" s="191"/>
      <c r="C216" s="192"/>
      <c r="D216" s="193" t="s">
        <v>73</v>
      </c>
      <c r="E216" s="206" t="s">
        <v>355</v>
      </c>
      <c r="F216" s="206" t="s">
        <v>356</v>
      </c>
      <c r="G216" s="192"/>
      <c r="H216" s="192"/>
      <c r="I216" s="195"/>
      <c r="J216" s="195"/>
      <c r="K216" s="207">
        <f>BK216</f>
        <v>0</v>
      </c>
      <c r="L216" s="192"/>
      <c r="M216" s="197"/>
      <c r="N216" s="198"/>
      <c r="O216" s="199"/>
      <c r="P216" s="199"/>
      <c r="Q216" s="200">
        <f>SUM(Q217:Q341)</f>
        <v>0</v>
      </c>
      <c r="R216" s="200">
        <f>SUM(R217:R341)</f>
        <v>0</v>
      </c>
      <c r="S216" s="199"/>
      <c r="T216" s="201">
        <f>SUM(T217:T341)</f>
        <v>0</v>
      </c>
      <c r="U216" s="199"/>
      <c r="V216" s="201">
        <f>SUM(V217:V341)</f>
        <v>1.234495208</v>
      </c>
      <c r="W216" s="199"/>
      <c r="X216" s="202">
        <f>SUM(X217:X341)</f>
        <v>1.2553804999999998</v>
      </c>
      <c r="Y216" s="12"/>
      <c r="Z216" s="12"/>
      <c r="AA216" s="12"/>
      <c r="AB216" s="12"/>
      <c r="AC216" s="12"/>
      <c r="AD216" s="12"/>
      <c r="AE216" s="12"/>
      <c r="AR216" s="203" t="s">
        <v>84</v>
      </c>
      <c r="AT216" s="204" t="s">
        <v>73</v>
      </c>
      <c r="AU216" s="204" t="s">
        <v>82</v>
      </c>
      <c r="AY216" s="203" t="s">
        <v>131</v>
      </c>
      <c r="BK216" s="205">
        <f>SUM(BK217:BK341)</f>
        <v>0</v>
      </c>
    </row>
    <row r="217" s="2" customFormat="1" ht="24.15" customHeight="1">
      <c r="A217" s="39"/>
      <c r="B217" s="40"/>
      <c r="C217" s="208" t="s">
        <v>357</v>
      </c>
      <c r="D217" s="208" t="s">
        <v>134</v>
      </c>
      <c r="E217" s="209" t="s">
        <v>358</v>
      </c>
      <c r="F217" s="210" t="s">
        <v>359</v>
      </c>
      <c r="G217" s="211" t="s">
        <v>159</v>
      </c>
      <c r="H217" s="212">
        <v>31.600000000000001</v>
      </c>
      <c r="I217" s="213"/>
      <c r="J217" s="213"/>
      <c r="K217" s="214">
        <f>ROUND(P217*H217,2)</f>
        <v>0</v>
      </c>
      <c r="L217" s="210" t="s">
        <v>138</v>
      </c>
      <c r="M217" s="45"/>
      <c r="N217" s="215" t="s">
        <v>20</v>
      </c>
      <c r="O217" s="216" t="s">
        <v>43</v>
      </c>
      <c r="P217" s="217">
        <f>I217+J217</f>
        <v>0</v>
      </c>
      <c r="Q217" s="217">
        <f>ROUND(I217*H217,2)</f>
        <v>0</v>
      </c>
      <c r="R217" s="217">
        <f>ROUND(J217*H217,2)</f>
        <v>0</v>
      </c>
      <c r="S217" s="85"/>
      <c r="T217" s="218">
        <f>S217*H217</f>
        <v>0</v>
      </c>
      <c r="U217" s="218">
        <v>0.0019155800000000001</v>
      </c>
      <c r="V217" s="218">
        <f>U217*H217</f>
        <v>0.060532328000000003</v>
      </c>
      <c r="W217" s="218">
        <v>0</v>
      </c>
      <c r="X217" s="219">
        <f>W217*H217</f>
        <v>0</v>
      </c>
      <c r="Y217" s="39"/>
      <c r="Z217" s="39"/>
      <c r="AA217" s="39"/>
      <c r="AB217" s="39"/>
      <c r="AC217" s="39"/>
      <c r="AD217" s="39"/>
      <c r="AE217" s="39"/>
      <c r="AR217" s="220" t="s">
        <v>245</v>
      </c>
      <c r="AT217" s="220" t="s">
        <v>134</v>
      </c>
      <c r="AU217" s="220" t="s">
        <v>84</v>
      </c>
      <c r="AY217" s="18" t="s">
        <v>131</v>
      </c>
      <c r="BE217" s="221">
        <f>IF(O217="základní",K217,0)</f>
        <v>0</v>
      </c>
      <c r="BF217" s="221">
        <f>IF(O217="snížená",K217,0)</f>
        <v>0</v>
      </c>
      <c r="BG217" s="221">
        <f>IF(O217="zákl. přenesená",K217,0)</f>
        <v>0</v>
      </c>
      <c r="BH217" s="221">
        <f>IF(O217="sníž. přenesená",K217,0)</f>
        <v>0</v>
      </c>
      <c r="BI217" s="221">
        <f>IF(O217="nulová",K217,0)</f>
        <v>0</v>
      </c>
      <c r="BJ217" s="18" t="s">
        <v>82</v>
      </c>
      <c r="BK217" s="221">
        <f>ROUND(P217*H217,2)</f>
        <v>0</v>
      </c>
      <c r="BL217" s="18" t="s">
        <v>245</v>
      </c>
      <c r="BM217" s="220" t="s">
        <v>360</v>
      </c>
    </row>
    <row r="218" s="2" customFormat="1">
      <c r="A218" s="39"/>
      <c r="B218" s="40"/>
      <c r="C218" s="41"/>
      <c r="D218" s="222" t="s">
        <v>141</v>
      </c>
      <c r="E218" s="41"/>
      <c r="F218" s="223" t="s">
        <v>361</v>
      </c>
      <c r="G218" s="41"/>
      <c r="H218" s="41"/>
      <c r="I218" s="224"/>
      <c r="J218" s="224"/>
      <c r="K218" s="41"/>
      <c r="L218" s="41"/>
      <c r="M218" s="45"/>
      <c r="N218" s="225"/>
      <c r="O218" s="226"/>
      <c r="P218" s="85"/>
      <c r="Q218" s="85"/>
      <c r="R218" s="85"/>
      <c r="S218" s="85"/>
      <c r="T218" s="85"/>
      <c r="U218" s="85"/>
      <c r="V218" s="85"/>
      <c r="W218" s="85"/>
      <c r="X218" s="86"/>
      <c r="Y218" s="39"/>
      <c r="Z218" s="39"/>
      <c r="AA218" s="39"/>
      <c r="AB218" s="39"/>
      <c r="AC218" s="39"/>
      <c r="AD218" s="39"/>
      <c r="AE218" s="39"/>
      <c r="AT218" s="18" t="s">
        <v>141</v>
      </c>
      <c r="AU218" s="18" t="s">
        <v>84</v>
      </c>
    </row>
    <row r="219" s="2" customFormat="1">
      <c r="A219" s="39"/>
      <c r="B219" s="40"/>
      <c r="C219" s="41"/>
      <c r="D219" s="227" t="s">
        <v>143</v>
      </c>
      <c r="E219" s="41"/>
      <c r="F219" s="228" t="s">
        <v>362</v>
      </c>
      <c r="G219" s="41"/>
      <c r="H219" s="41"/>
      <c r="I219" s="224"/>
      <c r="J219" s="224"/>
      <c r="K219" s="41"/>
      <c r="L219" s="41"/>
      <c r="M219" s="45"/>
      <c r="N219" s="225"/>
      <c r="O219" s="226"/>
      <c r="P219" s="85"/>
      <c r="Q219" s="85"/>
      <c r="R219" s="85"/>
      <c r="S219" s="85"/>
      <c r="T219" s="85"/>
      <c r="U219" s="85"/>
      <c r="V219" s="85"/>
      <c r="W219" s="85"/>
      <c r="X219" s="86"/>
      <c r="Y219" s="39"/>
      <c r="Z219" s="39"/>
      <c r="AA219" s="39"/>
      <c r="AB219" s="39"/>
      <c r="AC219" s="39"/>
      <c r="AD219" s="39"/>
      <c r="AE219" s="39"/>
      <c r="AT219" s="18" t="s">
        <v>143</v>
      </c>
      <c r="AU219" s="18" t="s">
        <v>84</v>
      </c>
    </row>
    <row r="220" s="14" customFormat="1">
      <c r="A220" s="14"/>
      <c r="B220" s="239"/>
      <c r="C220" s="240"/>
      <c r="D220" s="222" t="s">
        <v>145</v>
      </c>
      <c r="E220" s="241" t="s">
        <v>20</v>
      </c>
      <c r="F220" s="242" t="s">
        <v>363</v>
      </c>
      <c r="G220" s="240"/>
      <c r="H220" s="243">
        <v>31.600000000000001</v>
      </c>
      <c r="I220" s="244"/>
      <c r="J220" s="244"/>
      <c r="K220" s="240"/>
      <c r="L220" s="240"/>
      <c r="M220" s="245"/>
      <c r="N220" s="246"/>
      <c r="O220" s="247"/>
      <c r="P220" s="247"/>
      <c r="Q220" s="247"/>
      <c r="R220" s="247"/>
      <c r="S220" s="247"/>
      <c r="T220" s="247"/>
      <c r="U220" s="247"/>
      <c r="V220" s="247"/>
      <c r="W220" s="247"/>
      <c r="X220" s="248"/>
      <c r="Y220" s="14"/>
      <c r="Z220" s="14"/>
      <c r="AA220" s="14"/>
      <c r="AB220" s="14"/>
      <c r="AC220" s="14"/>
      <c r="AD220" s="14"/>
      <c r="AE220" s="14"/>
      <c r="AT220" s="249" t="s">
        <v>145</v>
      </c>
      <c r="AU220" s="249" t="s">
        <v>84</v>
      </c>
      <c r="AV220" s="14" t="s">
        <v>84</v>
      </c>
      <c r="AW220" s="14" t="s">
        <v>5</v>
      </c>
      <c r="AX220" s="14" t="s">
        <v>82</v>
      </c>
      <c r="AY220" s="249" t="s">
        <v>131</v>
      </c>
    </row>
    <row r="221" s="2" customFormat="1" ht="24.15" customHeight="1">
      <c r="A221" s="39"/>
      <c r="B221" s="40"/>
      <c r="C221" s="208" t="s">
        <v>364</v>
      </c>
      <c r="D221" s="208" t="s">
        <v>134</v>
      </c>
      <c r="E221" s="209" t="s">
        <v>365</v>
      </c>
      <c r="F221" s="210" t="s">
        <v>366</v>
      </c>
      <c r="G221" s="211" t="s">
        <v>159</v>
      </c>
      <c r="H221" s="212">
        <v>16</v>
      </c>
      <c r="I221" s="213"/>
      <c r="J221" s="213"/>
      <c r="K221" s="214">
        <f>ROUND(P221*H221,2)</f>
        <v>0</v>
      </c>
      <c r="L221" s="210" t="s">
        <v>138</v>
      </c>
      <c r="M221" s="45"/>
      <c r="N221" s="215" t="s">
        <v>20</v>
      </c>
      <c r="O221" s="216" t="s">
        <v>43</v>
      </c>
      <c r="P221" s="217">
        <f>I221+J221</f>
        <v>0</v>
      </c>
      <c r="Q221" s="217">
        <f>ROUND(I221*H221,2)</f>
        <v>0</v>
      </c>
      <c r="R221" s="217">
        <f>ROUND(J221*H221,2)</f>
        <v>0</v>
      </c>
      <c r="S221" s="85"/>
      <c r="T221" s="218">
        <f>S221*H221</f>
        <v>0</v>
      </c>
      <c r="U221" s="218">
        <v>0.0061151799999999996</v>
      </c>
      <c r="V221" s="218">
        <f>U221*H221</f>
        <v>0.097842879999999993</v>
      </c>
      <c r="W221" s="218">
        <v>0</v>
      </c>
      <c r="X221" s="219">
        <f>W221*H221</f>
        <v>0</v>
      </c>
      <c r="Y221" s="39"/>
      <c r="Z221" s="39"/>
      <c r="AA221" s="39"/>
      <c r="AB221" s="39"/>
      <c r="AC221" s="39"/>
      <c r="AD221" s="39"/>
      <c r="AE221" s="39"/>
      <c r="AR221" s="220" t="s">
        <v>245</v>
      </c>
      <c r="AT221" s="220" t="s">
        <v>134</v>
      </c>
      <c r="AU221" s="220" t="s">
        <v>84</v>
      </c>
      <c r="AY221" s="18" t="s">
        <v>131</v>
      </c>
      <c r="BE221" s="221">
        <f>IF(O221="základní",K221,0)</f>
        <v>0</v>
      </c>
      <c r="BF221" s="221">
        <f>IF(O221="snížená",K221,0)</f>
        <v>0</v>
      </c>
      <c r="BG221" s="221">
        <f>IF(O221="zákl. přenesená",K221,0)</f>
        <v>0</v>
      </c>
      <c r="BH221" s="221">
        <f>IF(O221="sníž. přenesená",K221,0)</f>
        <v>0</v>
      </c>
      <c r="BI221" s="221">
        <f>IF(O221="nulová",K221,0)</f>
        <v>0</v>
      </c>
      <c r="BJ221" s="18" t="s">
        <v>82</v>
      </c>
      <c r="BK221" s="221">
        <f>ROUND(P221*H221,2)</f>
        <v>0</v>
      </c>
      <c r="BL221" s="18" t="s">
        <v>245</v>
      </c>
      <c r="BM221" s="220" t="s">
        <v>367</v>
      </c>
    </row>
    <row r="222" s="2" customFormat="1">
      <c r="A222" s="39"/>
      <c r="B222" s="40"/>
      <c r="C222" s="41"/>
      <c r="D222" s="222" t="s">
        <v>141</v>
      </c>
      <c r="E222" s="41"/>
      <c r="F222" s="223" t="s">
        <v>368</v>
      </c>
      <c r="G222" s="41"/>
      <c r="H222" s="41"/>
      <c r="I222" s="224"/>
      <c r="J222" s="224"/>
      <c r="K222" s="41"/>
      <c r="L222" s="41"/>
      <c r="M222" s="45"/>
      <c r="N222" s="225"/>
      <c r="O222" s="226"/>
      <c r="P222" s="85"/>
      <c r="Q222" s="85"/>
      <c r="R222" s="85"/>
      <c r="S222" s="85"/>
      <c r="T222" s="85"/>
      <c r="U222" s="85"/>
      <c r="V222" s="85"/>
      <c r="W222" s="85"/>
      <c r="X222" s="86"/>
      <c r="Y222" s="39"/>
      <c r="Z222" s="39"/>
      <c r="AA222" s="39"/>
      <c r="AB222" s="39"/>
      <c r="AC222" s="39"/>
      <c r="AD222" s="39"/>
      <c r="AE222" s="39"/>
      <c r="AT222" s="18" t="s">
        <v>141</v>
      </c>
      <c r="AU222" s="18" t="s">
        <v>84</v>
      </c>
    </row>
    <row r="223" s="2" customFormat="1">
      <c r="A223" s="39"/>
      <c r="B223" s="40"/>
      <c r="C223" s="41"/>
      <c r="D223" s="227" t="s">
        <v>143</v>
      </c>
      <c r="E223" s="41"/>
      <c r="F223" s="228" t="s">
        <v>369</v>
      </c>
      <c r="G223" s="41"/>
      <c r="H223" s="41"/>
      <c r="I223" s="224"/>
      <c r="J223" s="224"/>
      <c r="K223" s="41"/>
      <c r="L223" s="41"/>
      <c r="M223" s="45"/>
      <c r="N223" s="225"/>
      <c r="O223" s="226"/>
      <c r="P223" s="85"/>
      <c r="Q223" s="85"/>
      <c r="R223" s="85"/>
      <c r="S223" s="85"/>
      <c r="T223" s="85"/>
      <c r="U223" s="85"/>
      <c r="V223" s="85"/>
      <c r="W223" s="85"/>
      <c r="X223" s="86"/>
      <c r="Y223" s="39"/>
      <c r="Z223" s="39"/>
      <c r="AA223" s="39"/>
      <c r="AB223" s="39"/>
      <c r="AC223" s="39"/>
      <c r="AD223" s="39"/>
      <c r="AE223" s="39"/>
      <c r="AT223" s="18" t="s">
        <v>143</v>
      </c>
      <c r="AU223" s="18" t="s">
        <v>84</v>
      </c>
    </row>
    <row r="224" s="14" customFormat="1">
      <c r="A224" s="14"/>
      <c r="B224" s="239"/>
      <c r="C224" s="240"/>
      <c r="D224" s="222" t="s">
        <v>145</v>
      </c>
      <c r="E224" s="241" t="s">
        <v>20</v>
      </c>
      <c r="F224" s="242" t="s">
        <v>370</v>
      </c>
      <c r="G224" s="240"/>
      <c r="H224" s="243">
        <v>16</v>
      </c>
      <c r="I224" s="244"/>
      <c r="J224" s="244"/>
      <c r="K224" s="240"/>
      <c r="L224" s="240"/>
      <c r="M224" s="245"/>
      <c r="N224" s="246"/>
      <c r="O224" s="247"/>
      <c r="P224" s="247"/>
      <c r="Q224" s="247"/>
      <c r="R224" s="247"/>
      <c r="S224" s="247"/>
      <c r="T224" s="247"/>
      <c r="U224" s="247"/>
      <c r="V224" s="247"/>
      <c r="W224" s="247"/>
      <c r="X224" s="248"/>
      <c r="Y224" s="14"/>
      <c r="Z224" s="14"/>
      <c r="AA224" s="14"/>
      <c r="AB224" s="14"/>
      <c r="AC224" s="14"/>
      <c r="AD224" s="14"/>
      <c r="AE224" s="14"/>
      <c r="AT224" s="249" t="s">
        <v>145</v>
      </c>
      <c r="AU224" s="249" t="s">
        <v>84</v>
      </c>
      <c r="AV224" s="14" t="s">
        <v>84</v>
      </c>
      <c r="AW224" s="14" t="s">
        <v>5</v>
      </c>
      <c r="AX224" s="14" t="s">
        <v>82</v>
      </c>
      <c r="AY224" s="249" t="s">
        <v>131</v>
      </c>
    </row>
    <row r="225" s="2" customFormat="1" ht="24.15" customHeight="1">
      <c r="A225" s="39"/>
      <c r="B225" s="40"/>
      <c r="C225" s="208" t="s">
        <v>371</v>
      </c>
      <c r="D225" s="208" t="s">
        <v>134</v>
      </c>
      <c r="E225" s="209" t="s">
        <v>372</v>
      </c>
      <c r="F225" s="210" t="s">
        <v>373</v>
      </c>
      <c r="G225" s="211" t="s">
        <v>159</v>
      </c>
      <c r="H225" s="212">
        <v>14</v>
      </c>
      <c r="I225" s="213"/>
      <c r="J225" s="213"/>
      <c r="K225" s="214">
        <f>ROUND(P225*H225,2)</f>
        <v>0</v>
      </c>
      <c r="L225" s="210" t="s">
        <v>138</v>
      </c>
      <c r="M225" s="45"/>
      <c r="N225" s="215" t="s">
        <v>20</v>
      </c>
      <c r="O225" s="216" t="s">
        <v>43</v>
      </c>
      <c r="P225" s="217">
        <f>I225+J225</f>
        <v>0</v>
      </c>
      <c r="Q225" s="217">
        <f>ROUND(I225*H225,2)</f>
        <v>0</v>
      </c>
      <c r="R225" s="217">
        <f>ROUND(J225*H225,2)</f>
        <v>0</v>
      </c>
      <c r="S225" s="85"/>
      <c r="T225" s="218">
        <f>S225*H225</f>
        <v>0</v>
      </c>
      <c r="U225" s="218">
        <v>0.0061151799999999996</v>
      </c>
      <c r="V225" s="218">
        <f>U225*H225</f>
        <v>0.085612519999999998</v>
      </c>
      <c r="W225" s="218">
        <v>0</v>
      </c>
      <c r="X225" s="219">
        <f>W225*H225</f>
        <v>0</v>
      </c>
      <c r="Y225" s="39"/>
      <c r="Z225" s="39"/>
      <c r="AA225" s="39"/>
      <c r="AB225" s="39"/>
      <c r="AC225" s="39"/>
      <c r="AD225" s="39"/>
      <c r="AE225" s="39"/>
      <c r="AR225" s="220" t="s">
        <v>245</v>
      </c>
      <c r="AT225" s="220" t="s">
        <v>134</v>
      </c>
      <c r="AU225" s="220" t="s">
        <v>84</v>
      </c>
      <c r="AY225" s="18" t="s">
        <v>131</v>
      </c>
      <c r="BE225" s="221">
        <f>IF(O225="základní",K225,0)</f>
        <v>0</v>
      </c>
      <c r="BF225" s="221">
        <f>IF(O225="snížená",K225,0)</f>
        <v>0</v>
      </c>
      <c r="BG225" s="221">
        <f>IF(O225="zákl. přenesená",K225,0)</f>
        <v>0</v>
      </c>
      <c r="BH225" s="221">
        <f>IF(O225="sníž. přenesená",K225,0)</f>
        <v>0</v>
      </c>
      <c r="BI225" s="221">
        <f>IF(O225="nulová",K225,0)</f>
        <v>0</v>
      </c>
      <c r="BJ225" s="18" t="s">
        <v>82</v>
      </c>
      <c r="BK225" s="221">
        <f>ROUND(P225*H225,2)</f>
        <v>0</v>
      </c>
      <c r="BL225" s="18" t="s">
        <v>245</v>
      </c>
      <c r="BM225" s="220" t="s">
        <v>374</v>
      </c>
    </row>
    <row r="226" s="2" customFormat="1">
      <c r="A226" s="39"/>
      <c r="B226" s="40"/>
      <c r="C226" s="41"/>
      <c r="D226" s="222" t="s">
        <v>141</v>
      </c>
      <c r="E226" s="41"/>
      <c r="F226" s="223" t="s">
        <v>375</v>
      </c>
      <c r="G226" s="41"/>
      <c r="H226" s="41"/>
      <c r="I226" s="224"/>
      <c r="J226" s="224"/>
      <c r="K226" s="41"/>
      <c r="L226" s="41"/>
      <c r="M226" s="45"/>
      <c r="N226" s="225"/>
      <c r="O226" s="226"/>
      <c r="P226" s="85"/>
      <c r="Q226" s="85"/>
      <c r="R226" s="85"/>
      <c r="S226" s="85"/>
      <c r="T226" s="85"/>
      <c r="U226" s="85"/>
      <c r="V226" s="85"/>
      <c r="W226" s="85"/>
      <c r="X226" s="86"/>
      <c r="Y226" s="39"/>
      <c r="Z226" s="39"/>
      <c r="AA226" s="39"/>
      <c r="AB226" s="39"/>
      <c r="AC226" s="39"/>
      <c r="AD226" s="39"/>
      <c r="AE226" s="39"/>
      <c r="AT226" s="18" t="s">
        <v>141</v>
      </c>
      <c r="AU226" s="18" t="s">
        <v>84</v>
      </c>
    </row>
    <row r="227" s="2" customFormat="1">
      <c r="A227" s="39"/>
      <c r="B227" s="40"/>
      <c r="C227" s="41"/>
      <c r="D227" s="227" t="s">
        <v>143</v>
      </c>
      <c r="E227" s="41"/>
      <c r="F227" s="228" t="s">
        <v>376</v>
      </c>
      <c r="G227" s="41"/>
      <c r="H227" s="41"/>
      <c r="I227" s="224"/>
      <c r="J227" s="224"/>
      <c r="K227" s="41"/>
      <c r="L227" s="41"/>
      <c r="M227" s="45"/>
      <c r="N227" s="225"/>
      <c r="O227" s="226"/>
      <c r="P227" s="85"/>
      <c r="Q227" s="85"/>
      <c r="R227" s="85"/>
      <c r="S227" s="85"/>
      <c r="T227" s="85"/>
      <c r="U227" s="85"/>
      <c r="V227" s="85"/>
      <c r="W227" s="85"/>
      <c r="X227" s="86"/>
      <c r="Y227" s="39"/>
      <c r="Z227" s="39"/>
      <c r="AA227" s="39"/>
      <c r="AB227" s="39"/>
      <c r="AC227" s="39"/>
      <c r="AD227" s="39"/>
      <c r="AE227" s="39"/>
      <c r="AT227" s="18" t="s">
        <v>143</v>
      </c>
      <c r="AU227" s="18" t="s">
        <v>84</v>
      </c>
    </row>
    <row r="228" s="14" customFormat="1">
      <c r="A228" s="14"/>
      <c r="B228" s="239"/>
      <c r="C228" s="240"/>
      <c r="D228" s="222" t="s">
        <v>145</v>
      </c>
      <c r="E228" s="241" t="s">
        <v>20</v>
      </c>
      <c r="F228" s="242" t="s">
        <v>377</v>
      </c>
      <c r="G228" s="240"/>
      <c r="H228" s="243">
        <v>14</v>
      </c>
      <c r="I228" s="244"/>
      <c r="J228" s="244"/>
      <c r="K228" s="240"/>
      <c r="L228" s="240"/>
      <c r="M228" s="245"/>
      <c r="N228" s="246"/>
      <c r="O228" s="247"/>
      <c r="P228" s="247"/>
      <c r="Q228" s="247"/>
      <c r="R228" s="247"/>
      <c r="S228" s="247"/>
      <c r="T228" s="247"/>
      <c r="U228" s="247"/>
      <c r="V228" s="247"/>
      <c r="W228" s="247"/>
      <c r="X228" s="248"/>
      <c r="Y228" s="14"/>
      <c r="Z228" s="14"/>
      <c r="AA228" s="14"/>
      <c r="AB228" s="14"/>
      <c r="AC228" s="14"/>
      <c r="AD228" s="14"/>
      <c r="AE228" s="14"/>
      <c r="AT228" s="249" t="s">
        <v>145</v>
      </c>
      <c r="AU228" s="249" t="s">
        <v>84</v>
      </c>
      <c r="AV228" s="14" t="s">
        <v>84</v>
      </c>
      <c r="AW228" s="14" t="s">
        <v>5</v>
      </c>
      <c r="AX228" s="14" t="s">
        <v>82</v>
      </c>
      <c r="AY228" s="249" t="s">
        <v>131</v>
      </c>
    </row>
    <row r="229" s="2" customFormat="1" ht="24.15" customHeight="1">
      <c r="A229" s="39"/>
      <c r="B229" s="40"/>
      <c r="C229" s="208" t="s">
        <v>378</v>
      </c>
      <c r="D229" s="208" t="s">
        <v>134</v>
      </c>
      <c r="E229" s="209" t="s">
        <v>379</v>
      </c>
      <c r="F229" s="210" t="s">
        <v>380</v>
      </c>
      <c r="G229" s="211" t="s">
        <v>159</v>
      </c>
      <c r="H229" s="212">
        <v>27.5</v>
      </c>
      <c r="I229" s="213"/>
      <c r="J229" s="213"/>
      <c r="K229" s="214">
        <f>ROUND(P229*H229,2)</f>
        <v>0</v>
      </c>
      <c r="L229" s="210" t="s">
        <v>138</v>
      </c>
      <c r="M229" s="45"/>
      <c r="N229" s="215" t="s">
        <v>20</v>
      </c>
      <c r="O229" s="216" t="s">
        <v>43</v>
      </c>
      <c r="P229" s="217">
        <f>I229+J229</f>
        <v>0</v>
      </c>
      <c r="Q229" s="217">
        <f>ROUND(I229*H229,2)</f>
        <v>0</v>
      </c>
      <c r="R229" s="217">
        <f>ROUND(J229*H229,2)</f>
        <v>0</v>
      </c>
      <c r="S229" s="85"/>
      <c r="T229" s="218">
        <f>S229*H229</f>
        <v>0</v>
      </c>
      <c r="U229" s="218">
        <v>0.00281518</v>
      </c>
      <c r="V229" s="218">
        <f>U229*H229</f>
        <v>0.077417449999999999</v>
      </c>
      <c r="W229" s="218">
        <v>0</v>
      </c>
      <c r="X229" s="219">
        <f>W229*H229</f>
        <v>0</v>
      </c>
      <c r="Y229" s="39"/>
      <c r="Z229" s="39"/>
      <c r="AA229" s="39"/>
      <c r="AB229" s="39"/>
      <c r="AC229" s="39"/>
      <c r="AD229" s="39"/>
      <c r="AE229" s="39"/>
      <c r="AR229" s="220" t="s">
        <v>245</v>
      </c>
      <c r="AT229" s="220" t="s">
        <v>134</v>
      </c>
      <c r="AU229" s="220" t="s">
        <v>84</v>
      </c>
      <c r="AY229" s="18" t="s">
        <v>131</v>
      </c>
      <c r="BE229" s="221">
        <f>IF(O229="základní",K229,0)</f>
        <v>0</v>
      </c>
      <c r="BF229" s="221">
        <f>IF(O229="snížená",K229,0)</f>
        <v>0</v>
      </c>
      <c r="BG229" s="221">
        <f>IF(O229="zákl. přenesená",K229,0)</f>
        <v>0</v>
      </c>
      <c r="BH229" s="221">
        <f>IF(O229="sníž. přenesená",K229,0)</f>
        <v>0</v>
      </c>
      <c r="BI229" s="221">
        <f>IF(O229="nulová",K229,0)</f>
        <v>0</v>
      </c>
      <c r="BJ229" s="18" t="s">
        <v>82</v>
      </c>
      <c r="BK229" s="221">
        <f>ROUND(P229*H229,2)</f>
        <v>0</v>
      </c>
      <c r="BL229" s="18" t="s">
        <v>245</v>
      </c>
      <c r="BM229" s="220" t="s">
        <v>381</v>
      </c>
    </row>
    <row r="230" s="2" customFormat="1">
      <c r="A230" s="39"/>
      <c r="B230" s="40"/>
      <c r="C230" s="41"/>
      <c r="D230" s="222" t="s">
        <v>141</v>
      </c>
      <c r="E230" s="41"/>
      <c r="F230" s="223" t="s">
        <v>382</v>
      </c>
      <c r="G230" s="41"/>
      <c r="H230" s="41"/>
      <c r="I230" s="224"/>
      <c r="J230" s="224"/>
      <c r="K230" s="41"/>
      <c r="L230" s="41"/>
      <c r="M230" s="45"/>
      <c r="N230" s="225"/>
      <c r="O230" s="226"/>
      <c r="P230" s="85"/>
      <c r="Q230" s="85"/>
      <c r="R230" s="85"/>
      <c r="S230" s="85"/>
      <c r="T230" s="85"/>
      <c r="U230" s="85"/>
      <c r="V230" s="85"/>
      <c r="W230" s="85"/>
      <c r="X230" s="86"/>
      <c r="Y230" s="39"/>
      <c r="Z230" s="39"/>
      <c r="AA230" s="39"/>
      <c r="AB230" s="39"/>
      <c r="AC230" s="39"/>
      <c r="AD230" s="39"/>
      <c r="AE230" s="39"/>
      <c r="AT230" s="18" t="s">
        <v>141</v>
      </c>
      <c r="AU230" s="18" t="s">
        <v>84</v>
      </c>
    </row>
    <row r="231" s="2" customFormat="1">
      <c r="A231" s="39"/>
      <c r="B231" s="40"/>
      <c r="C231" s="41"/>
      <c r="D231" s="227" t="s">
        <v>143</v>
      </c>
      <c r="E231" s="41"/>
      <c r="F231" s="228" t="s">
        <v>383</v>
      </c>
      <c r="G231" s="41"/>
      <c r="H231" s="41"/>
      <c r="I231" s="224"/>
      <c r="J231" s="224"/>
      <c r="K231" s="41"/>
      <c r="L231" s="41"/>
      <c r="M231" s="45"/>
      <c r="N231" s="225"/>
      <c r="O231" s="226"/>
      <c r="P231" s="85"/>
      <c r="Q231" s="85"/>
      <c r="R231" s="85"/>
      <c r="S231" s="85"/>
      <c r="T231" s="85"/>
      <c r="U231" s="85"/>
      <c r="V231" s="85"/>
      <c r="W231" s="85"/>
      <c r="X231" s="86"/>
      <c r="Y231" s="39"/>
      <c r="Z231" s="39"/>
      <c r="AA231" s="39"/>
      <c r="AB231" s="39"/>
      <c r="AC231" s="39"/>
      <c r="AD231" s="39"/>
      <c r="AE231" s="39"/>
      <c r="AT231" s="18" t="s">
        <v>143</v>
      </c>
      <c r="AU231" s="18" t="s">
        <v>84</v>
      </c>
    </row>
    <row r="232" s="14" customFormat="1">
      <c r="A232" s="14"/>
      <c r="B232" s="239"/>
      <c r="C232" s="240"/>
      <c r="D232" s="222" t="s">
        <v>145</v>
      </c>
      <c r="E232" s="241" t="s">
        <v>20</v>
      </c>
      <c r="F232" s="242" t="s">
        <v>384</v>
      </c>
      <c r="G232" s="240"/>
      <c r="H232" s="243">
        <v>27.5</v>
      </c>
      <c r="I232" s="244"/>
      <c r="J232" s="244"/>
      <c r="K232" s="240"/>
      <c r="L232" s="240"/>
      <c r="M232" s="245"/>
      <c r="N232" s="246"/>
      <c r="O232" s="247"/>
      <c r="P232" s="247"/>
      <c r="Q232" s="247"/>
      <c r="R232" s="247"/>
      <c r="S232" s="247"/>
      <c r="T232" s="247"/>
      <c r="U232" s="247"/>
      <c r="V232" s="247"/>
      <c r="W232" s="247"/>
      <c r="X232" s="248"/>
      <c r="Y232" s="14"/>
      <c r="Z232" s="14"/>
      <c r="AA232" s="14"/>
      <c r="AB232" s="14"/>
      <c r="AC232" s="14"/>
      <c r="AD232" s="14"/>
      <c r="AE232" s="14"/>
      <c r="AT232" s="249" t="s">
        <v>145</v>
      </c>
      <c r="AU232" s="249" t="s">
        <v>84</v>
      </c>
      <c r="AV232" s="14" t="s">
        <v>84</v>
      </c>
      <c r="AW232" s="14" t="s">
        <v>5</v>
      </c>
      <c r="AX232" s="14" t="s">
        <v>82</v>
      </c>
      <c r="AY232" s="249" t="s">
        <v>131</v>
      </c>
    </row>
    <row r="233" s="2" customFormat="1" ht="24.15" customHeight="1">
      <c r="A233" s="39"/>
      <c r="B233" s="40"/>
      <c r="C233" s="208" t="s">
        <v>385</v>
      </c>
      <c r="D233" s="208" t="s">
        <v>134</v>
      </c>
      <c r="E233" s="209" t="s">
        <v>386</v>
      </c>
      <c r="F233" s="210" t="s">
        <v>387</v>
      </c>
      <c r="G233" s="211" t="s">
        <v>159</v>
      </c>
      <c r="H233" s="212">
        <v>31.600000000000001</v>
      </c>
      <c r="I233" s="213"/>
      <c r="J233" s="213"/>
      <c r="K233" s="214">
        <f>ROUND(P233*H233,2)</f>
        <v>0</v>
      </c>
      <c r="L233" s="210" t="s">
        <v>138</v>
      </c>
      <c r="M233" s="45"/>
      <c r="N233" s="215" t="s">
        <v>20</v>
      </c>
      <c r="O233" s="216" t="s">
        <v>43</v>
      </c>
      <c r="P233" s="217">
        <f>I233+J233</f>
        <v>0</v>
      </c>
      <c r="Q233" s="217">
        <f>ROUND(I233*H233,2)</f>
        <v>0</v>
      </c>
      <c r="R233" s="217">
        <f>ROUND(J233*H233,2)</f>
        <v>0</v>
      </c>
      <c r="S233" s="85"/>
      <c r="T233" s="218">
        <f>S233*H233</f>
        <v>0</v>
      </c>
      <c r="U233" s="218">
        <v>0.0019375740000000001</v>
      </c>
      <c r="V233" s="218">
        <f>U233*H233</f>
        <v>0.061227338400000005</v>
      </c>
      <c r="W233" s="218">
        <v>0</v>
      </c>
      <c r="X233" s="219">
        <f>W233*H233</f>
        <v>0</v>
      </c>
      <c r="Y233" s="39"/>
      <c r="Z233" s="39"/>
      <c r="AA233" s="39"/>
      <c r="AB233" s="39"/>
      <c r="AC233" s="39"/>
      <c r="AD233" s="39"/>
      <c r="AE233" s="39"/>
      <c r="AR233" s="220" t="s">
        <v>245</v>
      </c>
      <c r="AT233" s="220" t="s">
        <v>134</v>
      </c>
      <c r="AU233" s="220" t="s">
        <v>84</v>
      </c>
      <c r="AY233" s="18" t="s">
        <v>131</v>
      </c>
      <c r="BE233" s="221">
        <f>IF(O233="základní",K233,0)</f>
        <v>0</v>
      </c>
      <c r="BF233" s="221">
        <f>IF(O233="snížená",K233,0)</f>
        <v>0</v>
      </c>
      <c r="BG233" s="221">
        <f>IF(O233="zákl. přenesená",K233,0)</f>
        <v>0</v>
      </c>
      <c r="BH233" s="221">
        <f>IF(O233="sníž. přenesená",K233,0)</f>
        <v>0</v>
      </c>
      <c r="BI233" s="221">
        <f>IF(O233="nulová",K233,0)</f>
        <v>0</v>
      </c>
      <c r="BJ233" s="18" t="s">
        <v>82</v>
      </c>
      <c r="BK233" s="221">
        <f>ROUND(P233*H233,2)</f>
        <v>0</v>
      </c>
      <c r="BL233" s="18" t="s">
        <v>245</v>
      </c>
      <c r="BM233" s="220" t="s">
        <v>388</v>
      </c>
    </row>
    <row r="234" s="2" customFormat="1">
      <c r="A234" s="39"/>
      <c r="B234" s="40"/>
      <c r="C234" s="41"/>
      <c r="D234" s="222" t="s">
        <v>141</v>
      </c>
      <c r="E234" s="41"/>
      <c r="F234" s="223" t="s">
        <v>389</v>
      </c>
      <c r="G234" s="41"/>
      <c r="H234" s="41"/>
      <c r="I234" s="224"/>
      <c r="J234" s="224"/>
      <c r="K234" s="41"/>
      <c r="L234" s="41"/>
      <c r="M234" s="45"/>
      <c r="N234" s="225"/>
      <c r="O234" s="226"/>
      <c r="P234" s="85"/>
      <c r="Q234" s="85"/>
      <c r="R234" s="85"/>
      <c r="S234" s="85"/>
      <c r="T234" s="85"/>
      <c r="U234" s="85"/>
      <c r="V234" s="85"/>
      <c r="W234" s="85"/>
      <c r="X234" s="86"/>
      <c r="Y234" s="39"/>
      <c r="Z234" s="39"/>
      <c r="AA234" s="39"/>
      <c r="AB234" s="39"/>
      <c r="AC234" s="39"/>
      <c r="AD234" s="39"/>
      <c r="AE234" s="39"/>
      <c r="AT234" s="18" t="s">
        <v>141</v>
      </c>
      <c r="AU234" s="18" t="s">
        <v>84</v>
      </c>
    </row>
    <row r="235" s="2" customFormat="1">
      <c r="A235" s="39"/>
      <c r="B235" s="40"/>
      <c r="C235" s="41"/>
      <c r="D235" s="227" t="s">
        <v>143</v>
      </c>
      <c r="E235" s="41"/>
      <c r="F235" s="228" t="s">
        <v>390</v>
      </c>
      <c r="G235" s="41"/>
      <c r="H235" s="41"/>
      <c r="I235" s="224"/>
      <c r="J235" s="224"/>
      <c r="K235" s="41"/>
      <c r="L235" s="41"/>
      <c r="M235" s="45"/>
      <c r="N235" s="225"/>
      <c r="O235" s="226"/>
      <c r="P235" s="85"/>
      <c r="Q235" s="85"/>
      <c r="R235" s="85"/>
      <c r="S235" s="85"/>
      <c r="T235" s="85"/>
      <c r="U235" s="85"/>
      <c r="V235" s="85"/>
      <c r="W235" s="85"/>
      <c r="X235" s="86"/>
      <c r="Y235" s="39"/>
      <c r="Z235" s="39"/>
      <c r="AA235" s="39"/>
      <c r="AB235" s="39"/>
      <c r="AC235" s="39"/>
      <c r="AD235" s="39"/>
      <c r="AE235" s="39"/>
      <c r="AT235" s="18" t="s">
        <v>143</v>
      </c>
      <c r="AU235" s="18" t="s">
        <v>84</v>
      </c>
    </row>
    <row r="236" s="14" customFormat="1">
      <c r="A236" s="14"/>
      <c r="B236" s="239"/>
      <c r="C236" s="240"/>
      <c r="D236" s="222" t="s">
        <v>145</v>
      </c>
      <c r="E236" s="241" t="s">
        <v>20</v>
      </c>
      <c r="F236" s="242" t="s">
        <v>363</v>
      </c>
      <c r="G236" s="240"/>
      <c r="H236" s="243">
        <v>31.600000000000001</v>
      </c>
      <c r="I236" s="244"/>
      <c r="J236" s="244"/>
      <c r="K236" s="240"/>
      <c r="L236" s="240"/>
      <c r="M236" s="245"/>
      <c r="N236" s="246"/>
      <c r="O236" s="247"/>
      <c r="P236" s="247"/>
      <c r="Q236" s="247"/>
      <c r="R236" s="247"/>
      <c r="S236" s="247"/>
      <c r="T236" s="247"/>
      <c r="U236" s="247"/>
      <c r="V236" s="247"/>
      <c r="W236" s="247"/>
      <c r="X236" s="248"/>
      <c r="Y236" s="14"/>
      <c r="Z236" s="14"/>
      <c r="AA236" s="14"/>
      <c r="AB236" s="14"/>
      <c r="AC236" s="14"/>
      <c r="AD236" s="14"/>
      <c r="AE236" s="14"/>
      <c r="AT236" s="249" t="s">
        <v>145</v>
      </c>
      <c r="AU236" s="249" t="s">
        <v>84</v>
      </c>
      <c r="AV236" s="14" t="s">
        <v>84</v>
      </c>
      <c r="AW236" s="14" t="s">
        <v>5</v>
      </c>
      <c r="AX236" s="14" t="s">
        <v>82</v>
      </c>
      <c r="AY236" s="249" t="s">
        <v>131</v>
      </c>
    </row>
    <row r="237" s="2" customFormat="1" ht="24.15" customHeight="1">
      <c r="A237" s="39"/>
      <c r="B237" s="40"/>
      <c r="C237" s="208" t="s">
        <v>391</v>
      </c>
      <c r="D237" s="208" t="s">
        <v>134</v>
      </c>
      <c r="E237" s="209" t="s">
        <v>392</v>
      </c>
      <c r="F237" s="210" t="s">
        <v>393</v>
      </c>
      <c r="G237" s="211" t="s">
        <v>258</v>
      </c>
      <c r="H237" s="212">
        <v>8</v>
      </c>
      <c r="I237" s="213"/>
      <c r="J237" s="213"/>
      <c r="K237" s="214">
        <f>ROUND(P237*H237,2)</f>
        <v>0</v>
      </c>
      <c r="L237" s="210" t="s">
        <v>138</v>
      </c>
      <c r="M237" s="45"/>
      <c r="N237" s="215" t="s">
        <v>20</v>
      </c>
      <c r="O237" s="216" t="s">
        <v>43</v>
      </c>
      <c r="P237" s="217">
        <f>I237+J237</f>
        <v>0</v>
      </c>
      <c r="Q237" s="217">
        <f>ROUND(I237*H237,2)</f>
        <v>0</v>
      </c>
      <c r="R237" s="217">
        <f>ROUND(J237*H237,2)</f>
        <v>0</v>
      </c>
      <c r="S237" s="85"/>
      <c r="T237" s="218">
        <f>S237*H237</f>
        <v>0</v>
      </c>
      <c r="U237" s="218">
        <v>0.00906414</v>
      </c>
      <c r="V237" s="218">
        <f>U237*H237</f>
        <v>0.07251312</v>
      </c>
      <c r="W237" s="218">
        <v>0</v>
      </c>
      <c r="X237" s="219">
        <f>W237*H237</f>
        <v>0</v>
      </c>
      <c r="Y237" s="39"/>
      <c r="Z237" s="39"/>
      <c r="AA237" s="39"/>
      <c r="AB237" s="39"/>
      <c r="AC237" s="39"/>
      <c r="AD237" s="39"/>
      <c r="AE237" s="39"/>
      <c r="AR237" s="220" t="s">
        <v>245</v>
      </c>
      <c r="AT237" s="220" t="s">
        <v>134</v>
      </c>
      <c r="AU237" s="220" t="s">
        <v>84</v>
      </c>
      <c r="AY237" s="18" t="s">
        <v>131</v>
      </c>
      <c r="BE237" s="221">
        <f>IF(O237="základní",K237,0)</f>
        <v>0</v>
      </c>
      <c r="BF237" s="221">
        <f>IF(O237="snížená",K237,0)</f>
        <v>0</v>
      </c>
      <c r="BG237" s="221">
        <f>IF(O237="zákl. přenesená",K237,0)</f>
        <v>0</v>
      </c>
      <c r="BH237" s="221">
        <f>IF(O237="sníž. přenesená",K237,0)</f>
        <v>0</v>
      </c>
      <c r="BI237" s="221">
        <f>IF(O237="nulová",K237,0)</f>
        <v>0</v>
      </c>
      <c r="BJ237" s="18" t="s">
        <v>82</v>
      </c>
      <c r="BK237" s="221">
        <f>ROUND(P237*H237,2)</f>
        <v>0</v>
      </c>
      <c r="BL237" s="18" t="s">
        <v>245</v>
      </c>
      <c r="BM237" s="220" t="s">
        <v>394</v>
      </c>
    </row>
    <row r="238" s="2" customFormat="1">
      <c r="A238" s="39"/>
      <c r="B238" s="40"/>
      <c r="C238" s="41"/>
      <c r="D238" s="222" t="s">
        <v>141</v>
      </c>
      <c r="E238" s="41"/>
      <c r="F238" s="223" t="s">
        <v>395</v>
      </c>
      <c r="G238" s="41"/>
      <c r="H238" s="41"/>
      <c r="I238" s="224"/>
      <c r="J238" s="224"/>
      <c r="K238" s="41"/>
      <c r="L238" s="41"/>
      <c r="M238" s="45"/>
      <c r="N238" s="225"/>
      <c r="O238" s="226"/>
      <c r="P238" s="85"/>
      <c r="Q238" s="85"/>
      <c r="R238" s="85"/>
      <c r="S238" s="85"/>
      <c r="T238" s="85"/>
      <c r="U238" s="85"/>
      <c r="V238" s="85"/>
      <c r="W238" s="85"/>
      <c r="X238" s="86"/>
      <c r="Y238" s="39"/>
      <c r="Z238" s="39"/>
      <c r="AA238" s="39"/>
      <c r="AB238" s="39"/>
      <c r="AC238" s="39"/>
      <c r="AD238" s="39"/>
      <c r="AE238" s="39"/>
      <c r="AT238" s="18" t="s">
        <v>141</v>
      </c>
      <c r="AU238" s="18" t="s">
        <v>84</v>
      </c>
    </row>
    <row r="239" s="2" customFormat="1">
      <c r="A239" s="39"/>
      <c r="B239" s="40"/>
      <c r="C239" s="41"/>
      <c r="D239" s="227" t="s">
        <v>143</v>
      </c>
      <c r="E239" s="41"/>
      <c r="F239" s="228" t="s">
        <v>396</v>
      </c>
      <c r="G239" s="41"/>
      <c r="H239" s="41"/>
      <c r="I239" s="224"/>
      <c r="J239" s="224"/>
      <c r="K239" s="41"/>
      <c r="L239" s="41"/>
      <c r="M239" s="45"/>
      <c r="N239" s="225"/>
      <c r="O239" s="226"/>
      <c r="P239" s="85"/>
      <c r="Q239" s="85"/>
      <c r="R239" s="85"/>
      <c r="S239" s="85"/>
      <c r="T239" s="85"/>
      <c r="U239" s="85"/>
      <c r="V239" s="85"/>
      <c r="W239" s="85"/>
      <c r="X239" s="86"/>
      <c r="Y239" s="39"/>
      <c r="Z239" s="39"/>
      <c r="AA239" s="39"/>
      <c r="AB239" s="39"/>
      <c r="AC239" s="39"/>
      <c r="AD239" s="39"/>
      <c r="AE239" s="39"/>
      <c r="AT239" s="18" t="s">
        <v>143</v>
      </c>
      <c r="AU239" s="18" t="s">
        <v>84</v>
      </c>
    </row>
    <row r="240" s="2" customFormat="1" ht="24.15" customHeight="1">
      <c r="A240" s="39"/>
      <c r="B240" s="40"/>
      <c r="C240" s="208" t="s">
        <v>397</v>
      </c>
      <c r="D240" s="208" t="s">
        <v>134</v>
      </c>
      <c r="E240" s="209" t="s">
        <v>398</v>
      </c>
      <c r="F240" s="210" t="s">
        <v>399</v>
      </c>
      <c r="G240" s="211" t="s">
        <v>258</v>
      </c>
      <c r="H240" s="212">
        <v>45</v>
      </c>
      <c r="I240" s="213"/>
      <c r="J240" s="213"/>
      <c r="K240" s="214">
        <f>ROUND(P240*H240,2)</f>
        <v>0</v>
      </c>
      <c r="L240" s="210" t="s">
        <v>248</v>
      </c>
      <c r="M240" s="45"/>
      <c r="N240" s="215" t="s">
        <v>20</v>
      </c>
      <c r="O240" s="216" t="s">
        <v>43</v>
      </c>
      <c r="P240" s="217">
        <f>I240+J240</f>
        <v>0</v>
      </c>
      <c r="Q240" s="217">
        <f>ROUND(I240*H240,2)</f>
        <v>0</v>
      </c>
      <c r="R240" s="217">
        <f>ROUND(J240*H240,2)</f>
        <v>0</v>
      </c>
      <c r="S240" s="85"/>
      <c r="T240" s="218">
        <f>S240*H240</f>
        <v>0</v>
      </c>
      <c r="U240" s="218">
        <v>0.0015</v>
      </c>
      <c r="V240" s="218">
        <f>U240*H240</f>
        <v>0.067500000000000004</v>
      </c>
      <c r="W240" s="218">
        <v>0</v>
      </c>
      <c r="X240" s="219">
        <f>W240*H240</f>
        <v>0</v>
      </c>
      <c r="Y240" s="39"/>
      <c r="Z240" s="39"/>
      <c r="AA240" s="39"/>
      <c r="AB240" s="39"/>
      <c r="AC240" s="39"/>
      <c r="AD240" s="39"/>
      <c r="AE240" s="39"/>
      <c r="AR240" s="220" t="s">
        <v>245</v>
      </c>
      <c r="AT240" s="220" t="s">
        <v>134</v>
      </c>
      <c r="AU240" s="220" t="s">
        <v>84</v>
      </c>
      <c r="AY240" s="18" t="s">
        <v>131</v>
      </c>
      <c r="BE240" s="221">
        <f>IF(O240="základní",K240,0)</f>
        <v>0</v>
      </c>
      <c r="BF240" s="221">
        <f>IF(O240="snížená",K240,0)</f>
        <v>0</v>
      </c>
      <c r="BG240" s="221">
        <f>IF(O240="zákl. přenesená",K240,0)</f>
        <v>0</v>
      </c>
      <c r="BH240" s="221">
        <f>IF(O240="sníž. přenesená",K240,0)</f>
        <v>0</v>
      </c>
      <c r="BI240" s="221">
        <f>IF(O240="nulová",K240,0)</f>
        <v>0</v>
      </c>
      <c r="BJ240" s="18" t="s">
        <v>82</v>
      </c>
      <c r="BK240" s="221">
        <f>ROUND(P240*H240,2)</f>
        <v>0</v>
      </c>
      <c r="BL240" s="18" t="s">
        <v>245</v>
      </c>
      <c r="BM240" s="220" t="s">
        <v>400</v>
      </c>
    </row>
    <row r="241" s="2" customFormat="1">
      <c r="A241" s="39"/>
      <c r="B241" s="40"/>
      <c r="C241" s="41"/>
      <c r="D241" s="222" t="s">
        <v>141</v>
      </c>
      <c r="E241" s="41"/>
      <c r="F241" s="223" t="s">
        <v>399</v>
      </c>
      <c r="G241" s="41"/>
      <c r="H241" s="41"/>
      <c r="I241" s="224"/>
      <c r="J241" s="224"/>
      <c r="K241" s="41"/>
      <c r="L241" s="41"/>
      <c r="M241" s="45"/>
      <c r="N241" s="225"/>
      <c r="O241" s="226"/>
      <c r="P241" s="85"/>
      <c r="Q241" s="85"/>
      <c r="R241" s="85"/>
      <c r="S241" s="85"/>
      <c r="T241" s="85"/>
      <c r="U241" s="85"/>
      <c r="V241" s="85"/>
      <c r="W241" s="85"/>
      <c r="X241" s="86"/>
      <c r="Y241" s="39"/>
      <c r="Z241" s="39"/>
      <c r="AA241" s="39"/>
      <c r="AB241" s="39"/>
      <c r="AC241" s="39"/>
      <c r="AD241" s="39"/>
      <c r="AE241" s="39"/>
      <c r="AT241" s="18" t="s">
        <v>141</v>
      </c>
      <c r="AU241" s="18" t="s">
        <v>84</v>
      </c>
    </row>
    <row r="242" s="14" customFormat="1">
      <c r="A242" s="14"/>
      <c r="B242" s="239"/>
      <c r="C242" s="240"/>
      <c r="D242" s="222" t="s">
        <v>145</v>
      </c>
      <c r="E242" s="241" t="s">
        <v>20</v>
      </c>
      <c r="F242" s="242" t="s">
        <v>401</v>
      </c>
      <c r="G242" s="240"/>
      <c r="H242" s="243">
        <v>45</v>
      </c>
      <c r="I242" s="244"/>
      <c r="J242" s="244"/>
      <c r="K242" s="240"/>
      <c r="L242" s="240"/>
      <c r="M242" s="245"/>
      <c r="N242" s="246"/>
      <c r="O242" s="247"/>
      <c r="P242" s="247"/>
      <c r="Q242" s="247"/>
      <c r="R242" s="247"/>
      <c r="S242" s="247"/>
      <c r="T242" s="247"/>
      <c r="U242" s="247"/>
      <c r="V242" s="247"/>
      <c r="W242" s="247"/>
      <c r="X242" s="248"/>
      <c r="Y242" s="14"/>
      <c r="Z242" s="14"/>
      <c r="AA242" s="14"/>
      <c r="AB242" s="14"/>
      <c r="AC242" s="14"/>
      <c r="AD242" s="14"/>
      <c r="AE242" s="14"/>
      <c r="AT242" s="249" t="s">
        <v>145</v>
      </c>
      <c r="AU242" s="249" t="s">
        <v>84</v>
      </c>
      <c r="AV242" s="14" t="s">
        <v>84</v>
      </c>
      <c r="AW242" s="14" t="s">
        <v>5</v>
      </c>
      <c r="AX242" s="14" t="s">
        <v>82</v>
      </c>
      <c r="AY242" s="249" t="s">
        <v>131</v>
      </c>
    </row>
    <row r="243" s="2" customFormat="1">
      <c r="A243" s="39"/>
      <c r="B243" s="40"/>
      <c r="C243" s="208" t="s">
        <v>402</v>
      </c>
      <c r="D243" s="208" t="s">
        <v>134</v>
      </c>
      <c r="E243" s="209" t="s">
        <v>403</v>
      </c>
      <c r="F243" s="210" t="s">
        <v>404</v>
      </c>
      <c r="G243" s="211" t="s">
        <v>159</v>
      </c>
      <c r="H243" s="212">
        <v>6.2999999999999998</v>
      </c>
      <c r="I243" s="213"/>
      <c r="J243" s="213"/>
      <c r="K243" s="214">
        <f>ROUND(P243*H243,2)</f>
        <v>0</v>
      </c>
      <c r="L243" s="210" t="s">
        <v>138</v>
      </c>
      <c r="M243" s="45"/>
      <c r="N243" s="215" t="s">
        <v>20</v>
      </c>
      <c r="O243" s="216" t="s">
        <v>43</v>
      </c>
      <c r="P243" s="217">
        <f>I243+J243</f>
        <v>0</v>
      </c>
      <c r="Q243" s="217">
        <f>ROUND(I243*H243,2)</f>
        <v>0</v>
      </c>
      <c r="R243" s="217">
        <f>ROUND(J243*H243,2)</f>
        <v>0</v>
      </c>
      <c r="S243" s="85"/>
      <c r="T243" s="218">
        <f>S243*H243</f>
        <v>0</v>
      </c>
      <c r="U243" s="218">
        <v>0.001222</v>
      </c>
      <c r="V243" s="218">
        <f>U243*H243</f>
        <v>0.0076985999999999999</v>
      </c>
      <c r="W243" s="218">
        <v>0</v>
      </c>
      <c r="X243" s="219">
        <f>W243*H243</f>
        <v>0</v>
      </c>
      <c r="Y243" s="39"/>
      <c r="Z243" s="39"/>
      <c r="AA243" s="39"/>
      <c r="AB243" s="39"/>
      <c r="AC243" s="39"/>
      <c r="AD243" s="39"/>
      <c r="AE243" s="39"/>
      <c r="AR243" s="220" t="s">
        <v>245</v>
      </c>
      <c r="AT243" s="220" t="s">
        <v>134</v>
      </c>
      <c r="AU243" s="220" t="s">
        <v>84</v>
      </c>
      <c r="AY243" s="18" t="s">
        <v>131</v>
      </c>
      <c r="BE243" s="221">
        <f>IF(O243="základní",K243,0)</f>
        <v>0</v>
      </c>
      <c r="BF243" s="221">
        <f>IF(O243="snížená",K243,0)</f>
        <v>0</v>
      </c>
      <c r="BG243" s="221">
        <f>IF(O243="zákl. přenesená",K243,0)</f>
        <v>0</v>
      </c>
      <c r="BH243" s="221">
        <f>IF(O243="sníž. přenesená",K243,0)</f>
        <v>0</v>
      </c>
      <c r="BI243" s="221">
        <f>IF(O243="nulová",K243,0)</f>
        <v>0</v>
      </c>
      <c r="BJ243" s="18" t="s">
        <v>82</v>
      </c>
      <c r="BK243" s="221">
        <f>ROUND(P243*H243,2)</f>
        <v>0</v>
      </c>
      <c r="BL243" s="18" t="s">
        <v>245</v>
      </c>
      <c r="BM243" s="220" t="s">
        <v>405</v>
      </c>
    </row>
    <row r="244" s="2" customFormat="1">
      <c r="A244" s="39"/>
      <c r="B244" s="40"/>
      <c r="C244" s="41"/>
      <c r="D244" s="222" t="s">
        <v>141</v>
      </c>
      <c r="E244" s="41"/>
      <c r="F244" s="223" t="s">
        <v>406</v>
      </c>
      <c r="G244" s="41"/>
      <c r="H244" s="41"/>
      <c r="I244" s="224"/>
      <c r="J244" s="224"/>
      <c r="K244" s="41"/>
      <c r="L244" s="41"/>
      <c r="M244" s="45"/>
      <c r="N244" s="225"/>
      <c r="O244" s="226"/>
      <c r="P244" s="85"/>
      <c r="Q244" s="85"/>
      <c r="R244" s="85"/>
      <c r="S244" s="85"/>
      <c r="T244" s="85"/>
      <c r="U244" s="85"/>
      <c r="V244" s="85"/>
      <c r="W244" s="85"/>
      <c r="X244" s="86"/>
      <c r="Y244" s="39"/>
      <c r="Z244" s="39"/>
      <c r="AA244" s="39"/>
      <c r="AB244" s="39"/>
      <c r="AC244" s="39"/>
      <c r="AD244" s="39"/>
      <c r="AE244" s="39"/>
      <c r="AT244" s="18" t="s">
        <v>141</v>
      </c>
      <c r="AU244" s="18" t="s">
        <v>84</v>
      </c>
    </row>
    <row r="245" s="2" customFormat="1">
      <c r="A245" s="39"/>
      <c r="B245" s="40"/>
      <c r="C245" s="41"/>
      <c r="D245" s="227" t="s">
        <v>143</v>
      </c>
      <c r="E245" s="41"/>
      <c r="F245" s="228" t="s">
        <v>407</v>
      </c>
      <c r="G245" s="41"/>
      <c r="H245" s="41"/>
      <c r="I245" s="224"/>
      <c r="J245" s="224"/>
      <c r="K245" s="41"/>
      <c r="L245" s="41"/>
      <c r="M245" s="45"/>
      <c r="N245" s="225"/>
      <c r="O245" s="226"/>
      <c r="P245" s="85"/>
      <c r="Q245" s="85"/>
      <c r="R245" s="85"/>
      <c r="S245" s="85"/>
      <c r="T245" s="85"/>
      <c r="U245" s="85"/>
      <c r="V245" s="85"/>
      <c r="W245" s="85"/>
      <c r="X245" s="86"/>
      <c r="Y245" s="39"/>
      <c r="Z245" s="39"/>
      <c r="AA245" s="39"/>
      <c r="AB245" s="39"/>
      <c r="AC245" s="39"/>
      <c r="AD245" s="39"/>
      <c r="AE245" s="39"/>
      <c r="AT245" s="18" t="s">
        <v>143</v>
      </c>
      <c r="AU245" s="18" t="s">
        <v>84</v>
      </c>
    </row>
    <row r="246" s="14" customFormat="1">
      <c r="A246" s="14"/>
      <c r="B246" s="239"/>
      <c r="C246" s="240"/>
      <c r="D246" s="222" t="s">
        <v>145</v>
      </c>
      <c r="E246" s="241" t="s">
        <v>20</v>
      </c>
      <c r="F246" s="242" t="s">
        <v>163</v>
      </c>
      <c r="G246" s="240"/>
      <c r="H246" s="243">
        <v>6.2999999999999998</v>
      </c>
      <c r="I246" s="244"/>
      <c r="J246" s="244"/>
      <c r="K246" s="240"/>
      <c r="L246" s="240"/>
      <c r="M246" s="245"/>
      <c r="N246" s="246"/>
      <c r="O246" s="247"/>
      <c r="P246" s="247"/>
      <c r="Q246" s="247"/>
      <c r="R246" s="247"/>
      <c r="S246" s="247"/>
      <c r="T246" s="247"/>
      <c r="U246" s="247"/>
      <c r="V246" s="247"/>
      <c r="W246" s="247"/>
      <c r="X246" s="248"/>
      <c r="Y246" s="14"/>
      <c r="Z246" s="14"/>
      <c r="AA246" s="14"/>
      <c r="AB246" s="14"/>
      <c r="AC246" s="14"/>
      <c r="AD246" s="14"/>
      <c r="AE246" s="14"/>
      <c r="AT246" s="249" t="s">
        <v>145</v>
      </c>
      <c r="AU246" s="249" t="s">
        <v>84</v>
      </c>
      <c r="AV246" s="14" t="s">
        <v>84</v>
      </c>
      <c r="AW246" s="14" t="s">
        <v>5</v>
      </c>
      <c r="AX246" s="14" t="s">
        <v>82</v>
      </c>
      <c r="AY246" s="249" t="s">
        <v>131</v>
      </c>
    </row>
    <row r="247" s="2" customFormat="1">
      <c r="A247" s="39"/>
      <c r="B247" s="40"/>
      <c r="C247" s="208" t="s">
        <v>408</v>
      </c>
      <c r="D247" s="208" t="s">
        <v>134</v>
      </c>
      <c r="E247" s="209" t="s">
        <v>409</v>
      </c>
      <c r="F247" s="210" t="s">
        <v>410</v>
      </c>
      <c r="G247" s="211" t="s">
        <v>159</v>
      </c>
      <c r="H247" s="212">
        <v>38</v>
      </c>
      <c r="I247" s="213"/>
      <c r="J247" s="213"/>
      <c r="K247" s="214">
        <f>ROUND(P247*H247,2)</f>
        <v>0</v>
      </c>
      <c r="L247" s="210" t="s">
        <v>138</v>
      </c>
      <c r="M247" s="45"/>
      <c r="N247" s="215" t="s">
        <v>20</v>
      </c>
      <c r="O247" s="216" t="s">
        <v>43</v>
      </c>
      <c r="P247" s="217">
        <f>I247+J247</f>
        <v>0</v>
      </c>
      <c r="Q247" s="217">
        <f>ROUND(I247*H247,2)</f>
        <v>0</v>
      </c>
      <c r="R247" s="217">
        <f>ROUND(J247*H247,2)</f>
        <v>0</v>
      </c>
      <c r="S247" s="85"/>
      <c r="T247" s="218">
        <f>S247*H247</f>
        <v>0</v>
      </c>
      <c r="U247" s="218">
        <v>0.0019619239999999999</v>
      </c>
      <c r="V247" s="218">
        <f>U247*H247</f>
        <v>0.074553111999999991</v>
      </c>
      <c r="W247" s="218">
        <v>0</v>
      </c>
      <c r="X247" s="219">
        <f>W247*H247</f>
        <v>0</v>
      </c>
      <c r="Y247" s="39"/>
      <c r="Z247" s="39"/>
      <c r="AA247" s="39"/>
      <c r="AB247" s="39"/>
      <c r="AC247" s="39"/>
      <c r="AD247" s="39"/>
      <c r="AE247" s="39"/>
      <c r="AR247" s="220" t="s">
        <v>245</v>
      </c>
      <c r="AT247" s="220" t="s">
        <v>134</v>
      </c>
      <c r="AU247" s="220" t="s">
        <v>84</v>
      </c>
      <c r="AY247" s="18" t="s">
        <v>131</v>
      </c>
      <c r="BE247" s="221">
        <f>IF(O247="základní",K247,0)</f>
        <v>0</v>
      </c>
      <c r="BF247" s="221">
        <f>IF(O247="snížená",K247,0)</f>
        <v>0</v>
      </c>
      <c r="BG247" s="221">
        <f>IF(O247="zákl. přenesená",K247,0)</f>
        <v>0</v>
      </c>
      <c r="BH247" s="221">
        <f>IF(O247="sníž. přenesená",K247,0)</f>
        <v>0</v>
      </c>
      <c r="BI247" s="221">
        <f>IF(O247="nulová",K247,0)</f>
        <v>0</v>
      </c>
      <c r="BJ247" s="18" t="s">
        <v>82</v>
      </c>
      <c r="BK247" s="221">
        <f>ROUND(P247*H247,2)</f>
        <v>0</v>
      </c>
      <c r="BL247" s="18" t="s">
        <v>245</v>
      </c>
      <c r="BM247" s="220" t="s">
        <v>411</v>
      </c>
    </row>
    <row r="248" s="2" customFormat="1">
      <c r="A248" s="39"/>
      <c r="B248" s="40"/>
      <c r="C248" s="41"/>
      <c r="D248" s="222" t="s">
        <v>141</v>
      </c>
      <c r="E248" s="41"/>
      <c r="F248" s="223" t="s">
        <v>412</v>
      </c>
      <c r="G248" s="41"/>
      <c r="H248" s="41"/>
      <c r="I248" s="224"/>
      <c r="J248" s="224"/>
      <c r="K248" s="41"/>
      <c r="L248" s="41"/>
      <c r="M248" s="45"/>
      <c r="N248" s="225"/>
      <c r="O248" s="226"/>
      <c r="P248" s="85"/>
      <c r="Q248" s="85"/>
      <c r="R248" s="85"/>
      <c r="S248" s="85"/>
      <c r="T248" s="85"/>
      <c r="U248" s="85"/>
      <c r="V248" s="85"/>
      <c r="W248" s="85"/>
      <c r="X248" s="86"/>
      <c r="Y248" s="39"/>
      <c r="Z248" s="39"/>
      <c r="AA248" s="39"/>
      <c r="AB248" s="39"/>
      <c r="AC248" s="39"/>
      <c r="AD248" s="39"/>
      <c r="AE248" s="39"/>
      <c r="AT248" s="18" t="s">
        <v>141</v>
      </c>
      <c r="AU248" s="18" t="s">
        <v>84</v>
      </c>
    </row>
    <row r="249" s="2" customFormat="1">
      <c r="A249" s="39"/>
      <c r="B249" s="40"/>
      <c r="C249" s="41"/>
      <c r="D249" s="227" t="s">
        <v>143</v>
      </c>
      <c r="E249" s="41"/>
      <c r="F249" s="228" t="s">
        <v>413</v>
      </c>
      <c r="G249" s="41"/>
      <c r="H249" s="41"/>
      <c r="I249" s="224"/>
      <c r="J249" s="224"/>
      <c r="K249" s="41"/>
      <c r="L249" s="41"/>
      <c r="M249" s="45"/>
      <c r="N249" s="225"/>
      <c r="O249" s="226"/>
      <c r="P249" s="85"/>
      <c r="Q249" s="85"/>
      <c r="R249" s="85"/>
      <c r="S249" s="85"/>
      <c r="T249" s="85"/>
      <c r="U249" s="85"/>
      <c r="V249" s="85"/>
      <c r="W249" s="85"/>
      <c r="X249" s="86"/>
      <c r="Y249" s="39"/>
      <c r="Z249" s="39"/>
      <c r="AA249" s="39"/>
      <c r="AB249" s="39"/>
      <c r="AC249" s="39"/>
      <c r="AD249" s="39"/>
      <c r="AE249" s="39"/>
      <c r="AT249" s="18" t="s">
        <v>143</v>
      </c>
      <c r="AU249" s="18" t="s">
        <v>84</v>
      </c>
    </row>
    <row r="250" s="14" customFormat="1">
      <c r="A250" s="14"/>
      <c r="B250" s="239"/>
      <c r="C250" s="240"/>
      <c r="D250" s="222" t="s">
        <v>145</v>
      </c>
      <c r="E250" s="241" t="s">
        <v>20</v>
      </c>
      <c r="F250" s="242" t="s">
        <v>169</v>
      </c>
      <c r="G250" s="240"/>
      <c r="H250" s="243">
        <v>38</v>
      </c>
      <c r="I250" s="244"/>
      <c r="J250" s="244"/>
      <c r="K250" s="240"/>
      <c r="L250" s="240"/>
      <c r="M250" s="245"/>
      <c r="N250" s="246"/>
      <c r="O250" s="247"/>
      <c r="P250" s="247"/>
      <c r="Q250" s="247"/>
      <c r="R250" s="247"/>
      <c r="S250" s="247"/>
      <c r="T250" s="247"/>
      <c r="U250" s="247"/>
      <c r="V250" s="247"/>
      <c r="W250" s="247"/>
      <c r="X250" s="248"/>
      <c r="Y250" s="14"/>
      <c r="Z250" s="14"/>
      <c r="AA250" s="14"/>
      <c r="AB250" s="14"/>
      <c r="AC250" s="14"/>
      <c r="AD250" s="14"/>
      <c r="AE250" s="14"/>
      <c r="AT250" s="249" t="s">
        <v>145</v>
      </c>
      <c r="AU250" s="249" t="s">
        <v>84</v>
      </c>
      <c r="AV250" s="14" t="s">
        <v>84</v>
      </c>
      <c r="AW250" s="14" t="s">
        <v>5</v>
      </c>
      <c r="AX250" s="14" t="s">
        <v>82</v>
      </c>
      <c r="AY250" s="249" t="s">
        <v>131</v>
      </c>
    </row>
    <row r="251" s="2" customFormat="1">
      <c r="A251" s="39"/>
      <c r="B251" s="40"/>
      <c r="C251" s="208" t="s">
        <v>414</v>
      </c>
      <c r="D251" s="208" t="s">
        <v>134</v>
      </c>
      <c r="E251" s="209" t="s">
        <v>415</v>
      </c>
      <c r="F251" s="210" t="s">
        <v>416</v>
      </c>
      <c r="G251" s="211" t="s">
        <v>258</v>
      </c>
      <c r="H251" s="212">
        <v>2</v>
      </c>
      <c r="I251" s="213"/>
      <c r="J251" s="213"/>
      <c r="K251" s="214">
        <f>ROUND(P251*H251,2)</f>
        <v>0</v>
      </c>
      <c r="L251" s="210" t="s">
        <v>138</v>
      </c>
      <c r="M251" s="45"/>
      <c r="N251" s="215" t="s">
        <v>20</v>
      </c>
      <c r="O251" s="216" t="s">
        <v>43</v>
      </c>
      <c r="P251" s="217">
        <f>I251+J251</f>
        <v>0</v>
      </c>
      <c r="Q251" s="217">
        <f>ROUND(I251*H251,2)</f>
        <v>0</v>
      </c>
      <c r="R251" s="217">
        <f>ROUND(J251*H251,2)</f>
        <v>0</v>
      </c>
      <c r="S251" s="85"/>
      <c r="T251" s="218">
        <f>S251*H251</f>
        <v>0</v>
      </c>
      <c r="U251" s="218">
        <v>0</v>
      </c>
      <c r="V251" s="218">
        <f>U251*H251</f>
        <v>0</v>
      </c>
      <c r="W251" s="218">
        <v>0</v>
      </c>
      <c r="X251" s="219">
        <f>W251*H251</f>
        <v>0</v>
      </c>
      <c r="Y251" s="39"/>
      <c r="Z251" s="39"/>
      <c r="AA251" s="39"/>
      <c r="AB251" s="39"/>
      <c r="AC251" s="39"/>
      <c r="AD251" s="39"/>
      <c r="AE251" s="39"/>
      <c r="AR251" s="220" t="s">
        <v>245</v>
      </c>
      <c r="AT251" s="220" t="s">
        <v>134</v>
      </c>
      <c r="AU251" s="220" t="s">
        <v>84</v>
      </c>
      <c r="AY251" s="18" t="s">
        <v>131</v>
      </c>
      <c r="BE251" s="221">
        <f>IF(O251="základní",K251,0)</f>
        <v>0</v>
      </c>
      <c r="BF251" s="221">
        <f>IF(O251="snížená",K251,0)</f>
        <v>0</v>
      </c>
      <c r="BG251" s="221">
        <f>IF(O251="zákl. přenesená",K251,0)</f>
        <v>0</v>
      </c>
      <c r="BH251" s="221">
        <f>IF(O251="sníž. přenesená",K251,0)</f>
        <v>0</v>
      </c>
      <c r="BI251" s="221">
        <f>IF(O251="nulová",K251,0)</f>
        <v>0</v>
      </c>
      <c r="BJ251" s="18" t="s">
        <v>82</v>
      </c>
      <c r="BK251" s="221">
        <f>ROUND(P251*H251,2)</f>
        <v>0</v>
      </c>
      <c r="BL251" s="18" t="s">
        <v>245</v>
      </c>
      <c r="BM251" s="220" t="s">
        <v>417</v>
      </c>
    </row>
    <row r="252" s="2" customFormat="1">
      <c r="A252" s="39"/>
      <c r="B252" s="40"/>
      <c r="C252" s="41"/>
      <c r="D252" s="222" t="s">
        <v>141</v>
      </c>
      <c r="E252" s="41"/>
      <c r="F252" s="223" t="s">
        <v>418</v>
      </c>
      <c r="G252" s="41"/>
      <c r="H252" s="41"/>
      <c r="I252" s="224"/>
      <c r="J252" s="224"/>
      <c r="K252" s="41"/>
      <c r="L252" s="41"/>
      <c r="M252" s="45"/>
      <c r="N252" s="225"/>
      <c r="O252" s="226"/>
      <c r="P252" s="85"/>
      <c r="Q252" s="85"/>
      <c r="R252" s="85"/>
      <c r="S252" s="85"/>
      <c r="T252" s="85"/>
      <c r="U252" s="85"/>
      <c r="V252" s="85"/>
      <c r="W252" s="85"/>
      <c r="X252" s="86"/>
      <c r="Y252" s="39"/>
      <c r="Z252" s="39"/>
      <c r="AA252" s="39"/>
      <c r="AB252" s="39"/>
      <c r="AC252" s="39"/>
      <c r="AD252" s="39"/>
      <c r="AE252" s="39"/>
      <c r="AT252" s="18" t="s">
        <v>141</v>
      </c>
      <c r="AU252" s="18" t="s">
        <v>84</v>
      </c>
    </row>
    <row r="253" s="2" customFormat="1">
      <c r="A253" s="39"/>
      <c r="B253" s="40"/>
      <c r="C253" s="41"/>
      <c r="D253" s="227" t="s">
        <v>143</v>
      </c>
      <c r="E253" s="41"/>
      <c r="F253" s="228" t="s">
        <v>419</v>
      </c>
      <c r="G253" s="41"/>
      <c r="H253" s="41"/>
      <c r="I253" s="224"/>
      <c r="J253" s="224"/>
      <c r="K253" s="41"/>
      <c r="L253" s="41"/>
      <c r="M253" s="45"/>
      <c r="N253" s="225"/>
      <c r="O253" s="226"/>
      <c r="P253" s="85"/>
      <c r="Q253" s="85"/>
      <c r="R253" s="85"/>
      <c r="S253" s="85"/>
      <c r="T253" s="85"/>
      <c r="U253" s="85"/>
      <c r="V253" s="85"/>
      <c r="W253" s="85"/>
      <c r="X253" s="86"/>
      <c r="Y253" s="39"/>
      <c r="Z253" s="39"/>
      <c r="AA253" s="39"/>
      <c r="AB253" s="39"/>
      <c r="AC253" s="39"/>
      <c r="AD253" s="39"/>
      <c r="AE253" s="39"/>
      <c r="AT253" s="18" t="s">
        <v>143</v>
      </c>
      <c r="AU253" s="18" t="s">
        <v>84</v>
      </c>
    </row>
    <row r="254" s="2" customFormat="1" ht="24.15" customHeight="1">
      <c r="A254" s="39"/>
      <c r="B254" s="40"/>
      <c r="C254" s="208" t="s">
        <v>420</v>
      </c>
      <c r="D254" s="208" t="s">
        <v>134</v>
      </c>
      <c r="E254" s="209" t="s">
        <v>421</v>
      </c>
      <c r="F254" s="210" t="s">
        <v>422</v>
      </c>
      <c r="G254" s="211" t="s">
        <v>159</v>
      </c>
      <c r="H254" s="212">
        <v>12.6</v>
      </c>
      <c r="I254" s="213"/>
      <c r="J254" s="213"/>
      <c r="K254" s="214">
        <f>ROUND(P254*H254,2)</f>
        <v>0</v>
      </c>
      <c r="L254" s="210" t="s">
        <v>138</v>
      </c>
      <c r="M254" s="45"/>
      <c r="N254" s="215" t="s">
        <v>20</v>
      </c>
      <c r="O254" s="216" t="s">
        <v>43</v>
      </c>
      <c r="P254" s="217">
        <f>I254+J254</f>
        <v>0</v>
      </c>
      <c r="Q254" s="217">
        <f>ROUND(I254*H254,2)</f>
        <v>0</v>
      </c>
      <c r="R254" s="217">
        <f>ROUND(J254*H254,2)</f>
        <v>0</v>
      </c>
      <c r="S254" s="85"/>
      <c r="T254" s="218">
        <f>S254*H254</f>
        <v>0</v>
      </c>
      <c r="U254" s="218">
        <v>0.0029576160000000002</v>
      </c>
      <c r="V254" s="218">
        <f>U254*H254</f>
        <v>0.037265961600000001</v>
      </c>
      <c r="W254" s="218">
        <v>0</v>
      </c>
      <c r="X254" s="219">
        <f>W254*H254</f>
        <v>0</v>
      </c>
      <c r="Y254" s="39"/>
      <c r="Z254" s="39"/>
      <c r="AA254" s="39"/>
      <c r="AB254" s="39"/>
      <c r="AC254" s="39"/>
      <c r="AD254" s="39"/>
      <c r="AE254" s="39"/>
      <c r="AR254" s="220" t="s">
        <v>245</v>
      </c>
      <c r="AT254" s="220" t="s">
        <v>134</v>
      </c>
      <c r="AU254" s="220" t="s">
        <v>84</v>
      </c>
      <c r="AY254" s="18" t="s">
        <v>131</v>
      </c>
      <c r="BE254" s="221">
        <f>IF(O254="základní",K254,0)</f>
        <v>0</v>
      </c>
      <c r="BF254" s="221">
        <f>IF(O254="snížená",K254,0)</f>
        <v>0</v>
      </c>
      <c r="BG254" s="221">
        <f>IF(O254="zákl. přenesená",K254,0)</f>
        <v>0</v>
      </c>
      <c r="BH254" s="221">
        <f>IF(O254="sníž. přenesená",K254,0)</f>
        <v>0</v>
      </c>
      <c r="BI254" s="221">
        <f>IF(O254="nulová",K254,0)</f>
        <v>0</v>
      </c>
      <c r="BJ254" s="18" t="s">
        <v>82</v>
      </c>
      <c r="BK254" s="221">
        <f>ROUND(P254*H254,2)</f>
        <v>0</v>
      </c>
      <c r="BL254" s="18" t="s">
        <v>245</v>
      </c>
      <c r="BM254" s="220" t="s">
        <v>423</v>
      </c>
    </row>
    <row r="255" s="2" customFormat="1">
      <c r="A255" s="39"/>
      <c r="B255" s="40"/>
      <c r="C255" s="41"/>
      <c r="D255" s="222" t="s">
        <v>141</v>
      </c>
      <c r="E255" s="41"/>
      <c r="F255" s="223" t="s">
        <v>424</v>
      </c>
      <c r="G255" s="41"/>
      <c r="H255" s="41"/>
      <c r="I255" s="224"/>
      <c r="J255" s="224"/>
      <c r="K255" s="41"/>
      <c r="L255" s="41"/>
      <c r="M255" s="45"/>
      <c r="N255" s="225"/>
      <c r="O255" s="226"/>
      <c r="P255" s="85"/>
      <c r="Q255" s="85"/>
      <c r="R255" s="85"/>
      <c r="S255" s="85"/>
      <c r="T255" s="85"/>
      <c r="U255" s="85"/>
      <c r="V255" s="85"/>
      <c r="W255" s="85"/>
      <c r="X255" s="86"/>
      <c r="Y255" s="39"/>
      <c r="Z255" s="39"/>
      <c r="AA255" s="39"/>
      <c r="AB255" s="39"/>
      <c r="AC255" s="39"/>
      <c r="AD255" s="39"/>
      <c r="AE255" s="39"/>
      <c r="AT255" s="18" t="s">
        <v>141</v>
      </c>
      <c r="AU255" s="18" t="s">
        <v>84</v>
      </c>
    </row>
    <row r="256" s="2" customFormat="1">
      <c r="A256" s="39"/>
      <c r="B256" s="40"/>
      <c r="C256" s="41"/>
      <c r="D256" s="227" t="s">
        <v>143</v>
      </c>
      <c r="E256" s="41"/>
      <c r="F256" s="228" t="s">
        <v>425</v>
      </c>
      <c r="G256" s="41"/>
      <c r="H256" s="41"/>
      <c r="I256" s="224"/>
      <c r="J256" s="224"/>
      <c r="K256" s="41"/>
      <c r="L256" s="41"/>
      <c r="M256" s="45"/>
      <c r="N256" s="225"/>
      <c r="O256" s="226"/>
      <c r="P256" s="85"/>
      <c r="Q256" s="85"/>
      <c r="R256" s="85"/>
      <c r="S256" s="85"/>
      <c r="T256" s="85"/>
      <c r="U256" s="85"/>
      <c r="V256" s="85"/>
      <c r="W256" s="85"/>
      <c r="X256" s="86"/>
      <c r="Y256" s="39"/>
      <c r="Z256" s="39"/>
      <c r="AA256" s="39"/>
      <c r="AB256" s="39"/>
      <c r="AC256" s="39"/>
      <c r="AD256" s="39"/>
      <c r="AE256" s="39"/>
      <c r="AT256" s="18" t="s">
        <v>143</v>
      </c>
      <c r="AU256" s="18" t="s">
        <v>84</v>
      </c>
    </row>
    <row r="257" s="2" customFormat="1">
      <c r="A257" s="39"/>
      <c r="B257" s="40"/>
      <c r="C257" s="208" t="s">
        <v>426</v>
      </c>
      <c r="D257" s="208" t="s">
        <v>134</v>
      </c>
      <c r="E257" s="209" t="s">
        <v>427</v>
      </c>
      <c r="F257" s="210" t="s">
        <v>428</v>
      </c>
      <c r="G257" s="211" t="s">
        <v>258</v>
      </c>
      <c r="H257" s="212">
        <v>2</v>
      </c>
      <c r="I257" s="213"/>
      <c r="J257" s="213"/>
      <c r="K257" s="214">
        <f>ROUND(P257*H257,2)</f>
        <v>0</v>
      </c>
      <c r="L257" s="210" t="s">
        <v>138</v>
      </c>
      <c r="M257" s="45"/>
      <c r="N257" s="215" t="s">
        <v>20</v>
      </c>
      <c r="O257" s="216" t="s">
        <v>43</v>
      </c>
      <c r="P257" s="217">
        <f>I257+J257</f>
        <v>0</v>
      </c>
      <c r="Q257" s="217">
        <f>ROUND(I257*H257,2)</f>
        <v>0</v>
      </c>
      <c r="R257" s="217">
        <f>ROUND(J257*H257,2)</f>
        <v>0</v>
      </c>
      <c r="S257" s="85"/>
      <c r="T257" s="218">
        <f>S257*H257</f>
        <v>0</v>
      </c>
      <c r="U257" s="218">
        <v>0</v>
      </c>
      <c r="V257" s="218">
        <f>U257*H257</f>
        <v>0</v>
      </c>
      <c r="W257" s="218">
        <v>0</v>
      </c>
      <c r="X257" s="219">
        <f>W257*H257</f>
        <v>0</v>
      </c>
      <c r="Y257" s="39"/>
      <c r="Z257" s="39"/>
      <c r="AA257" s="39"/>
      <c r="AB257" s="39"/>
      <c r="AC257" s="39"/>
      <c r="AD257" s="39"/>
      <c r="AE257" s="39"/>
      <c r="AR257" s="220" t="s">
        <v>245</v>
      </c>
      <c r="AT257" s="220" t="s">
        <v>134</v>
      </c>
      <c r="AU257" s="220" t="s">
        <v>84</v>
      </c>
      <c r="AY257" s="18" t="s">
        <v>131</v>
      </c>
      <c r="BE257" s="221">
        <f>IF(O257="základní",K257,0)</f>
        <v>0</v>
      </c>
      <c r="BF257" s="221">
        <f>IF(O257="snížená",K257,0)</f>
        <v>0</v>
      </c>
      <c r="BG257" s="221">
        <f>IF(O257="zákl. přenesená",K257,0)</f>
        <v>0</v>
      </c>
      <c r="BH257" s="221">
        <f>IF(O257="sníž. přenesená",K257,0)</f>
        <v>0</v>
      </c>
      <c r="BI257" s="221">
        <f>IF(O257="nulová",K257,0)</f>
        <v>0</v>
      </c>
      <c r="BJ257" s="18" t="s">
        <v>82</v>
      </c>
      <c r="BK257" s="221">
        <f>ROUND(P257*H257,2)</f>
        <v>0</v>
      </c>
      <c r="BL257" s="18" t="s">
        <v>245</v>
      </c>
      <c r="BM257" s="220" t="s">
        <v>429</v>
      </c>
    </row>
    <row r="258" s="2" customFormat="1">
      <c r="A258" s="39"/>
      <c r="B258" s="40"/>
      <c r="C258" s="41"/>
      <c r="D258" s="222" t="s">
        <v>141</v>
      </c>
      <c r="E258" s="41"/>
      <c r="F258" s="223" t="s">
        <v>430</v>
      </c>
      <c r="G258" s="41"/>
      <c r="H258" s="41"/>
      <c r="I258" s="224"/>
      <c r="J258" s="224"/>
      <c r="K258" s="41"/>
      <c r="L258" s="41"/>
      <c r="M258" s="45"/>
      <c r="N258" s="225"/>
      <c r="O258" s="226"/>
      <c r="P258" s="85"/>
      <c r="Q258" s="85"/>
      <c r="R258" s="85"/>
      <c r="S258" s="85"/>
      <c r="T258" s="85"/>
      <c r="U258" s="85"/>
      <c r="V258" s="85"/>
      <c r="W258" s="85"/>
      <c r="X258" s="86"/>
      <c r="Y258" s="39"/>
      <c r="Z258" s="39"/>
      <c r="AA258" s="39"/>
      <c r="AB258" s="39"/>
      <c r="AC258" s="39"/>
      <c r="AD258" s="39"/>
      <c r="AE258" s="39"/>
      <c r="AT258" s="18" t="s">
        <v>141</v>
      </c>
      <c r="AU258" s="18" t="s">
        <v>84</v>
      </c>
    </row>
    <row r="259" s="2" customFormat="1">
      <c r="A259" s="39"/>
      <c r="B259" s="40"/>
      <c r="C259" s="41"/>
      <c r="D259" s="227" t="s">
        <v>143</v>
      </c>
      <c r="E259" s="41"/>
      <c r="F259" s="228" t="s">
        <v>431</v>
      </c>
      <c r="G259" s="41"/>
      <c r="H259" s="41"/>
      <c r="I259" s="224"/>
      <c r="J259" s="224"/>
      <c r="K259" s="41"/>
      <c r="L259" s="41"/>
      <c r="M259" s="45"/>
      <c r="N259" s="225"/>
      <c r="O259" s="226"/>
      <c r="P259" s="85"/>
      <c r="Q259" s="85"/>
      <c r="R259" s="85"/>
      <c r="S259" s="85"/>
      <c r="T259" s="85"/>
      <c r="U259" s="85"/>
      <c r="V259" s="85"/>
      <c r="W259" s="85"/>
      <c r="X259" s="86"/>
      <c r="Y259" s="39"/>
      <c r="Z259" s="39"/>
      <c r="AA259" s="39"/>
      <c r="AB259" s="39"/>
      <c r="AC259" s="39"/>
      <c r="AD259" s="39"/>
      <c r="AE259" s="39"/>
      <c r="AT259" s="18" t="s">
        <v>143</v>
      </c>
      <c r="AU259" s="18" t="s">
        <v>84</v>
      </c>
    </row>
    <row r="260" s="2" customFormat="1" ht="24.15" customHeight="1">
      <c r="A260" s="39"/>
      <c r="B260" s="40"/>
      <c r="C260" s="208" t="s">
        <v>401</v>
      </c>
      <c r="D260" s="208" t="s">
        <v>134</v>
      </c>
      <c r="E260" s="209" t="s">
        <v>432</v>
      </c>
      <c r="F260" s="210" t="s">
        <v>433</v>
      </c>
      <c r="G260" s="211" t="s">
        <v>159</v>
      </c>
      <c r="H260" s="212">
        <v>55.399999999999999</v>
      </c>
      <c r="I260" s="213"/>
      <c r="J260" s="213"/>
      <c r="K260" s="214">
        <f>ROUND(P260*H260,2)</f>
        <v>0</v>
      </c>
      <c r="L260" s="210" t="s">
        <v>138</v>
      </c>
      <c r="M260" s="45"/>
      <c r="N260" s="215" t="s">
        <v>20</v>
      </c>
      <c r="O260" s="216" t="s">
        <v>43</v>
      </c>
      <c r="P260" s="217">
        <f>I260+J260</f>
        <v>0</v>
      </c>
      <c r="Q260" s="217">
        <f>ROUND(I260*H260,2)</f>
        <v>0</v>
      </c>
      <c r="R260" s="217">
        <f>ROUND(J260*H260,2)</f>
        <v>0</v>
      </c>
      <c r="S260" s="85"/>
      <c r="T260" s="218">
        <f>S260*H260</f>
        <v>0</v>
      </c>
      <c r="U260" s="218">
        <v>0.0027760100000000002</v>
      </c>
      <c r="V260" s="218">
        <f>U260*H260</f>
        <v>0.15379095400000001</v>
      </c>
      <c r="W260" s="218">
        <v>0</v>
      </c>
      <c r="X260" s="219">
        <f>W260*H260</f>
        <v>0</v>
      </c>
      <c r="Y260" s="39"/>
      <c r="Z260" s="39"/>
      <c r="AA260" s="39"/>
      <c r="AB260" s="39"/>
      <c r="AC260" s="39"/>
      <c r="AD260" s="39"/>
      <c r="AE260" s="39"/>
      <c r="AR260" s="220" t="s">
        <v>245</v>
      </c>
      <c r="AT260" s="220" t="s">
        <v>134</v>
      </c>
      <c r="AU260" s="220" t="s">
        <v>84</v>
      </c>
      <c r="AY260" s="18" t="s">
        <v>131</v>
      </c>
      <c r="BE260" s="221">
        <f>IF(O260="základní",K260,0)</f>
        <v>0</v>
      </c>
      <c r="BF260" s="221">
        <f>IF(O260="snížená",K260,0)</f>
        <v>0</v>
      </c>
      <c r="BG260" s="221">
        <f>IF(O260="zákl. přenesená",K260,0)</f>
        <v>0</v>
      </c>
      <c r="BH260" s="221">
        <f>IF(O260="sníž. přenesená",K260,0)</f>
        <v>0</v>
      </c>
      <c r="BI260" s="221">
        <f>IF(O260="nulová",K260,0)</f>
        <v>0</v>
      </c>
      <c r="BJ260" s="18" t="s">
        <v>82</v>
      </c>
      <c r="BK260" s="221">
        <f>ROUND(P260*H260,2)</f>
        <v>0</v>
      </c>
      <c r="BL260" s="18" t="s">
        <v>245</v>
      </c>
      <c r="BM260" s="220" t="s">
        <v>434</v>
      </c>
    </row>
    <row r="261" s="2" customFormat="1">
      <c r="A261" s="39"/>
      <c r="B261" s="40"/>
      <c r="C261" s="41"/>
      <c r="D261" s="222" t="s">
        <v>141</v>
      </c>
      <c r="E261" s="41"/>
      <c r="F261" s="223" t="s">
        <v>435</v>
      </c>
      <c r="G261" s="41"/>
      <c r="H261" s="41"/>
      <c r="I261" s="224"/>
      <c r="J261" s="224"/>
      <c r="K261" s="41"/>
      <c r="L261" s="41"/>
      <c r="M261" s="45"/>
      <c r="N261" s="225"/>
      <c r="O261" s="226"/>
      <c r="P261" s="85"/>
      <c r="Q261" s="85"/>
      <c r="R261" s="85"/>
      <c r="S261" s="85"/>
      <c r="T261" s="85"/>
      <c r="U261" s="85"/>
      <c r="V261" s="85"/>
      <c r="W261" s="85"/>
      <c r="X261" s="86"/>
      <c r="Y261" s="39"/>
      <c r="Z261" s="39"/>
      <c r="AA261" s="39"/>
      <c r="AB261" s="39"/>
      <c r="AC261" s="39"/>
      <c r="AD261" s="39"/>
      <c r="AE261" s="39"/>
      <c r="AT261" s="18" t="s">
        <v>141</v>
      </c>
      <c r="AU261" s="18" t="s">
        <v>84</v>
      </c>
    </row>
    <row r="262" s="2" customFormat="1">
      <c r="A262" s="39"/>
      <c r="B262" s="40"/>
      <c r="C262" s="41"/>
      <c r="D262" s="227" t="s">
        <v>143</v>
      </c>
      <c r="E262" s="41"/>
      <c r="F262" s="228" t="s">
        <v>436</v>
      </c>
      <c r="G262" s="41"/>
      <c r="H262" s="41"/>
      <c r="I262" s="224"/>
      <c r="J262" s="224"/>
      <c r="K262" s="41"/>
      <c r="L262" s="41"/>
      <c r="M262" s="45"/>
      <c r="N262" s="225"/>
      <c r="O262" s="226"/>
      <c r="P262" s="85"/>
      <c r="Q262" s="85"/>
      <c r="R262" s="85"/>
      <c r="S262" s="85"/>
      <c r="T262" s="85"/>
      <c r="U262" s="85"/>
      <c r="V262" s="85"/>
      <c r="W262" s="85"/>
      <c r="X262" s="86"/>
      <c r="Y262" s="39"/>
      <c r="Z262" s="39"/>
      <c r="AA262" s="39"/>
      <c r="AB262" s="39"/>
      <c r="AC262" s="39"/>
      <c r="AD262" s="39"/>
      <c r="AE262" s="39"/>
      <c r="AT262" s="18" t="s">
        <v>143</v>
      </c>
      <c r="AU262" s="18" t="s">
        <v>84</v>
      </c>
    </row>
    <row r="263" s="14" customFormat="1">
      <c r="A263" s="14"/>
      <c r="B263" s="239"/>
      <c r="C263" s="240"/>
      <c r="D263" s="222" t="s">
        <v>145</v>
      </c>
      <c r="E263" s="241" t="s">
        <v>20</v>
      </c>
      <c r="F263" s="242" t="s">
        <v>437</v>
      </c>
      <c r="G263" s="240"/>
      <c r="H263" s="243">
        <v>55.399999999999999</v>
      </c>
      <c r="I263" s="244"/>
      <c r="J263" s="244"/>
      <c r="K263" s="240"/>
      <c r="L263" s="240"/>
      <c r="M263" s="245"/>
      <c r="N263" s="246"/>
      <c r="O263" s="247"/>
      <c r="P263" s="247"/>
      <c r="Q263" s="247"/>
      <c r="R263" s="247"/>
      <c r="S263" s="247"/>
      <c r="T263" s="247"/>
      <c r="U263" s="247"/>
      <c r="V263" s="247"/>
      <c r="W263" s="247"/>
      <c r="X263" s="248"/>
      <c r="Y263" s="14"/>
      <c r="Z263" s="14"/>
      <c r="AA263" s="14"/>
      <c r="AB263" s="14"/>
      <c r="AC263" s="14"/>
      <c r="AD263" s="14"/>
      <c r="AE263" s="14"/>
      <c r="AT263" s="249" t="s">
        <v>145</v>
      </c>
      <c r="AU263" s="249" t="s">
        <v>84</v>
      </c>
      <c r="AV263" s="14" t="s">
        <v>84</v>
      </c>
      <c r="AW263" s="14" t="s">
        <v>5</v>
      </c>
      <c r="AX263" s="14" t="s">
        <v>82</v>
      </c>
      <c r="AY263" s="249" t="s">
        <v>131</v>
      </c>
    </row>
    <row r="264" s="2" customFormat="1">
      <c r="A264" s="39"/>
      <c r="B264" s="40"/>
      <c r="C264" s="208" t="s">
        <v>438</v>
      </c>
      <c r="D264" s="208" t="s">
        <v>134</v>
      </c>
      <c r="E264" s="209" t="s">
        <v>439</v>
      </c>
      <c r="F264" s="210" t="s">
        <v>440</v>
      </c>
      <c r="G264" s="211" t="s">
        <v>258</v>
      </c>
      <c r="H264" s="212">
        <v>20</v>
      </c>
      <c r="I264" s="213"/>
      <c r="J264" s="213"/>
      <c r="K264" s="214">
        <f>ROUND(P264*H264,2)</f>
        <v>0</v>
      </c>
      <c r="L264" s="210" t="s">
        <v>138</v>
      </c>
      <c r="M264" s="45"/>
      <c r="N264" s="215" t="s">
        <v>20</v>
      </c>
      <c r="O264" s="216" t="s">
        <v>43</v>
      </c>
      <c r="P264" s="217">
        <f>I264+J264</f>
        <v>0</v>
      </c>
      <c r="Q264" s="217">
        <f>ROUND(I264*H264,2)</f>
        <v>0</v>
      </c>
      <c r="R264" s="217">
        <f>ROUND(J264*H264,2)</f>
        <v>0</v>
      </c>
      <c r="S264" s="85"/>
      <c r="T264" s="218">
        <f>S264*H264</f>
        <v>0</v>
      </c>
      <c r="U264" s="218">
        <v>0.0016368378</v>
      </c>
      <c r="V264" s="218">
        <f>U264*H264</f>
        <v>0.032736755999999999</v>
      </c>
      <c r="W264" s="218">
        <v>0</v>
      </c>
      <c r="X264" s="219">
        <f>W264*H264</f>
        <v>0</v>
      </c>
      <c r="Y264" s="39"/>
      <c r="Z264" s="39"/>
      <c r="AA264" s="39"/>
      <c r="AB264" s="39"/>
      <c r="AC264" s="39"/>
      <c r="AD264" s="39"/>
      <c r="AE264" s="39"/>
      <c r="AR264" s="220" t="s">
        <v>245</v>
      </c>
      <c r="AT264" s="220" t="s">
        <v>134</v>
      </c>
      <c r="AU264" s="220" t="s">
        <v>84</v>
      </c>
      <c r="AY264" s="18" t="s">
        <v>131</v>
      </c>
      <c r="BE264" s="221">
        <f>IF(O264="základní",K264,0)</f>
        <v>0</v>
      </c>
      <c r="BF264" s="221">
        <f>IF(O264="snížená",K264,0)</f>
        <v>0</v>
      </c>
      <c r="BG264" s="221">
        <f>IF(O264="zákl. přenesená",K264,0)</f>
        <v>0</v>
      </c>
      <c r="BH264" s="221">
        <f>IF(O264="sníž. přenesená",K264,0)</f>
        <v>0</v>
      </c>
      <c r="BI264" s="221">
        <f>IF(O264="nulová",K264,0)</f>
        <v>0</v>
      </c>
      <c r="BJ264" s="18" t="s">
        <v>82</v>
      </c>
      <c r="BK264" s="221">
        <f>ROUND(P264*H264,2)</f>
        <v>0</v>
      </c>
      <c r="BL264" s="18" t="s">
        <v>245</v>
      </c>
      <c r="BM264" s="220" t="s">
        <v>441</v>
      </c>
    </row>
    <row r="265" s="2" customFormat="1">
      <c r="A265" s="39"/>
      <c r="B265" s="40"/>
      <c r="C265" s="41"/>
      <c r="D265" s="222" t="s">
        <v>141</v>
      </c>
      <c r="E265" s="41"/>
      <c r="F265" s="223" t="s">
        <v>442</v>
      </c>
      <c r="G265" s="41"/>
      <c r="H265" s="41"/>
      <c r="I265" s="224"/>
      <c r="J265" s="224"/>
      <c r="K265" s="41"/>
      <c r="L265" s="41"/>
      <c r="M265" s="45"/>
      <c r="N265" s="225"/>
      <c r="O265" s="226"/>
      <c r="P265" s="85"/>
      <c r="Q265" s="85"/>
      <c r="R265" s="85"/>
      <c r="S265" s="85"/>
      <c r="T265" s="85"/>
      <c r="U265" s="85"/>
      <c r="V265" s="85"/>
      <c r="W265" s="85"/>
      <c r="X265" s="86"/>
      <c r="Y265" s="39"/>
      <c r="Z265" s="39"/>
      <c r="AA265" s="39"/>
      <c r="AB265" s="39"/>
      <c r="AC265" s="39"/>
      <c r="AD265" s="39"/>
      <c r="AE265" s="39"/>
      <c r="AT265" s="18" t="s">
        <v>141</v>
      </c>
      <c r="AU265" s="18" t="s">
        <v>84</v>
      </c>
    </row>
    <row r="266" s="2" customFormat="1">
      <c r="A266" s="39"/>
      <c r="B266" s="40"/>
      <c r="C266" s="41"/>
      <c r="D266" s="227" t="s">
        <v>143</v>
      </c>
      <c r="E266" s="41"/>
      <c r="F266" s="228" t="s">
        <v>443</v>
      </c>
      <c r="G266" s="41"/>
      <c r="H266" s="41"/>
      <c r="I266" s="224"/>
      <c r="J266" s="224"/>
      <c r="K266" s="41"/>
      <c r="L266" s="41"/>
      <c r="M266" s="45"/>
      <c r="N266" s="225"/>
      <c r="O266" s="226"/>
      <c r="P266" s="85"/>
      <c r="Q266" s="85"/>
      <c r="R266" s="85"/>
      <c r="S266" s="85"/>
      <c r="T266" s="85"/>
      <c r="U266" s="85"/>
      <c r="V266" s="85"/>
      <c r="W266" s="85"/>
      <c r="X266" s="86"/>
      <c r="Y266" s="39"/>
      <c r="Z266" s="39"/>
      <c r="AA266" s="39"/>
      <c r="AB266" s="39"/>
      <c r="AC266" s="39"/>
      <c r="AD266" s="39"/>
      <c r="AE266" s="39"/>
      <c r="AT266" s="18" t="s">
        <v>143</v>
      </c>
      <c r="AU266" s="18" t="s">
        <v>84</v>
      </c>
    </row>
    <row r="267" s="2" customFormat="1">
      <c r="A267" s="39"/>
      <c r="B267" s="40"/>
      <c r="C267" s="208" t="s">
        <v>444</v>
      </c>
      <c r="D267" s="208" t="s">
        <v>134</v>
      </c>
      <c r="E267" s="209" t="s">
        <v>445</v>
      </c>
      <c r="F267" s="210" t="s">
        <v>446</v>
      </c>
      <c r="G267" s="211" t="s">
        <v>258</v>
      </c>
      <c r="H267" s="212">
        <v>4</v>
      </c>
      <c r="I267" s="213"/>
      <c r="J267" s="213"/>
      <c r="K267" s="214">
        <f>ROUND(P267*H267,2)</f>
        <v>0</v>
      </c>
      <c r="L267" s="210" t="s">
        <v>138</v>
      </c>
      <c r="M267" s="45"/>
      <c r="N267" s="215" t="s">
        <v>20</v>
      </c>
      <c r="O267" s="216" t="s">
        <v>43</v>
      </c>
      <c r="P267" s="217">
        <f>I267+J267</f>
        <v>0</v>
      </c>
      <c r="Q267" s="217">
        <f>ROUND(I267*H267,2)</f>
        <v>0</v>
      </c>
      <c r="R267" s="217">
        <f>ROUND(J267*H267,2)</f>
        <v>0</v>
      </c>
      <c r="S267" s="85"/>
      <c r="T267" s="218">
        <f>S267*H267</f>
        <v>0</v>
      </c>
      <c r="U267" s="218">
        <v>0.002763588</v>
      </c>
      <c r="V267" s="218">
        <f>U267*H267</f>
        <v>0.011054352</v>
      </c>
      <c r="W267" s="218">
        <v>0</v>
      </c>
      <c r="X267" s="219">
        <f>W267*H267</f>
        <v>0</v>
      </c>
      <c r="Y267" s="39"/>
      <c r="Z267" s="39"/>
      <c r="AA267" s="39"/>
      <c r="AB267" s="39"/>
      <c r="AC267" s="39"/>
      <c r="AD267" s="39"/>
      <c r="AE267" s="39"/>
      <c r="AR267" s="220" t="s">
        <v>245</v>
      </c>
      <c r="AT267" s="220" t="s">
        <v>134</v>
      </c>
      <c r="AU267" s="220" t="s">
        <v>84</v>
      </c>
      <c r="AY267" s="18" t="s">
        <v>131</v>
      </c>
      <c r="BE267" s="221">
        <f>IF(O267="základní",K267,0)</f>
        <v>0</v>
      </c>
      <c r="BF267" s="221">
        <f>IF(O267="snížená",K267,0)</f>
        <v>0</v>
      </c>
      <c r="BG267" s="221">
        <f>IF(O267="zákl. přenesená",K267,0)</f>
        <v>0</v>
      </c>
      <c r="BH267" s="221">
        <f>IF(O267="sníž. přenesená",K267,0)</f>
        <v>0</v>
      </c>
      <c r="BI267" s="221">
        <f>IF(O267="nulová",K267,0)</f>
        <v>0</v>
      </c>
      <c r="BJ267" s="18" t="s">
        <v>82</v>
      </c>
      <c r="BK267" s="221">
        <f>ROUND(P267*H267,2)</f>
        <v>0</v>
      </c>
      <c r="BL267" s="18" t="s">
        <v>245</v>
      </c>
      <c r="BM267" s="220" t="s">
        <v>447</v>
      </c>
    </row>
    <row r="268" s="2" customFormat="1">
      <c r="A268" s="39"/>
      <c r="B268" s="40"/>
      <c r="C268" s="41"/>
      <c r="D268" s="222" t="s">
        <v>141</v>
      </c>
      <c r="E268" s="41"/>
      <c r="F268" s="223" t="s">
        <v>448</v>
      </c>
      <c r="G268" s="41"/>
      <c r="H268" s="41"/>
      <c r="I268" s="224"/>
      <c r="J268" s="224"/>
      <c r="K268" s="41"/>
      <c r="L268" s="41"/>
      <c r="M268" s="45"/>
      <c r="N268" s="225"/>
      <c r="O268" s="226"/>
      <c r="P268" s="85"/>
      <c r="Q268" s="85"/>
      <c r="R268" s="85"/>
      <c r="S268" s="85"/>
      <c r="T268" s="85"/>
      <c r="U268" s="85"/>
      <c r="V268" s="85"/>
      <c r="W268" s="85"/>
      <c r="X268" s="86"/>
      <c r="Y268" s="39"/>
      <c r="Z268" s="39"/>
      <c r="AA268" s="39"/>
      <c r="AB268" s="39"/>
      <c r="AC268" s="39"/>
      <c r="AD268" s="39"/>
      <c r="AE268" s="39"/>
      <c r="AT268" s="18" t="s">
        <v>141</v>
      </c>
      <c r="AU268" s="18" t="s">
        <v>84</v>
      </c>
    </row>
    <row r="269" s="2" customFormat="1">
      <c r="A269" s="39"/>
      <c r="B269" s="40"/>
      <c r="C269" s="41"/>
      <c r="D269" s="227" t="s">
        <v>143</v>
      </c>
      <c r="E269" s="41"/>
      <c r="F269" s="228" t="s">
        <v>449</v>
      </c>
      <c r="G269" s="41"/>
      <c r="H269" s="41"/>
      <c r="I269" s="224"/>
      <c r="J269" s="224"/>
      <c r="K269" s="41"/>
      <c r="L269" s="41"/>
      <c r="M269" s="45"/>
      <c r="N269" s="225"/>
      <c r="O269" s="226"/>
      <c r="P269" s="85"/>
      <c r="Q269" s="85"/>
      <c r="R269" s="85"/>
      <c r="S269" s="85"/>
      <c r="T269" s="85"/>
      <c r="U269" s="85"/>
      <c r="V269" s="85"/>
      <c r="W269" s="85"/>
      <c r="X269" s="86"/>
      <c r="Y269" s="39"/>
      <c r="Z269" s="39"/>
      <c r="AA269" s="39"/>
      <c r="AB269" s="39"/>
      <c r="AC269" s="39"/>
      <c r="AD269" s="39"/>
      <c r="AE269" s="39"/>
      <c r="AT269" s="18" t="s">
        <v>143</v>
      </c>
      <c r="AU269" s="18" t="s">
        <v>84</v>
      </c>
    </row>
    <row r="270" s="2" customFormat="1" ht="24.15" customHeight="1">
      <c r="A270" s="39"/>
      <c r="B270" s="40"/>
      <c r="C270" s="208" t="s">
        <v>450</v>
      </c>
      <c r="D270" s="208" t="s">
        <v>134</v>
      </c>
      <c r="E270" s="209" t="s">
        <v>451</v>
      </c>
      <c r="F270" s="210" t="s">
        <v>452</v>
      </c>
      <c r="G270" s="211" t="s">
        <v>159</v>
      </c>
      <c r="H270" s="212">
        <v>31.600000000000001</v>
      </c>
      <c r="I270" s="213"/>
      <c r="J270" s="213"/>
      <c r="K270" s="214">
        <f>ROUND(P270*H270,2)</f>
        <v>0</v>
      </c>
      <c r="L270" s="210" t="s">
        <v>138</v>
      </c>
      <c r="M270" s="45"/>
      <c r="N270" s="215" t="s">
        <v>20</v>
      </c>
      <c r="O270" s="216" t="s">
        <v>43</v>
      </c>
      <c r="P270" s="217">
        <f>I270+J270</f>
        <v>0</v>
      </c>
      <c r="Q270" s="217">
        <f>ROUND(I270*H270,2)</f>
        <v>0</v>
      </c>
      <c r="R270" s="217">
        <f>ROUND(J270*H270,2)</f>
        <v>0</v>
      </c>
      <c r="S270" s="85"/>
      <c r="T270" s="218">
        <f>S270*H270</f>
        <v>0</v>
      </c>
      <c r="U270" s="218">
        <v>0.0025872099999999999</v>
      </c>
      <c r="V270" s="218">
        <f>U270*H270</f>
        <v>0.081755835999999998</v>
      </c>
      <c r="W270" s="218">
        <v>0</v>
      </c>
      <c r="X270" s="219">
        <f>W270*H270</f>
        <v>0</v>
      </c>
      <c r="Y270" s="39"/>
      <c r="Z270" s="39"/>
      <c r="AA270" s="39"/>
      <c r="AB270" s="39"/>
      <c r="AC270" s="39"/>
      <c r="AD270" s="39"/>
      <c r="AE270" s="39"/>
      <c r="AR270" s="220" t="s">
        <v>245</v>
      </c>
      <c r="AT270" s="220" t="s">
        <v>134</v>
      </c>
      <c r="AU270" s="220" t="s">
        <v>84</v>
      </c>
      <c r="AY270" s="18" t="s">
        <v>131</v>
      </c>
      <c r="BE270" s="221">
        <f>IF(O270="základní",K270,0)</f>
        <v>0</v>
      </c>
      <c r="BF270" s="221">
        <f>IF(O270="snížená",K270,0)</f>
        <v>0</v>
      </c>
      <c r="BG270" s="221">
        <f>IF(O270="zákl. přenesená",K270,0)</f>
        <v>0</v>
      </c>
      <c r="BH270" s="221">
        <f>IF(O270="sníž. přenesená",K270,0)</f>
        <v>0</v>
      </c>
      <c r="BI270" s="221">
        <f>IF(O270="nulová",K270,0)</f>
        <v>0</v>
      </c>
      <c r="BJ270" s="18" t="s">
        <v>82</v>
      </c>
      <c r="BK270" s="221">
        <f>ROUND(P270*H270,2)</f>
        <v>0</v>
      </c>
      <c r="BL270" s="18" t="s">
        <v>245</v>
      </c>
      <c r="BM270" s="220" t="s">
        <v>453</v>
      </c>
    </row>
    <row r="271" s="2" customFormat="1">
      <c r="A271" s="39"/>
      <c r="B271" s="40"/>
      <c r="C271" s="41"/>
      <c r="D271" s="222" t="s">
        <v>141</v>
      </c>
      <c r="E271" s="41"/>
      <c r="F271" s="223" t="s">
        <v>454</v>
      </c>
      <c r="G271" s="41"/>
      <c r="H271" s="41"/>
      <c r="I271" s="224"/>
      <c r="J271" s="224"/>
      <c r="K271" s="41"/>
      <c r="L271" s="41"/>
      <c r="M271" s="45"/>
      <c r="N271" s="225"/>
      <c r="O271" s="226"/>
      <c r="P271" s="85"/>
      <c r="Q271" s="85"/>
      <c r="R271" s="85"/>
      <c r="S271" s="85"/>
      <c r="T271" s="85"/>
      <c r="U271" s="85"/>
      <c r="V271" s="85"/>
      <c r="W271" s="85"/>
      <c r="X271" s="86"/>
      <c r="Y271" s="39"/>
      <c r="Z271" s="39"/>
      <c r="AA271" s="39"/>
      <c r="AB271" s="39"/>
      <c r="AC271" s="39"/>
      <c r="AD271" s="39"/>
      <c r="AE271" s="39"/>
      <c r="AT271" s="18" t="s">
        <v>141</v>
      </c>
      <c r="AU271" s="18" t="s">
        <v>84</v>
      </c>
    </row>
    <row r="272" s="2" customFormat="1">
      <c r="A272" s="39"/>
      <c r="B272" s="40"/>
      <c r="C272" s="41"/>
      <c r="D272" s="227" t="s">
        <v>143</v>
      </c>
      <c r="E272" s="41"/>
      <c r="F272" s="228" t="s">
        <v>455</v>
      </c>
      <c r="G272" s="41"/>
      <c r="H272" s="41"/>
      <c r="I272" s="224"/>
      <c r="J272" s="224"/>
      <c r="K272" s="41"/>
      <c r="L272" s="41"/>
      <c r="M272" s="45"/>
      <c r="N272" s="225"/>
      <c r="O272" s="226"/>
      <c r="P272" s="85"/>
      <c r="Q272" s="85"/>
      <c r="R272" s="85"/>
      <c r="S272" s="85"/>
      <c r="T272" s="85"/>
      <c r="U272" s="85"/>
      <c r="V272" s="85"/>
      <c r="W272" s="85"/>
      <c r="X272" s="86"/>
      <c r="Y272" s="39"/>
      <c r="Z272" s="39"/>
      <c r="AA272" s="39"/>
      <c r="AB272" s="39"/>
      <c r="AC272" s="39"/>
      <c r="AD272" s="39"/>
      <c r="AE272" s="39"/>
      <c r="AT272" s="18" t="s">
        <v>143</v>
      </c>
      <c r="AU272" s="18" t="s">
        <v>84</v>
      </c>
    </row>
    <row r="273" s="14" customFormat="1">
      <c r="A273" s="14"/>
      <c r="B273" s="239"/>
      <c r="C273" s="240"/>
      <c r="D273" s="222" t="s">
        <v>145</v>
      </c>
      <c r="E273" s="241" t="s">
        <v>20</v>
      </c>
      <c r="F273" s="242" t="s">
        <v>363</v>
      </c>
      <c r="G273" s="240"/>
      <c r="H273" s="243">
        <v>31.600000000000001</v>
      </c>
      <c r="I273" s="244"/>
      <c r="J273" s="244"/>
      <c r="K273" s="240"/>
      <c r="L273" s="240"/>
      <c r="M273" s="245"/>
      <c r="N273" s="246"/>
      <c r="O273" s="247"/>
      <c r="P273" s="247"/>
      <c r="Q273" s="247"/>
      <c r="R273" s="247"/>
      <c r="S273" s="247"/>
      <c r="T273" s="247"/>
      <c r="U273" s="247"/>
      <c r="V273" s="247"/>
      <c r="W273" s="247"/>
      <c r="X273" s="248"/>
      <c r="Y273" s="14"/>
      <c r="Z273" s="14"/>
      <c r="AA273" s="14"/>
      <c r="AB273" s="14"/>
      <c r="AC273" s="14"/>
      <c r="AD273" s="14"/>
      <c r="AE273" s="14"/>
      <c r="AT273" s="249" t="s">
        <v>145</v>
      </c>
      <c r="AU273" s="249" t="s">
        <v>84</v>
      </c>
      <c r="AV273" s="14" t="s">
        <v>84</v>
      </c>
      <c r="AW273" s="14" t="s">
        <v>5</v>
      </c>
      <c r="AX273" s="14" t="s">
        <v>82</v>
      </c>
      <c r="AY273" s="249" t="s">
        <v>131</v>
      </c>
    </row>
    <row r="274" s="2" customFormat="1" ht="24.15" customHeight="1">
      <c r="A274" s="39"/>
      <c r="B274" s="40"/>
      <c r="C274" s="208" t="s">
        <v>456</v>
      </c>
      <c r="D274" s="208" t="s">
        <v>134</v>
      </c>
      <c r="E274" s="209" t="s">
        <v>457</v>
      </c>
      <c r="F274" s="210" t="s">
        <v>458</v>
      </c>
      <c r="G274" s="211" t="s">
        <v>258</v>
      </c>
      <c r="H274" s="212">
        <v>15</v>
      </c>
      <c r="I274" s="213"/>
      <c r="J274" s="213"/>
      <c r="K274" s="214">
        <f>ROUND(P274*H274,2)</f>
        <v>0</v>
      </c>
      <c r="L274" s="210" t="s">
        <v>138</v>
      </c>
      <c r="M274" s="45"/>
      <c r="N274" s="215" t="s">
        <v>20</v>
      </c>
      <c r="O274" s="216" t="s">
        <v>43</v>
      </c>
      <c r="P274" s="217">
        <f>I274+J274</f>
        <v>0</v>
      </c>
      <c r="Q274" s="217">
        <f>ROUND(I274*H274,2)</f>
        <v>0</v>
      </c>
      <c r="R274" s="217">
        <f>ROUND(J274*H274,2)</f>
        <v>0</v>
      </c>
      <c r="S274" s="85"/>
      <c r="T274" s="218">
        <f>S274*H274</f>
        <v>0</v>
      </c>
      <c r="U274" s="218">
        <v>0.002042</v>
      </c>
      <c r="V274" s="218">
        <f>U274*H274</f>
        <v>0.030630000000000001</v>
      </c>
      <c r="W274" s="218">
        <v>0</v>
      </c>
      <c r="X274" s="219">
        <f>W274*H274</f>
        <v>0</v>
      </c>
      <c r="Y274" s="39"/>
      <c r="Z274" s="39"/>
      <c r="AA274" s="39"/>
      <c r="AB274" s="39"/>
      <c r="AC274" s="39"/>
      <c r="AD274" s="39"/>
      <c r="AE274" s="39"/>
      <c r="AR274" s="220" t="s">
        <v>245</v>
      </c>
      <c r="AT274" s="220" t="s">
        <v>134</v>
      </c>
      <c r="AU274" s="220" t="s">
        <v>84</v>
      </c>
      <c r="AY274" s="18" t="s">
        <v>131</v>
      </c>
      <c r="BE274" s="221">
        <f>IF(O274="základní",K274,0)</f>
        <v>0</v>
      </c>
      <c r="BF274" s="221">
        <f>IF(O274="snížená",K274,0)</f>
        <v>0</v>
      </c>
      <c r="BG274" s="221">
        <f>IF(O274="zákl. přenesená",K274,0)</f>
        <v>0</v>
      </c>
      <c r="BH274" s="221">
        <f>IF(O274="sníž. přenesená",K274,0)</f>
        <v>0</v>
      </c>
      <c r="BI274" s="221">
        <f>IF(O274="nulová",K274,0)</f>
        <v>0</v>
      </c>
      <c r="BJ274" s="18" t="s">
        <v>82</v>
      </c>
      <c r="BK274" s="221">
        <f>ROUND(P274*H274,2)</f>
        <v>0</v>
      </c>
      <c r="BL274" s="18" t="s">
        <v>245</v>
      </c>
      <c r="BM274" s="220" t="s">
        <v>459</v>
      </c>
    </row>
    <row r="275" s="2" customFormat="1">
      <c r="A275" s="39"/>
      <c r="B275" s="40"/>
      <c r="C275" s="41"/>
      <c r="D275" s="222" t="s">
        <v>141</v>
      </c>
      <c r="E275" s="41"/>
      <c r="F275" s="223" t="s">
        <v>460</v>
      </c>
      <c r="G275" s="41"/>
      <c r="H275" s="41"/>
      <c r="I275" s="224"/>
      <c r="J275" s="224"/>
      <c r="K275" s="41"/>
      <c r="L275" s="41"/>
      <c r="M275" s="45"/>
      <c r="N275" s="225"/>
      <c r="O275" s="226"/>
      <c r="P275" s="85"/>
      <c r="Q275" s="85"/>
      <c r="R275" s="85"/>
      <c r="S275" s="85"/>
      <c r="T275" s="85"/>
      <c r="U275" s="85"/>
      <c r="V275" s="85"/>
      <c r="W275" s="85"/>
      <c r="X275" s="86"/>
      <c r="Y275" s="39"/>
      <c r="Z275" s="39"/>
      <c r="AA275" s="39"/>
      <c r="AB275" s="39"/>
      <c r="AC275" s="39"/>
      <c r="AD275" s="39"/>
      <c r="AE275" s="39"/>
      <c r="AT275" s="18" t="s">
        <v>141</v>
      </c>
      <c r="AU275" s="18" t="s">
        <v>84</v>
      </c>
    </row>
    <row r="276" s="2" customFormat="1">
      <c r="A276" s="39"/>
      <c r="B276" s="40"/>
      <c r="C276" s="41"/>
      <c r="D276" s="227" t="s">
        <v>143</v>
      </c>
      <c r="E276" s="41"/>
      <c r="F276" s="228" t="s">
        <v>461</v>
      </c>
      <c r="G276" s="41"/>
      <c r="H276" s="41"/>
      <c r="I276" s="224"/>
      <c r="J276" s="224"/>
      <c r="K276" s="41"/>
      <c r="L276" s="41"/>
      <c r="M276" s="45"/>
      <c r="N276" s="225"/>
      <c r="O276" s="226"/>
      <c r="P276" s="85"/>
      <c r="Q276" s="85"/>
      <c r="R276" s="85"/>
      <c r="S276" s="85"/>
      <c r="T276" s="85"/>
      <c r="U276" s="85"/>
      <c r="V276" s="85"/>
      <c r="W276" s="85"/>
      <c r="X276" s="86"/>
      <c r="Y276" s="39"/>
      <c r="Z276" s="39"/>
      <c r="AA276" s="39"/>
      <c r="AB276" s="39"/>
      <c r="AC276" s="39"/>
      <c r="AD276" s="39"/>
      <c r="AE276" s="39"/>
      <c r="AT276" s="18" t="s">
        <v>143</v>
      </c>
      <c r="AU276" s="18" t="s">
        <v>84</v>
      </c>
    </row>
    <row r="277" s="2" customFormat="1" ht="24.15" customHeight="1">
      <c r="A277" s="39"/>
      <c r="B277" s="40"/>
      <c r="C277" s="208" t="s">
        <v>462</v>
      </c>
      <c r="D277" s="208" t="s">
        <v>134</v>
      </c>
      <c r="E277" s="209" t="s">
        <v>463</v>
      </c>
      <c r="F277" s="210" t="s">
        <v>464</v>
      </c>
      <c r="G277" s="211" t="s">
        <v>258</v>
      </c>
      <c r="H277" s="212">
        <v>4</v>
      </c>
      <c r="I277" s="213"/>
      <c r="J277" s="213"/>
      <c r="K277" s="214">
        <f>ROUND(P277*H277,2)</f>
        <v>0</v>
      </c>
      <c r="L277" s="210" t="s">
        <v>138</v>
      </c>
      <c r="M277" s="45"/>
      <c r="N277" s="215" t="s">
        <v>20</v>
      </c>
      <c r="O277" s="216" t="s">
        <v>43</v>
      </c>
      <c r="P277" s="217">
        <f>I277+J277</f>
        <v>0</v>
      </c>
      <c r="Q277" s="217">
        <f>ROUND(I277*H277,2)</f>
        <v>0</v>
      </c>
      <c r="R277" s="217">
        <f>ROUND(J277*H277,2)</f>
        <v>0</v>
      </c>
      <c r="S277" s="85"/>
      <c r="T277" s="218">
        <f>S277*H277</f>
        <v>0</v>
      </c>
      <c r="U277" s="218">
        <v>0.0038920000000000001</v>
      </c>
      <c r="V277" s="218">
        <f>U277*H277</f>
        <v>0.015568</v>
      </c>
      <c r="W277" s="218">
        <v>0</v>
      </c>
      <c r="X277" s="219">
        <f>W277*H277</f>
        <v>0</v>
      </c>
      <c r="Y277" s="39"/>
      <c r="Z277" s="39"/>
      <c r="AA277" s="39"/>
      <c r="AB277" s="39"/>
      <c r="AC277" s="39"/>
      <c r="AD277" s="39"/>
      <c r="AE277" s="39"/>
      <c r="AR277" s="220" t="s">
        <v>245</v>
      </c>
      <c r="AT277" s="220" t="s">
        <v>134</v>
      </c>
      <c r="AU277" s="220" t="s">
        <v>84</v>
      </c>
      <c r="AY277" s="18" t="s">
        <v>131</v>
      </c>
      <c r="BE277" s="221">
        <f>IF(O277="základní",K277,0)</f>
        <v>0</v>
      </c>
      <c r="BF277" s="221">
        <f>IF(O277="snížená",K277,0)</f>
        <v>0</v>
      </c>
      <c r="BG277" s="221">
        <f>IF(O277="zákl. přenesená",K277,0)</f>
        <v>0</v>
      </c>
      <c r="BH277" s="221">
        <f>IF(O277="sníž. přenesená",K277,0)</f>
        <v>0</v>
      </c>
      <c r="BI277" s="221">
        <f>IF(O277="nulová",K277,0)</f>
        <v>0</v>
      </c>
      <c r="BJ277" s="18" t="s">
        <v>82</v>
      </c>
      <c r="BK277" s="221">
        <f>ROUND(P277*H277,2)</f>
        <v>0</v>
      </c>
      <c r="BL277" s="18" t="s">
        <v>245</v>
      </c>
      <c r="BM277" s="220" t="s">
        <v>465</v>
      </c>
    </row>
    <row r="278" s="2" customFormat="1">
      <c r="A278" s="39"/>
      <c r="B278" s="40"/>
      <c r="C278" s="41"/>
      <c r="D278" s="222" t="s">
        <v>141</v>
      </c>
      <c r="E278" s="41"/>
      <c r="F278" s="223" t="s">
        <v>466</v>
      </c>
      <c r="G278" s="41"/>
      <c r="H278" s="41"/>
      <c r="I278" s="224"/>
      <c r="J278" s="224"/>
      <c r="K278" s="41"/>
      <c r="L278" s="41"/>
      <c r="M278" s="45"/>
      <c r="N278" s="225"/>
      <c r="O278" s="226"/>
      <c r="P278" s="85"/>
      <c r="Q278" s="85"/>
      <c r="R278" s="85"/>
      <c r="S278" s="85"/>
      <c r="T278" s="85"/>
      <c r="U278" s="85"/>
      <c r="V278" s="85"/>
      <c r="W278" s="85"/>
      <c r="X278" s="86"/>
      <c r="Y278" s="39"/>
      <c r="Z278" s="39"/>
      <c r="AA278" s="39"/>
      <c r="AB278" s="39"/>
      <c r="AC278" s="39"/>
      <c r="AD278" s="39"/>
      <c r="AE278" s="39"/>
      <c r="AT278" s="18" t="s">
        <v>141</v>
      </c>
      <c r="AU278" s="18" t="s">
        <v>84</v>
      </c>
    </row>
    <row r="279" s="2" customFormat="1">
      <c r="A279" s="39"/>
      <c r="B279" s="40"/>
      <c r="C279" s="41"/>
      <c r="D279" s="227" t="s">
        <v>143</v>
      </c>
      <c r="E279" s="41"/>
      <c r="F279" s="228" t="s">
        <v>467</v>
      </c>
      <c r="G279" s="41"/>
      <c r="H279" s="41"/>
      <c r="I279" s="224"/>
      <c r="J279" s="224"/>
      <c r="K279" s="41"/>
      <c r="L279" s="41"/>
      <c r="M279" s="45"/>
      <c r="N279" s="225"/>
      <c r="O279" s="226"/>
      <c r="P279" s="85"/>
      <c r="Q279" s="85"/>
      <c r="R279" s="85"/>
      <c r="S279" s="85"/>
      <c r="T279" s="85"/>
      <c r="U279" s="85"/>
      <c r="V279" s="85"/>
      <c r="W279" s="85"/>
      <c r="X279" s="86"/>
      <c r="Y279" s="39"/>
      <c r="Z279" s="39"/>
      <c r="AA279" s="39"/>
      <c r="AB279" s="39"/>
      <c r="AC279" s="39"/>
      <c r="AD279" s="39"/>
      <c r="AE279" s="39"/>
      <c r="AT279" s="18" t="s">
        <v>143</v>
      </c>
      <c r="AU279" s="18" t="s">
        <v>84</v>
      </c>
    </row>
    <row r="280" s="2" customFormat="1" ht="24.15" customHeight="1">
      <c r="A280" s="39"/>
      <c r="B280" s="40"/>
      <c r="C280" s="208" t="s">
        <v>468</v>
      </c>
      <c r="D280" s="208" t="s">
        <v>134</v>
      </c>
      <c r="E280" s="209" t="s">
        <v>469</v>
      </c>
      <c r="F280" s="210" t="s">
        <v>470</v>
      </c>
      <c r="G280" s="211" t="s">
        <v>159</v>
      </c>
      <c r="H280" s="212">
        <v>72</v>
      </c>
      <c r="I280" s="213"/>
      <c r="J280" s="213"/>
      <c r="K280" s="214">
        <f>ROUND(P280*H280,2)</f>
        <v>0</v>
      </c>
      <c r="L280" s="210" t="s">
        <v>138</v>
      </c>
      <c r="M280" s="45"/>
      <c r="N280" s="215" t="s">
        <v>20</v>
      </c>
      <c r="O280" s="216" t="s">
        <v>43</v>
      </c>
      <c r="P280" s="217">
        <f>I280+J280</f>
        <v>0</v>
      </c>
      <c r="Q280" s="217">
        <f>ROUND(I280*H280,2)</f>
        <v>0</v>
      </c>
      <c r="R280" s="217">
        <f>ROUND(J280*H280,2)</f>
        <v>0</v>
      </c>
      <c r="S280" s="85"/>
      <c r="T280" s="218">
        <f>S280*H280</f>
        <v>0</v>
      </c>
      <c r="U280" s="218">
        <v>0.0037055</v>
      </c>
      <c r="V280" s="218">
        <f>U280*H280</f>
        <v>0.26679599999999998</v>
      </c>
      <c r="W280" s="218">
        <v>0</v>
      </c>
      <c r="X280" s="219">
        <f>W280*H280</f>
        <v>0</v>
      </c>
      <c r="Y280" s="39"/>
      <c r="Z280" s="39"/>
      <c r="AA280" s="39"/>
      <c r="AB280" s="39"/>
      <c r="AC280" s="39"/>
      <c r="AD280" s="39"/>
      <c r="AE280" s="39"/>
      <c r="AR280" s="220" t="s">
        <v>245</v>
      </c>
      <c r="AT280" s="220" t="s">
        <v>134</v>
      </c>
      <c r="AU280" s="220" t="s">
        <v>84</v>
      </c>
      <c r="AY280" s="18" t="s">
        <v>131</v>
      </c>
      <c r="BE280" s="221">
        <f>IF(O280="základní",K280,0)</f>
        <v>0</v>
      </c>
      <c r="BF280" s="221">
        <f>IF(O280="snížená",K280,0)</f>
        <v>0</v>
      </c>
      <c r="BG280" s="221">
        <f>IF(O280="zákl. přenesená",K280,0)</f>
        <v>0</v>
      </c>
      <c r="BH280" s="221">
        <f>IF(O280="sníž. přenesená",K280,0)</f>
        <v>0</v>
      </c>
      <c r="BI280" s="221">
        <f>IF(O280="nulová",K280,0)</f>
        <v>0</v>
      </c>
      <c r="BJ280" s="18" t="s">
        <v>82</v>
      </c>
      <c r="BK280" s="221">
        <f>ROUND(P280*H280,2)</f>
        <v>0</v>
      </c>
      <c r="BL280" s="18" t="s">
        <v>245</v>
      </c>
      <c r="BM280" s="220" t="s">
        <v>471</v>
      </c>
    </row>
    <row r="281" s="2" customFormat="1">
      <c r="A281" s="39"/>
      <c r="B281" s="40"/>
      <c r="C281" s="41"/>
      <c r="D281" s="222" t="s">
        <v>141</v>
      </c>
      <c r="E281" s="41"/>
      <c r="F281" s="223" t="s">
        <v>472</v>
      </c>
      <c r="G281" s="41"/>
      <c r="H281" s="41"/>
      <c r="I281" s="224"/>
      <c r="J281" s="224"/>
      <c r="K281" s="41"/>
      <c r="L281" s="41"/>
      <c r="M281" s="45"/>
      <c r="N281" s="225"/>
      <c r="O281" s="226"/>
      <c r="P281" s="85"/>
      <c r="Q281" s="85"/>
      <c r="R281" s="85"/>
      <c r="S281" s="85"/>
      <c r="T281" s="85"/>
      <c r="U281" s="85"/>
      <c r="V281" s="85"/>
      <c r="W281" s="85"/>
      <c r="X281" s="86"/>
      <c r="Y281" s="39"/>
      <c r="Z281" s="39"/>
      <c r="AA281" s="39"/>
      <c r="AB281" s="39"/>
      <c r="AC281" s="39"/>
      <c r="AD281" s="39"/>
      <c r="AE281" s="39"/>
      <c r="AT281" s="18" t="s">
        <v>141</v>
      </c>
      <c r="AU281" s="18" t="s">
        <v>84</v>
      </c>
    </row>
    <row r="282" s="2" customFormat="1">
      <c r="A282" s="39"/>
      <c r="B282" s="40"/>
      <c r="C282" s="41"/>
      <c r="D282" s="227" t="s">
        <v>143</v>
      </c>
      <c r="E282" s="41"/>
      <c r="F282" s="228" t="s">
        <v>473</v>
      </c>
      <c r="G282" s="41"/>
      <c r="H282" s="41"/>
      <c r="I282" s="224"/>
      <c r="J282" s="224"/>
      <c r="K282" s="41"/>
      <c r="L282" s="41"/>
      <c r="M282" s="45"/>
      <c r="N282" s="225"/>
      <c r="O282" s="226"/>
      <c r="P282" s="85"/>
      <c r="Q282" s="85"/>
      <c r="R282" s="85"/>
      <c r="S282" s="85"/>
      <c r="T282" s="85"/>
      <c r="U282" s="85"/>
      <c r="V282" s="85"/>
      <c r="W282" s="85"/>
      <c r="X282" s="86"/>
      <c r="Y282" s="39"/>
      <c r="Z282" s="39"/>
      <c r="AA282" s="39"/>
      <c r="AB282" s="39"/>
      <c r="AC282" s="39"/>
      <c r="AD282" s="39"/>
      <c r="AE282" s="39"/>
      <c r="AT282" s="18" t="s">
        <v>143</v>
      </c>
      <c r="AU282" s="18" t="s">
        <v>84</v>
      </c>
    </row>
    <row r="283" s="14" customFormat="1">
      <c r="A283" s="14"/>
      <c r="B283" s="239"/>
      <c r="C283" s="240"/>
      <c r="D283" s="222" t="s">
        <v>145</v>
      </c>
      <c r="E283" s="241" t="s">
        <v>20</v>
      </c>
      <c r="F283" s="242" t="s">
        <v>474</v>
      </c>
      <c r="G283" s="240"/>
      <c r="H283" s="243">
        <v>72</v>
      </c>
      <c r="I283" s="244"/>
      <c r="J283" s="244"/>
      <c r="K283" s="240"/>
      <c r="L283" s="240"/>
      <c r="M283" s="245"/>
      <c r="N283" s="246"/>
      <c r="O283" s="247"/>
      <c r="P283" s="247"/>
      <c r="Q283" s="247"/>
      <c r="R283" s="247"/>
      <c r="S283" s="247"/>
      <c r="T283" s="247"/>
      <c r="U283" s="247"/>
      <c r="V283" s="247"/>
      <c r="W283" s="247"/>
      <c r="X283" s="248"/>
      <c r="Y283" s="14"/>
      <c r="Z283" s="14"/>
      <c r="AA283" s="14"/>
      <c r="AB283" s="14"/>
      <c r="AC283" s="14"/>
      <c r="AD283" s="14"/>
      <c r="AE283" s="14"/>
      <c r="AT283" s="249" t="s">
        <v>145</v>
      </c>
      <c r="AU283" s="249" t="s">
        <v>84</v>
      </c>
      <c r="AV283" s="14" t="s">
        <v>84</v>
      </c>
      <c r="AW283" s="14" t="s">
        <v>5</v>
      </c>
      <c r="AX283" s="14" t="s">
        <v>82</v>
      </c>
      <c r="AY283" s="249" t="s">
        <v>131</v>
      </c>
    </row>
    <row r="284" s="2" customFormat="1" ht="24.15" customHeight="1">
      <c r="A284" s="39"/>
      <c r="B284" s="40"/>
      <c r="C284" s="208" t="s">
        <v>475</v>
      </c>
      <c r="D284" s="208" t="s">
        <v>134</v>
      </c>
      <c r="E284" s="209" t="s">
        <v>476</v>
      </c>
      <c r="F284" s="210" t="s">
        <v>477</v>
      </c>
      <c r="G284" s="211" t="s">
        <v>159</v>
      </c>
      <c r="H284" s="212">
        <v>30</v>
      </c>
      <c r="I284" s="213"/>
      <c r="J284" s="213"/>
      <c r="K284" s="214">
        <f>ROUND(P284*H284,2)</f>
        <v>0</v>
      </c>
      <c r="L284" s="210" t="s">
        <v>138</v>
      </c>
      <c r="M284" s="45"/>
      <c r="N284" s="215" t="s">
        <v>20</v>
      </c>
      <c r="O284" s="216" t="s">
        <v>43</v>
      </c>
      <c r="P284" s="217">
        <f>I284+J284</f>
        <v>0</v>
      </c>
      <c r="Q284" s="217">
        <f>ROUND(I284*H284,2)</f>
        <v>0</v>
      </c>
      <c r="R284" s="217">
        <f>ROUND(J284*H284,2)</f>
        <v>0</v>
      </c>
      <c r="S284" s="85"/>
      <c r="T284" s="218">
        <f>S284*H284</f>
        <v>0</v>
      </c>
      <c r="U284" s="218">
        <v>0</v>
      </c>
      <c r="V284" s="218">
        <f>U284*H284</f>
        <v>0</v>
      </c>
      <c r="W284" s="218">
        <v>0.0018699999999999999</v>
      </c>
      <c r="X284" s="219">
        <f>W284*H284</f>
        <v>0.056099999999999997</v>
      </c>
      <c r="Y284" s="39"/>
      <c r="Z284" s="39"/>
      <c r="AA284" s="39"/>
      <c r="AB284" s="39"/>
      <c r="AC284" s="39"/>
      <c r="AD284" s="39"/>
      <c r="AE284" s="39"/>
      <c r="AR284" s="220" t="s">
        <v>245</v>
      </c>
      <c r="AT284" s="220" t="s">
        <v>134</v>
      </c>
      <c r="AU284" s="220" t="s">
        <v>84</v>
      </c>
      <c r="AY284" s="18" t="s">
        <v>131</v>
      </c>
      <c r="BE284" s="221">
        <f>IF(O284="základní",K284,0)</f>
        <v>0</v>
      </c>
      <c r="BF284" s="221">
        <f>IF(O284="snížená",K284,0)</f>
        <v>0</v>
      </c>
      <c r="BG284" s="221">
        <f>IF(O284="zákl. přenesená",K284,0)</f>
        <v>0</v>
      </c>
      <c r="BH284" s="221">
        <f>IF(O284="sníž. přenesená",K284,0)</f>
        <v>0</v>
      </c>
      <c r="BI284" s="221">
        <f>IF(O284="nulová",K284,0)</f>
        <v>0</v>
      </c>
      <c r="BJ284" s="18" t="s">
        <v>82</v>
      </c>
      <c r="BK284" s="221">
        <f>ROUND(P284*H284,2)</f>
        <v>0</v>
      </c>
      <c r="BL284" s="18" t="s">
        <v>245</v>
      </c>
      <c r="BM284" s="220" t="s">
        <v>478</v>
      </c>
    </row>
    <row r="285" s="2" customFormat="1">
      <c r="A285" s="39"/>
      <c r="B285" s="40"/>
      <c r="C285" s="41"/>
      <c r="D285" s="222" t="s">
        <v>141</v>
      </c>
      <c r="E285" s="41"/>
      <c r="F285" s="223" t="s">
        <v>479</v>
      </c>
      <c r="G285" s="41"/>
      <c r="H285" s="41"/>
      <c r="I285" s="224"/>
      <c r="J285" s="224"/>
      <c r="K285" s="41"/>
      <c r="L285" s="41"/>
      <c r="M285" s="45"/>
      <c r="N285" s="225"/>
      <c r="O285" s="226"/>
      <c r="P285" s="85"/>
      <c r="Q285" s="85"/>
      <c r="R285" s="85"/>
      <c r="S285" s="85"/>
      <c r="T285" s="85"/>
      <c r="U285" s="85"/>
      <c r="V285" s="85"/>
      <c r="W285" s="85"/>
      <c r="X285" s="86"/>
      <c r="Y285" s="39"/>
      <c r="Z285" s="39"/>
      <c r="AA285" s="39"/>
      <c r="AB285" s="39"/>
      <c r="AC285" s="39"/>
      <c r="AD285" s="39"/>
      <c r="AE285" s="39"/>
      <c r="AT285" s="18" t="s">
        <v>141</v>
      </c>
      <c r="AU285" s="18" t="s">
        <v>84</v>
      </c>
    </row>
    <row r="286" s="2" customFormat="1">
      <c r="A286" s="39"/>
      <c r="B286" s="40"/>
      <c r="C286" s="41"/>
      <c r="D286" s="227" t="s">
        <v>143</v>
      </c>
      <c r="E286" s="41"/>
      <c r="F286" s="228" t="s">
        <v>480</v>
      </c>
      <c r="G286" s="41"/>
      <c r="H286" s="41"/>
      <c r="I286" s="224"/>
      <c r="J286" s="224"/>
      <c r="K286" s="41"/>
      <c r="L286" s="41"/>
      <c r="M286" s="45"/>
      <c r="N286" s="225"/>
      <c r="O286" s="226"/>
      <c r="P286" s="85"/>
      <c r="Q286" s="85"/>
      <c r="R286" s="85"/>
      <c r="S286" s="85"/>
      <c r="T286" s="85"/>
      <c r="U286" s="85"/>
      <c r="V286" s="85"/>
      <c r="W286" s="85"/>
      <c r="X286" s="86"/>
      <c r="Y286" s="39"/>
      <c r="Z286" s="39"/>
      <c r="AA286" s="39"/>
      <c r="AB286" s="39"/>
      <c r="AC286" s="39"/>
      <c r="AD286" s="39"/>
      <c r="AE286" s="39"/>
      <c r="AT286" s="18" t="s">
        <v>143</v>
      </c>
      <c r="AU286" s="18" t="s">
        <v>84</v>
      </c>
    </row>
    <row r="287" s="14" customFormat="1">
      <c r="A287" s="14"/>
      <c r="B287" s="239"/>
      <c r="C287" s="240"/>
      <c r="D287" s="222" t="s">
        <v>145</v>
      </c>
      <c r="E287" s="241" t="s">
        <v>20</v>
      </c>
      <c r="F287" s="242" t="s">
        <v>481</v>
      </c>
      <c r="G287" s="240"/>
      <c r="H287" s="243">
        <v>30</v>
      </c>
      <c r="I287" s="244"/>
      <c r="J287" s="244"/>
      <c r="K287" s="240"/>
      <c r="L287" s="240"/>
      <c r="M287" s="245"/>
      <c r="N287" s="246"/>
      <c r="O287" s="247"/>
      <c r="P287" s="247"/>
      <c r="Q287" s="247"/>
      <c r="R287" s="247"/>
      <c r="S287" s="247"/>
      <c r="T287" s="247"/>
      <c r="U287" s="247"/>
      <c r="V287" s="247"/>
      <c r="W287" s="247"/>
      <c r="X287" s="248"/>
      <c r="Y287" s="14"/>
      <c r="Z287" s="14"/>
      <c r="AA287" s="14"/>
      <c r="AB287" s="14"/>
      <c r="AC287" s="14"/>
      <c r="AD287" s="14"/>
      <c r="AE287" s="14"/>
      <c r="AT287" s="249" t="s">
        <v>145</v>
      </c>
      <c r="AU287" s="249" t="s">
        <v>84</v>
      </c>
      <c r="AV287" s="14" t="s">
        <v>84</v>
      </c>
      <c r="AW287" s="14" t="s">
        <v>5</v>
      </c>
      <c r="AX287" s="14" t="s">
        <v>82</v>
      </c>
      <c r="AY287" s="249" t="s">
        <v>131</v>
      </c>
    </row>
    <row r="288" s="2" customFormat="1" ht="24.15" customHeight="1">
      <c r="A288" s="39"/>
      <c r="B288" s="40"/>
      <c r="C288" s="208" t="s">
        <v>482</v>
      </c>
      <c r="D288" s="208" t="s">
        <v>134</v>
      </c>
      <c r="E288" s="209" t="s">
        <v>483</v>
      </c>
      <c r="F288" s="210" t="s">
        <v>484</v>
      </c>
      <c r="G288" s="211" t="s">
        <v>159</v>
      </c>
      <c r="H288" s="212">
        <v>27.5</v>
      </c>
      <c r="I288" s="213"/>
      <c r="J288" s="213"/>
      <c r="K288" s="214">
        <f>ROUND(P288*H288,2)</f>
        <v>0</v>
      </c>
      <c r="L288" s="210" t="s">
        <v>138</v>
      </c>
      <c r="M288" s="45"/>
      <c r="N288" s="215" t="s">
        <v>20</v>
      </c>
      <c r="O288" s="216" t="s">
        <v>43</v>
      </c>
      <c r="P288" s="217">
        <f>I288+J288</f>
        <v>0</v>
      </c>
      <c r="Q288" s="217">
        <f>ROUND(I288*H288,2)</f>
        <v>0</v>
      </c>
      <c r="R288" s="217">
        <f>ROUND(J288*H288,2)</f>
        <v>0</v>
      </c>
      <c r="S288" s="85"/>
      <c r="T288" s="218">
        <f>S288*H288</f>
        <v>0</v>
      </c>
      <c r="U288" s="218">
        <v>0</v>
      </c>
      <c r="V288" s="218">
        <f>U288*H288</f>
        <v>0</v>
      </c>
      <c r="W288" s="218">
        <v>0.00348</v>
      </c>
      <c r="X288" s="219">
        <f>W288*H288</f>
        <v>0.095700000000000007</v>
      </c>
      <c r="Y288" s="39"/>
      <c r="Z288" s="39"/>
      <c r="AA288" s="39"/>
      <c r="AB288" s="39"/>
      <c r="AC288" s="39"/>
      <c r="AD288" s="39"/>
      <c r="AE288" s="39"/>
      <c r="AR288" s="220" t="s">
        <v>245</v>
      </c>
      <c r="AT288" s="220" t="s">
        <v>134</v>
      </c>
      <c r="AU288" s="220" t="s">
        <v>84</v>
      </c>
      <c r="AY288" s="18" t="s">
        <v>131</v>
      </c>
      <c r="BE288" s="221">
        <f>IF(O288="základní",K288,0)</f>
        <v>0</v>
      </c>
      <c r="BF288" s="221">
        <f>IF(O288="snížená",K288,0)</f>
        <v>0</v>
      </c>
      <c r="BG288" s="221">
        <f>IF(O288="zákl. přenesená",K288,0)</f>
        <v>0</v>
      </c>
      <c r="BH288" s="221">
        <f>IF(O288="sníž. přenesená",K288,0)</f>
        <v>0</v>
      </c>
      <c r="BI288" s="221">
        <f>IF(O288="nulová",K288,0)</f>
        <v>0</v>
      </c>
      <c r="BJ288" s="18" t="s">
        <v>82</v>
      </c>
      <c r="BK288" s="221">
        <f>ROUND(P288*H288,2)</f>
        <v>0</v>
      </c>
      <c r="BL288" s="18" t="s">
        <v>245</v>
      </c>
      <c r="BM288" s="220" t="s">
        <v>485</v>
      </c>
    </row>
    <row r="289" s="2" customFormat="1">
      <c r="A289" s="39"/>
      <c r="B289" s="40"/>
      <c r="C289" s="41"/>
      <c r="D289" s="222" t="s">
        <v>141</v>
      </c>
      <c r="E289" s="41"/>
      <c r="F289" s="223" t="s">
        <v>486</v>
      </c>
      <c r="G289" s="41"/>
      <c r="H289" s="41"/>
      <c r="I289" s="224"/>
      <c r="J289" s="224"/>
      <c r="K289" s="41"/>
      <c r="L289" s="41"/>
      <c r="M289" s="45"/>
      <c r="N289" s="225"/>
      <c r="O289" s="226"/>
      <c r="P289" s="85"/>
      <c r="Q289" s="85"/>
      <c r="R289" s="85"/>
      <c r="S289" s="85"/>
      <c r="T289" s="85"/>
      <c r="U289" s="85"/>
      <c r="V289" s="85"/>
      <c r="W289" s="85"/>
      <c r="X289" s="86"/>
      <c r="Y289" s="39"/>
      <c r="Z289" s="39"/>
      <c r="AA289" s="39"/>
      <c r="AB289" s="39"/>
      <c r="AC289" s="39"/>
      <c r="AD289" s="39"/>
      <c r="AE289" s="39"/>
      <c r="AT289" s="18" t="s">
        <v>141</v>
      </c>
      <c r="AU289" s="18" t="s">
        <v>84</v>
      </c>
    </row>
    <row r="290" s="2" customFormat="1">
      <c r="A290" s="39"/>
      <c r="B290" s="40"/>
      <c r="C290" s="41"/>
      <c r="D290" s="227" t="s">
        <v>143</v>
      </c>
      <c r="E290" s="41"/>
      <c r="F290" s="228" t="s">
        <v>487</v>
      </c>
      <c r="G290" s="41"/>
      <c r="H290" s="41"/>
      <c r="I290" s="224"/>
      <c r="J290" s="224"/>
      <c r="K290" s="41"/>
      <c r="L290" s="41"/>
      <c r="M290" s="45"/>
      <c r="N290" s="225"/>
      <c r="O290" s="226"/>
      <c r="P290" s="85"/>
      <c r="Q290" s="85"/>
      <c r="R290" s="85"/>
      <c r="S290" s="85"/>
      <c r="T290" s="85"/>
      <c r="U290" s="85"/>
      <c r="V290" s="85"/>
      <c r="W290" s="85"/>
      <c r="X290" s="86"/>
      <c r="Y290" s="39"/>
      <c r="Z290" s="39"/>
      <c r="AA290" s="39"/>
      <c r="AB290" s="39"/>
      <c r="AC290" s="39"/>
      <c r="AD290" s="39"/>
      <c r="AE290" s="39"/>
      <c r="AT290" s="18" t="s">
        <v>143</v>
      </c>
      <c r="AU290" s="18" t="s">
        <v>84</v>
      </c>
    </row>
    <row r="291" s="14" customFormat="1">
      <c r="A291" s="14"/>
      <c r="B291" s="239"/>
      <c r="C291" s="240"/>
      <c r="D291" s="222" t="s">
        <v>145</v>
      </c>
      <c r="E291" s="241" t="s">
        <v>20</v>
      </c>
      <c r="F291" s="242" t="s">
        <v>488</v>
      </c>
      <c r="G291" s="240"/>
      <c r="H291" s="243">
        <v>27.5</v>
      </c>
      <c r="I291" s="244"/>
      <c r="J291" s="244"/>
      <c r="K291" s="240"/>
      <c r="L291" s="240"/>
      <c r="M291" s="245"/>
      <c r="N291" s="246"/>
      <c r="O291" s="247"/>
      <c r="P291" s="247"/>
      <c r="Q291" s="247"/>
      <c r="R291" s="247"/>
      <c r="S291" s="247"/>
      <c r="T291" s="247"/>
      <c r="U291" s="247"/>
      <c r="V291" s="247"/>
      <c r="W291" s="247"/>
      <c r="X291" s="248"/>
      <c r="Y291" s="14"/>
      <c r="Z291" s="14"/>
      <c r="AA291" s="14"/>
      <c r="AB291" s="14"/>
      <c r="AC291" s="14"/>
      <c r="AD291" s="14"/>
      <c r="AE291" s="14"/>
      <c r="AT291" s="249" t="s">
        <v>145</v>
      </c>
      <c r="AU291" s="249" t="s">
        <v>84</v>
      </c>
      <c r="AV291" s="14" t="s">
        <v>84</v>
      </c>
      <c r="AW291" s="14" t="s">
        <v>5</v>
      </c>
      <c r="AX291" s="14" t="s">
        <v>82</v>
      </c>
      <c r="AY291" s="249" t="s">
        <v>131</v>
      </c>
    </row>
    <row r="292" s="2" customFormat="1" ht="24.15" customHeight="1">
      <c r="A292" s="39"/>
      <c r="B292" s="40"/>
      <c r="C292" s="208" t="s">
        <v>489</v>
      </c>
      <c r="D292" s="208" t="s">
        <v>134</v>
      </c>
      <c r="E292" s="209" t="s">
        <v>490</v>
      </c>
      <c r="F292" s="210" t="s">
        <v>491</v>
      </c>
      <c r="G292" s="211" t="s">
        <v>159</v>
      </c>
      <c r="H292" s="212">
        <v>31</v>
      </c>
      <c r="I292" s="213"/>
      <c r="J292" s="213"/>
      <c r="K292" s="214">
        <f>ROUND(P292*H292,2)</f>
        <v>0</v>
      </c>
      <c r="L292" s="210" t="s">
        <v>138</v>
      </c>
      <c r="M292" s="45"/>
      <c r="N292" s="215" t="s">
        <v>20</v>
      </c>
      <c r="O292" s="216" t="s">
        <v>43</v>
      </c>
      <c r="P292" s="217">
        <f>I292+J292</f>
        <v>0</v>
      </c>
      <c r="Q292" s="217">
        <f>ROUND(I292*H292,2)</f>
        <v>0</v>
      </c>
      <c r="R292" s="217">
        <f>ROUND(J292*H292,2)</f>
        <v>0</v>
      </c>
      <c r="S292" s="85"/>
      <c r="T292" s="218">
        <f>S292*H292</f>
        <v>0</v>
      </c>
      <c r="U292" s="218">
        <v>0</v>
      </c>
      <c r="V292" s="218">
        <f>U292*H292</f>
        <v>0</v>
      </c>
      <c r="W292" s="218">
        <v>0.0017700000000000001</v>
      </c>
      <c r="X292" s="219">
        <f>W292*H292</f>
        <v>0.054870000000000002</v>
      </c>
      <c r="Y292" s="39"/>
      <c r="Z292" s="39"/>
      <c r="AA292" s="39"/>
      <c r="AB292" s="39"/>
      <c r="AC292" s="39"/>
      <c r="AD292" s="39"/>
      <c r="AE292" s="39"/>
      <c r="AR292" s="220" t="s">
        <v>245</v>
      </c>
      <c r="AT292" s="220" t="s">
        <v>134</v>
      </c>
      <c r="AU292" s="220" t="s">
        <v>84</v>
      </c>
      <c r="AY292" s="18" t="s">
        <v>131</v>
      </c>
      <c r="BE292" s="221">
        <f>IF(O292="základní",K292,0)</f>
        <v>0</v>
      </c>
      <c r="BF292" s="221">
        <f>IF(O292="snížená",K292,0)</f>
        <v>0</v>
      </c>
      <c r="BG292" s="221">
        <f>IF(O292="zákl. přenesená",K292,0)</f>
        <v>0</v>
      </c>
      <c r="BH292" s="221">
        <f>IF(O292="sníž. přenesená",K292,0)</f>
        <v>0</v>
      </c>
      <c r="BI292" s="221">
        <f>IF(O292="nulová",K292,0)</f>
        <v>0</v>
      </c>
      <c r="BJ292" s="18" t="s">
        <v>82</v>
      </c>
      <c r="BK292" s="221">
        <f>ROUND(P292*H292,2)</f>
        <v>0</v>
      </c>
      <c r="BL292" s="18" t="s">
        <v>245</v>
      </c>
      <c r="BM292" s="220" t="s">
        <v>492</v>
      </c>
    </row>
    <row r="293" s="2" customFormat="1">
      <c r="A293" s="39"/>
      <c r="B293" s="40"/>
      <c r="C293" s="41"/>
      <c r="D293" s="222" t="s">
        <v>141</v>
      </c>
      <c r="E293" s="41"/>
      <c r="F293" s="223" t="s">
        <v>493</v>
      </c>
      <c r="G293" s="41"/>
      <c r="H293" s="41"/>
      <c r="I293" s="224"/>
      <c r="J293" s="224"/>
      <c r="K293" s="41"/>
      <c r="L293" s="41"/>
      <c r="M293" s="45"/>
      <c r="N293" s="225"/>
      <c r="O293" s="226"/>
      <c r="P293" s="85"/>
      <c r="Q293" s="85"/>
      <c r="R293" s="85"/>
      <c r="S293" s="85"/>
      <c r="T293" s="85"/>
      <c r="U293" s="85"/>
      <c r="V293" s="85"/>
      <c r="W293" s="85"/>
      <c r="X293" s="86"/>
      <c r="Y293" s="39"/>
      <c r="Z293" s="39"/>
      <c r="AA293" s="39"/>
      <c r="AB293" s="39"/>
      <c r="AC293" s="39"/>
      <c r="AD293" s="39"/>
      <c r="AE293" s="39"/>
      <c r="AT293" s="18" t="s">
        <v>141</v>
      </c>
      <c r="AU293" s="18" t="s">
        <v>84</v>
      </c>
    </row>
    <row r="294" s="2" customFormat="1">
      <c r="A294" s="39"/>
      <c r="B294" s="40"/>
      <c r="C294" s="41"/>
      <c r="D294" s="227" t="s">
        <v>143</v>
      </c>
      <c r="E294" s="41"/>
      <c r="F294" s="228" t="s">
        <v>494</v>
      </c>
      <c r="G294" s="41"/>
      <c r="H294" s="41"/>
      <c r="I294" s="224"/>
      <c r="J294" s="224"/>
      <c r="K294" s="41"/>
      <c r="L294" s="41"/>
      <c r="M294" s="45"/>
      <c r="N294" s="225"/>
      <c r="O294" s="226"/>
      <c r="P294" s="85"/>
      <c r="Q294" s="85"/>
      <c r="R294" s="85"/>
      <c r="S294" s="85"/>
      <c r="T294" s="85"/>
      <c r="U294" s="85"/>
      <c r="V294" s="85"/>
      <c r="W294" s="85"/>
      <c r="X294" s="86"/>
      <c r="Y294" s="39"/>
      <c r="Z294" s="39"/>
      <c r="AA294" s="39"/>
      <c r="AB294" s="39"/>
      <c r="AC294" s="39"/>
      <c r="AD294" s="39"/>
      <c r="AE294" s="39"/>
      <c r="AT294" s="18" t="s">
        <v>143</v>
      </c>
      <c r="AU294" s="18" t="s">
        <v>84</v>
      </c>
    </row>
    <row r="295" s="14" customFormat="1">
      <c r="A295" s="14"/>
      <c r="B295" s="239"/>
      <c r="C295" s="240"/>
      <c r="D295" s="222" t="s">
        <v>145</v>
      </c>
      <c r="E295" s="241" t="s">
        <v>20</v>
      </c>
      <c r="F295" s="242" t="s">
        <v>495</v>
      </c>
      <c r="G295" s="240"/>
      <c r="H295" s="243">
        <v>31</v>
      </c>
      <c r="I295" s="244"/>
      <c r="J295" s="244"/>
      <c r="K295" s="240"/>
      <c r="L295" s="240"/>
      <c r="M295" s="245"/>
      <c r="N295" s="246"/>
      <c r="O295" s="247"/>
      <c r="P295" s="247"/>
      <c r="Q295" s="247"/>
      <c r="R295" s="247"/>
      <c r="S295" s="247"/>
      <c r="T295" s="247"/>
      <c r="U295" s="247"/>
      <c r="V295" s="247"/>
      <c r="W295" s="247"/>
      <c r="X295" s="248"/>
      <c r="Y295" s="14"/>
      <c r="Z295" s="14"/>
      <c r="AA295" s="14"/>
      <c r="AB295" s="14"/>
      <c r="AC295" s="14"/>
      <c r="AD295" s="14"/>
      <c r="AE295" s="14"/>
      <c r="AT295" s="249" t="s">
        <v>145</v>
      </c>
      <c r="AU295" s="249" t="s">
        <v>84</v>
      </c>
      <c r="AV295" s="14" t="s">
        <v>84</v>
      </c>
      <c r="AW295" s="14" t="s">
        <v>5</v>
      </c>
      <c r="AX295" s="14" t="s">
        <v>82</v>
      </c>
      <c r="AY295" s="249" t="s">
        <v>131</v>
      </c>
    </row>
    <row r="296" s="2" customFormat="1" ht="24.15" customHeight="1">
      <c r="A296" s="39"/>
      <c r="B296" s="40"/>
      <c r="C296" s="208" t="s">
        <v>496</v>
      </c>
      <c r="D296" s="208" t="s">
        <v>134</v>
      </c>
      <c r="E296" s="209" t="s">
        <v>497</v>
      </c>
      <c r="F296" s="210" t="s">
        <v>498</v>
      </c>
      <c r="G296" s="211" t="s">
        <v>159</v>
      </c>
      <c r="H296" s="212">
        <v>31</v>
      </c>
      <c r="I296" s="213"/>
      <c r="J296" s="213"/>
      <c r="K296" s="214">
        <f>ROUND(P296*H296,2)</f>
        <v>0</v>
      </c>
      <c r="L296" s="210" t="s">
        <v>138</v>
      </c>
      <c r="M296" s="45"/>
      <c r="N296" s="215" t="s">
        <v>20</v>
      </c>
      <c r="O296" s="216" t="s">
        <v>43</v>
      </c>
      <c r="P296" s="217">
        <f>I296+J296</f>
        <v>0</v>
      </c>
      <c r="Q296" s="217">
        <f>ROUND(I296*H296,2)</f>
        <v>0</v>
      </c>
      <c r="R296" s="217">
        <f>ROUND(J296*H296,2)</f>
        <v>0</v>
      </c>
      <c r="S296" s="85"/>
      <c r="T296" s="218">
        <f>S296*H296</f>
        <v>0</v>
      </c>
      <c r="U296" s="218">
        <v>0</v>
      </c>
      <c r="V296" s="218">
        <f>U296*H296</f>
        <v>0</v>
      </c>
      <c r="W296" s="218">
        <v>0.002</v>
      </c>
      <c r="X296" s="219">
        <f>W296*H296</f>
        <v>0.062</v>
      </c>
      <c r="Y296" s="39"/>
      <c r="Z296" s="39"/>
      <c r="AA296" s="39"/>
      <c r="AB296" s="39"/>
      <c r="AC296" s="39"/>
      <c r="AD296" s="39"/>
      <c r="AE296" s="39"/>
      <c r="AR296" s="220" t="s">
        <v>245</v>
      </c>
      <c r="AT296" s="220" t="s">
        <v>134</v>
      </c>
      <c r="AU296" s="220" t="s">
        <v>84</v>
      </c>
      <c r="AY296" s="18" t="s">
        <v>131</v>
      </c>
      <c r="BE296" s="221">
        <f>IF(O296="základní",K296,0)</f>
        <v>0</v>
      </c>
      <c r="BF296" s="221">
        <f>IF(O296="snížená",K296,0)</f>
        <v>0</v>
      </c>
      <c r="BG296" s="221">
        <f>IF(O296="zákl. přenesená",K296,0)</f>
        <v>0</v>
      </c>
      <c r="BH296" s="221">
        <f>IF(O296="sníž. přenesená",K296,0)</f>
        <v>0</v>
      </c>
      <c r="BI296" s="221">
        <f>IF(O296="nulová",K296,0)</f>
        <v>0</v>
      </c>
      <c r="BJ296" s="18" t="s">
        <v>82</v>
      </c>
      <c r="BK296" s="221">
        <f>ROUND(P296*H296,2)</f>
        <v>0</v>
      </c>
      <c r="BL296" s="18" t="s">
        <v>245</v>
      </c>
      <c r="BM296" s="220" t="s">
        <v>499</v>
      </c>
    </row>
    <row r="297" s="2" customFormat="1">
      <c r="A297" s="39"/>
      <c r="B297" s="40"/>
      <c r="C297" s="41"/>
      <c r="D297" s="222" t="s">
        <v>141</v>
      </c>
      <c r="E297" s="41"/>
      <c r="F297" s="223" t="s">
        <v>500</v>
      </c>
      <c r="G297" s="41"/>
      <c r="H297" s="41"/>
      <c r="I297" s="224"/>
      <c r="J297" s="224"/>
      <c r="K297" s="41"/>
      <c r="L297" s="41"/>
      <c r="M297" s="45"/>
      <c r="N297" s="225"/>
      <c r="O297" s="226"/>
      <c r="P297" s="85"/>
      <c r="Q297" s="85"/>
      <c r="R297" s="85"/>
      <c r="S297" s="85"/>
      <c r="T297" s="85"/>
      <c r="U297" s="85"/>
      <c r="V297" s="85"/>
      <c r="W297" s="85"/>
      <c r="X297" s="86"/>
      <c r="Y297" s="39"/>
      <c r="Z297" s="39"/>
      <c r="AA297" s="39"/>
      <c r="AB297" s="39"/>
      <c r="AC297" s="39"/>
      <c r="AD297" s="39"/>
      <c r="AE297" s="39"/>
      <c r="AT297" s="18" t="s">
        <v>141</v>
      </c>
      <c r="AU297" s="18" t="s">
        <v>84</v>
      </c>
    </row>
    <row r="298" s="2" customFormat="1">
      <c r="A298" s="39"/>
      <c r="B298" s="40"/>
      <c r="C298" s="41"/>
      <c r="D298" s="227" t="s">
        <v>143</v>
      </c>
      <c r="E298" s="41"/>
      <c r="F298" s="228" t="s">
        <v>501</v>
      </c>
      <c r="G298" s="41"/>
      <c r="H298" s="41"/>
      <c r="I298" s="224"/>
      <c r="J298" s="224"/>
      <c r="K298" s="41"/>
      <c r="L298" s="41"/>
      <c r="M298" s="45"/>
      <c r="N298" s="225"/>
      <c r="O298" s="226"/>
      <c r="P298" s="85"/>
      <c r="Q298" s="85"/>
      <c r="R298" s="85"/>
      <c r="S298" s="85"/>
      <c r="T298" s="85"/>
      <c r="U298" s="85"/>
      <c r="V298" s="85"/>
      <c r="W298" s="85"/>
      <c r="X298" s="86"/>
      <c r="Y298" s="39"/>
      <c r="Z298" s="39"/>
      <c r="AA298" s="39"/>
      <c r="AB298" s="39"/>
      <c r="AC298" s="39"/>
      <c r="AD298" s="39"/>
      <c r="AE298" s="39"/>
      <c r="AT298" s="18" t="s">
        <v>143</v>
      </c>
      <c r="AU298" s="18" t="s">
        <v>84</v>
      </c>
    </row>
    <row r="299" s="2" customFormat="1" ht="24.15" customHeight="1">
      <c r="A299" s="39"/>
      <c r="B299" s="40"/>
      <c r="C299" s="208" t="s">
        <v>502</v>
      </c>
      <c r="D299" s="208" t="s">
        <v>134</v>
      </c>
      <c r="E299" s="209" t="s">
        <v>503</v>
      </c>
      <c r="F299" s="210" t="s">
        <v>504</v>
      </c>
      <c r="G299" s="211" t="s">
        <v>159</v>
      </c>
      <c r="H299" s="212">
        <v>16.949999999999999</v>
      </c>
      <c r="I299" s="213"/>
      <c r="J299" s="213"/>
      <c r="K299" s="214">
        <f>ROUND(P299*H299,2)</f>
        <v>0</v>
      </c>
      <c r="L299" s="210" t="s">
        <v>138</v>
      </c>
      <c r="M299" s="45"/>
      <c r="N299" s="215" t="s">
        <v>20</v>
      </c>
      <c r="O299" s="216" t="s">
        <v>43</v>
      </c>
      <c r="P299" s="217">
        <f>I299+J299</f>
        <v>0</v>
      </c>
      <c r="Q299" s="217">
        <f>ROUND(I299*H299,2)</f>
        <v>0</v>
      </c>
      <c r="R299" s="217">
        <f>ROUND(J299*H299,2)</f>
        <v>0</v>
      </c>
      <c r="S299" s="85"/>
      <c r="T299" s="218">
        <f>S299*H299</f>
        <v>0</v>
      </c>
      <c r="U299" s="218">
        <v>0</v>
      </c>
      <c r="V299" s="218">
        <f>U299*H299</f>
        <v>0</v>
      </c>
      <c r="W299" s="218">
        <v>0.00191</v>
      </c>
      <c r="X299" s="219">
        <f>W299*H299</f>
        <v>0.0323745</v>
      </c>
      <c r="Y299" s="39"/>
      <c r="Z299" s="39"/>
      <c r="AA299" s="39"/>
      <c r="AB299" s="39"/>
      <c r="AC299" s="39"/>
      <c r="AD299" s="39"/>
      <c r="AE299" s="39"/>
      <c r="AR299" s="220" t="s">
        <v>245</v>
      </c>
      <c r="AT299" s="220" t="s">
        <v>134</v>
      </c>
      <c r="AU299" s="220" t="s">
        <v>84</v>
      </c>
      <c r="AY299" s="18" t="s">
        <v>131</v>
      </c>
      <c r="BE299" s="221">
        <f>IF(O299="základní",K299,0)</f>
        <v>0</v>
      </c>
      <c r="BF299" s="221">
        <f>IF(O299="snížená",K299,0)</f>
        <v>0</v>
      </c>
      <c r="BG299" s="221">
        <f>IF(O299="zákl. přenesená",K299,0)</f>
        <v>0</v>
      </c>
      <c r="BH299" s="221">
        <f>IF(O299="sníž. přenesená",K299,0)</f>
        <v>0</v>
      </c>
      <c r="BI299" s="221">
        <f>IF(O299="nulová",K299,0)</f>
        <v>0</v>
      </c>
      <c r="BJ299" s="18" t="s">
        <v>82</v>
      </c>
      <c r="BK299" s="221">
        <f>ROUND(P299*H299,2)</f>
        <v>0</v>
      </c>
      <c r="BL299" s="18" t="s">
        <v>245</v>
      </c>
      <c r="BM299" s="220" t="s">
        <v>505</v>
      </c>
    </row>
    <row r="300" s="2" customFormat="1">
      <c r="A300" s="39"/>
      <c r="B300" s="40"/>
      <c r="C300" s="41"/>
      <c r="D300" s="222" t="s">
        <v>141</v>
      </c>
      <c r="E300" s="41"/>
      <c r="F300" s="223" t="s">
        <v>506</v>
      </c>
      <c r="G300" s="41"/>
      <c r="H300" s="41"/>
      <c r="I300" s="224"/>
      <c r="J300" s="224"/>
      <c r="K300" s="41"/>
      <c r="L300" s="41"/>
      <c r="M300" s="45"/>
      <c r="N300" s="225"/>
      <c r="O300" s="226"/>
      <c r="P300" s="85"/>
      <c r="Q300" s="85"/>
      <c r="R300" s="85"/>
      <c r="S300" s="85"/>
      <c r="T300" s="85"/>
      <c r="U300" s="85"/>
      <c r="V300" s="85"/>
      <c r="W300" s="85"/>
      <c r="X300" s="86"/>
      <c r="Y300" s="39"/>
      <c r="Z300" s="39"/>
      <c r="AA300" s="39"/>
      <c r="AB300" s="39"/>
      <c r="AC300" s="39"/>
      <c r="AD300" s="39"/>
      <c r="AE300" s="39"/>
      <c r="AT300" s="18" t="s">
        <v>141</v>
      </c>
      <c r="AU300" s="18" t="s">
        <v>84</v>
      </c>
    </row>
    <row r="301" s="2" customFormat="1">
      <c r="A301" s="39"/>
      <c r="B301" s="40"/>
      <c r="C301" s="41"/>
      <c r="D301" s="227" t="s">
        <v>143</v>
      </c>
      <c r="E301" s="41"/>
      <c r="F301" s="228" t="s">
        <v>507</v>
      </c>
      <c r="G301" s="41"/>
      <c r="H301" s="41"/>
      <c r="I301" s="224"/>
      <c r="J301" s="224"/>
      <c r="K301" s="41"/>
      <c r="L301" s="41"/>
      <c r="M301" s="45"/>
      <c r="N301" s="225"/>
      <c r="O301" s="226"/>
      <c r="P301" s="85"/>
      <c r="Q301" s="85"/>
      <c r="R301" s="85"/>
      <c r="S301" s="85"/>
      <c r="T301" s="85"/>
      <c r="U301" s="85"/>
      <c r="V301" s="85"/>
      <c r="W301" s="85"/>
      <c r="X301" s="86"/>
      <c r="Y301" s="39"/>
      <c r="Z301" s="39"/>
      <c r="AA301" s="39"/>
      <c r="AB301" s="39"/>
      <c r="AC301" s="39"/>
      <c r="AD301" s="39"/>
      <c r="AE301" s="39"/>
      <c r="AT301" s="18" t="s">
        <v>143</v>
      </c>
      <c r="AU301" s="18" t="s">
        <v>84</v>
      </c>
    </row>
    <row r="302" s="14" customFormat="1">
      <c r="A302" s="14"/>
      <c r="B302" s="239"/>
      <c r="C302" s="240"/>
      <c r="D302" s="222" t="s">
        <v>145</v>
      </c>
      <c r="E302" s="241" t="s">
        <v>20</v>
      </c>
      <c r="F302" s="242" t="s">
        <v>508</v>
      </c>
      <c r="G302" s="240"/>
      <c r="H302" s="243">
        <v>10.800000000000001</v>
      </c>
      <c r="I302" s="244"/>
      <c r="J302" s="244"/>
      <c r="K302" s="240"/>
      <c r="L302" s="240"/>
      <c r="M302" s="245"/>
      <c r="N302" s="246"/>
      <c r="O302" s="247"/>
      <c r="P302" s="247"/>
      <c r="Q302" s="247"/>
      <c r="R302" s="247"/>
      <c r="S302" s="247"/>
      <c r="T302" s="247"/>
      <c r="U302" s="247"/>
      <c r="V302" s="247"/>
      <c r="W302" s="247"/>
      <c r="X302" s="248"/>
      <c r="Y302" s="14"/>
      <c r="Z302" s="14"/>
      <c r="AA302" s="14"/>
      <c r="AB302" s="14"/>
      <c r="AC302" s="14"/>
      <c r="AD302" s="14"/>
      <c r="AE302" s="14"/>
      <c r="AT302" s="249" t="s">
        <v>145</v>
      </c>
      <c r="AU302" s="249" t="s">
        <v>84</v>
      </c>
      <c r="AV302" s="14" t="s">
        <v>84</v>
      </c>
      <c r="AW302" s="14" t="s">
        <v>5</v>
      </c>
      <c r="AX302" s="14" t="s">
        <v>74</v>
      </c>
      <c r="AY302" s="249" t="s">
        <v>131</v>
      </c>
    </row>
    <row r="303" s="14" customFormat="1">
      <c r="A303" s="14"/>
      <c r="B303" s="239"/>
      <c r="C303" s="240"/>
      <c r="D303" s="222" t="s">
        <v>145</v>
      </c>
      <c r="E303" s="241" t="s">
        <v>20</v>
      </c>
      <c r="F303" s="242" t="s">
        <v>509</v>
      </c>
      <c r="G303" s="240"/>
      <c r="H303" s="243">
        <v>6.1500000000000004</v>
      </c>
      <c r="I303" s="244"/>
      <c r="J303" s="244"/>
      <c r="K303" s="240"/>
      <c r="L303" s="240"/>
      <c r="M303" s="245"/>
      <c r="N303" s="246"/>
      <c r="O303" s="247"/>
      <c r="P303" s="247"/>
      <c r="Q303" s="247"/>
      <c r="R303" s="247"/>
      <c r="S303" s="247"/>
      <c r="T303" s="247"/>
      <c r="U303" s="247"/>
      <c r="V303" s="247"/>
      <c r="W303" s="247"/>
      <c r="X303" s="248"/>
      <c r="Y303" s="14"/>
      <c r="Z303" s="14"/>
      <c r="AA303" s="14"/>
      <c r="AB303" s="14"/>
      <c r="AC303" s="14"/>
      <c r="AD303" s="14"/>
      <c r="AE303" s="14"/>
      <c r="AT303" s="249" t="s">
        <v>145</v>
      </c>
      <c r="AU303" s="249" t="s">
        <v>84</v>
      </c>
      <c r="AV303" s="14" t="s">
        <v>84</v>
      </c>
      <c r="AW303" s="14" t="s">
        <v>5</v>
      </c>
      <c r="AX303" s="14" t="s">
        <v>74</v>
      </c>
      <c r="AY303" s="249" t="s">
        <v>131</v>
      </c>
    </row>
    <row r="304" s="15" customFormat="1">
      <c r="A304" s="15"/>
      <c r="B304" s="250"/>
      <c r="C304" s="251"/>
      <c r="D304" s="222" t="s">
        <v>145</v>
      </c>
      <c r="E304" s="252" t="s">
        <v>20</v>
      </c>
      <c r="F304" s="253" t="s">
        <v>149</v>
      </c>
      <c r="G304" s="251"/>
      <c r="H304" s="254">
        <v>16.950000000000003</v>
      </c>
      <c r="I304" s="255"/>
      <c r="J304" s="255"/>
      <c r="K304" s="251"/>
      <c r="L304" s="251"/>
      <c r="M304" s="256"/>
      <c r="N304" s="257"/>
      <c r="O304" s="258"/>
      <c r="P304" s="258"/>
      <c r="Q304" s="258"/>
      <c r="R304" s="258"/>
      <c r="S304" s="258"/>
      <c r="T304" s="258"/>
      <c r="U304" s="258"/>
      <c r="V304" s="258"/>
      <c r="W304" s="258"/>
      <c r="X304" s="259"/>
      <c r="Y304" s="15"/>
      <c r="Z304" s="15"/>
      <c r="AA304" s="15"/>
      <c r="AB304" s="15"/>
      <c r="AC304" s="15"/>
      <c r="AD304" s="15"/>
      <c r="AE304" s="15"/>
      <c r="AT304" s="260" t="s">
        <v>145</v>
      </c>
      <c r="AU304" s="260" t="s">
        <v>84</v>
      </c>
      <c r="AV304" s="15" t="s">
        <v>139</v>
      </c>
      <c r="AW304" s="15" t="s">
        <v>5</v>
      </c>
      <c r="AX304" s="15" t="s">
        <v>82</v>
      </c>
      <c r="AY304" s="260" t="s">
        <v>131</v>
      </c>
    </row>
    <row r="305" s="2" customFormat="1" ht="24.15" customHeight="1">
      <c r="A305" s="39"/>
      <c r="B305" s="40"/>
      <c r="C305" s="208" t="s">
        <v>510</v>
      </c>
      <c r="D305" s="208" t="s">
        <v>134</v>
      </c>
      <c r="E305" s="209" t="s">
        <v>511</v>
      </c>
      <c r="F305" s="210" t="s">
        <v>512</v>
      </c>
      <c r="G305" s="211" t="s">
        <v>159</v>
      </c>
      <c r="H305" s="212">
        <v>12.6</v>
      </c>
      <c r="I305" s="213"/>
      <c r="J305" s="213"/>
      <c r="K305" s="214">
        <f>ROUND(P305*H305,2)</f>
        <v>0</v>
      </c>
      <c r="L305" s="210" t="s">
        <v>138</v>
      </c>
      <c r="M305" s="45"/>
      <c r="N305" s="215" t="s">
        <v>20</v>
      </c>
      <c r="O305" s="216" t="s">
        <v>43</v>
      </c>
      <c r="P305" s="217">
        <f>I305+J305</f>
        <v>0</v>
      </c>
      <c r="Q305" s="217">
        <f>ROUND(I305*H305,2)</f>
        <v>0</v>
      </c>
      <c r="R305" s="217">
        <f>ROUND(J305*H305,2)</f>
        <v>0</v>
      </c>
      <c r="S305" s="85"/>
      <c r="T305" s="218">
        <f>S305*H305</f>
        <v>0</v>
      </c>
      <c r="U305" s="218">
        <v>0</v>
      </c>
      <c r="V305" s="218">
        <f>U305*H305</f>
        <v>0</v>
      </c>
      <c r="W305" s="218">
        <v>0.0022300000000000002</v>
      </c>
      <c r="X305" s="219">
        <f>W305*H305</f>
        <v>0.028098000000000001</v>
      </c>
      <c r="Y305" s="39"/>
      <c r="Z305" s="39"/>
      <c r="AA305" s="39"/>
      <c r="AB305" s="39"/>
      <c r="AC305" s="39"/>
      <c r="AD305" s="39"/>
      <c r="AE305" s="39"/>
      <c r="AR305" s="220" t="s">
        <v>245</v>
      </c>
      <c r="AT305" s="220" t="s">
        <v>134</v>
      </c>
      <c r="AU305" s="220" t="s">
        <v>84</v>
      </c>
      <c r="AY305" s="18" t="s">
        <v>131</v>
      </c>
      <c r="BE305" s="221">
        <f>IF(O305="základní",K305,0)</f>
        <v>0</v>
      </c>
      <c r="BF305" s="221">
        <f>IF(O305="snížená",K305,0)</f>
        <v>0</v>
      </c>
      <c r="BG305" s="221">
        <f>IF(O305="zákl. přenesená",K305,0)</f>
        <v>0</v>
      </c>
      <c r="BH305" s="221">
        <f>IF(O305="sníž. přenesená",K305,0)</f>
        <v>0</v>
      </c>
      <c r="BI305" s="221">
        <f>IF(O305="nulová",K305,0)</f>
        <v>0</v>
      </c>
      <c r="BJ305" s="18" t="s">
        <v>82</v>
      </c>
      <c r="BK305" s="221">
        <f>ROUND(P305*H305,2)</f>
        <v>0</v>
      </c>
      <c r="BL305" s="18" t="s">
        <v>245</v>
      </c>
      <c r="BM305" s="220" t="s">
        <v>513</v>
      </c>
    </row>
    <row r="306" s="2" customFormat="1">
      <c r="A306" s="39"/>
      <c r="B306" s="40"/>
      <c r="C306" s="41"/>
      <c r="D306" s="222" t="s">
        <v>141</v>
      </c>
      <c r="E306" s="41"/>
      <c r="F306" s="223" t="s">
        <v>514</v>
      </c>
      <c r="G306" s="41"/>
      <c r="H306" s="41"/>
      <c r="I306" s="224"/>
      <c r="J306" s="224"/>
      <c r="K306" s="41"/>
      <c r="L306" s="41"/>
      <c r="M306" s="45"/>
      <c r="N306" s="225"/>
      <c r="O306" s="226"/>
      <c r="P306" s="85"/>
      <c r="Q306" s="85"/>
      <c r="R306" s="85"/>
      <c r="S306" s="85"/>
      <c r="T306" s="85"/>
      <c r="U306" s="85"/>
      <c r="V306" s="85"/>
      <c r="W306" s="85"/>
      <c r="X306" s="86"/>
      <c r="Y306" s="39"/>
      <c r="Z306" s="39"/>
      <c r="AA306" s="39"/>
      <c r="AB306" s="39"/>
      <c r="AC306" s="39"/>
      <c r="AD306" s="39"/>
      <c r="AE306" s="39"/>
      <c r="AT306" s="18" t="s">
        <v>141</v>
      </c>
      <c r="AU306" s="18" t="s">
        <v>84</v>
      </c>
    </row>
    <row r="307" s="2" customFormat="1">
      <c r="A307" s="39"/>
      <c r="B307" s="40"/>
      <c r="C307" s="41"/>
      <c r="D307" s="227" t="s">
        <v>143</v>
      </c>
      <c r="E307" s="41"/>
      <c r="F307" s="228" t="s">
        <v>515</v>
      </c>
      <c r="G307" s="41"/>
      <c r="H307" s="41"/>
      <c r="I307" s="224"/>
      <c r="J307" s="224"/>
      <c r="K307" s="41"/>
      <c r="L307" s="41"/>
      <c r="M307" s="45"/>
      <c r="N307" s="225"/>
      <c r="O307" s="226"/>
      <c r="P307" s="85"/>
      <c r="Q307" s="85"/>
      <c r="R307" s="85"/>
      <c r="S307" s="85"/>
      <c r="T307" s="85"/>
      <c r="U307" s="85"/>
      <c r="V307" s="85"/>
      <c r="W307" s="85"/>
      <c r="X307" s="86"/>
      <c r="Y307" s="39"/>
      <c r="Z307" s="39"/>
      <c r="AA307" s="39"/>
      <c r="AB307" s="39"/>
      <c r="AC307" s="39"/>
      <c r="AD307" s="39"/>
      <c r="AE307" s="39"/>
      <c r="AT307" s="18" t="s">
        <v>143</v>
      </c>
      <c r="AU307" s="18" t="s">
        <v>84</v>
      </c>
    </row>
    <row r="308" s="14" customFormat="1">
      <c r="A308" s="14"/>
      <c r="B308" s="239"/>
      <c r="C308" s="240"/>
      <c r="D308" s="222" t="s">
        <v>145</v>
      </c>
      <c r="E308" s="241" t="s">
        <v>20</v>
      </c>
      <c r="F308" s="242" t="s">
        <v>516</v>
      </c>
      <c r="G308" s="240"/>
      <c r="H308" s="243">
        <v>12.6</v>
      </c>
      <c r="I308" s="244"/>
      <c r="J308" s="244"/>
      <c r="K308" s="240"/>
      <c r="L308" s="240"/>
      <c r="M308" s="245"/>
      <c r="N308" s="246"/>
      <c r="O308" s="247"/>
      <c r="P308" s="247"/>
      <c r="Q308" s="247"/>
      <c r="R308" s="247"/>
      <c r="S308" s="247"/>
      <c r="T308" s="247"/>
      <c r="U308" s="247"/>
      <c r="V308" s="247"/>
      <c r="W308" s="247"/>
      <c r="X308" s="248"/>
      <c r="Y308" s="14"/>
      <c r="Z308" s="14"/>
      <c r="AA308" s="14"/>
      <c r="AB308" s="14"/>
      <c r="AC308" s="14"/>
      <c r="AD308" s="14"/>
      <c r="AE308" s="14"/>
      <c r="AT308" s="249" t="s">
        <v>145</v>
      </c>
      <c r="AU308" s="249" t="s">
        <v>84</v>
      </c>
      <c r="AV308" s="14" t="s">
        <v>84</v>
      </c>
      <c r="AW308" s="14" t="s">
        <v>5</v>
      </c>
      <c r="AX308" s="14" t="s">
        <v>82</v>
      </c>
      <c r="AY308" s="249" t="s">
        <v>131</v>
      </c>
    </row>
    <row r="309" s="2" customFormat="1" ht="24.15" customHeight="1">
      <c r="A309" s="39"/>
      <c r="B309" s="40"/>
      <c r="C309" s="208" t="s">
        <v>517</v>
      </c>
      <c r="D309" s="208" t="s">
        <v>134</v>
      </c>
      <c r="E309" s="209" t="s">
        <v>518</v>
      </c>
      <c r="F309" s="210" t="s">
        <v>519</v>
      </c>
      <c r="G309" s="211" t="s">
        <v>159</v>
      </c>
      <c r="H309" s="212">
        <v>56.399999999999999</v>
      </c>
      <c r="I309" s="213"/>
      <c r="J309" s="213"/>
      <c r="K309" s="214">
        <f>ROUND(P309*H309,2)</f>
        <v>0</v>
      </c>
      <c r="L309" s="210" t="s">
        <v>138</v>
      </c>
      <c r="M309" s="45"/>
      <c r="N309" s="215" t="s">
        <v>20</v>
      </c>
      <c r="O309" s="216" t="s">
        <v>43</v>
      </c>
      <c r="P309" s="217">
        <f>I309+J309</f>
        <v>0</v>
      </c>
      <c r="Q309" s="217">
        <f>ROUND(I309*H309,2)</f>
        <v>0</v>
      </c>
      <c r="R309" s="217">
        <f>ROUND(J309*H309,2)</f>
        <v>0</v>
      </c>
      <c r="S309" s="85"/>
      <c r="T309" s="218">
        <f>S309*H309</f>
        <v>0</v>
      </c>
      <c r="U309" s="218">
        <v>0</v>
      </c>
      <c r="V309" s="218">
        <f>U309*H309</f>
        <v>0</v>
      </c>
      <c r="W309" s="218">
        <v>0.00175</v>
      </c>
      <c r="X309" s="219">
        <f>W309*H309</f>
        <v>0.098699999999999996</v>
      </c>
      <c r="Y309" s="39"/>
      <c r="Z309" s="39"/>
      <c r="AA309" s="39"/>
      <c r="AB309" s="39"/>
      <c r="AC309" s="39"/>
      <c r="AD309" s="39"/>
      <c r="AE309" s="39"/>
      <c r="AR309" s="220" t="s">
        <v>245</v>
      </c>
      <c r="AT309" s="220" t="s">
        <v>134</v>
      </c>
      <c r="AU309" s="220" t="s">
        <v>84</v>
      </c>
      <c r="AY309" s="18" t="s">
        <v>131</v>
      </c>
      <c r="BE309" s="221">
        <f>IF(O309="základní",K309,0)</f>
        <v>0</v>
      </c>
      <c r="BF309" s="221">
        <f>IF(O309="snížená",K309,0)</f>
        <v>0</v>
      </c>
      <c r="BG309" s="221">
        <f>IF(O309="zákl. přenesená",K309,0)</f>
        <v>0</v>
      </c>
      <c r="BH309" s="221">
        <f>IF(O309="sníž. přenesená",K309,0)</f>
        <v>0</v>
      </c>
      <c r="BI309" s="221">
        <f>IF(O309="nulová",K309,0)</f>
        <v>0</v>
      </c>
      <c r="BJ309" s="18" t="s">
        <v>82</v>
      </c>
      <c r="BK309" s="221">
        <f>ROUND(P309*H309,2)</f>
        <v>0</v>
      </c>
      <c r="BL309" s="18" t="s">
        <v>245</v>
      </c>
      <c r="BM309" s="220" t="s">
        <v>520</v>
      </c>
    </row>
    <row r="310" s="2" customFormat="1">
      <c r="A310" s="39"/>
      <c r="B310" s="40"/>
      <c r="C310" s="41"/>
      <c r="D310" s="222" t="s">
        <v>141</v>
      </c>
      <c r="E310" s="41"/>
      <c r="F310" s="223" t="s">
        <v>521</v>
      </c>
      <c r="G310" s="41"/>
      <c r="H310" s="41"/>
      <c r="I310" s="224"/>
      <c r="J310" s="224"/>
      <c r="K310" s="41"/>
      <c r="L310" s="41"/>
      <c r="M310" s="45"/>
      <c r="N310" s="225"/>
      <c r="O310" s="226"/>
      <c r="P310" s="85"/>
      <c r="Q310" s="85"/>
      <c r="R310" s="85"/>
      <c r="S310" s="85"/>
      <c r="T310" s="85"/>
      <c r="U310" s="85"/>
      <c r="V310" s="85"/>
      <c r="W310" s="85"/>
      <c r="X310" s="86"/>
      <c r="Y310" s="39"/>
      <c r="Z310" s="39"/>
      <c r="AA310" s="39"/>
      <c r="AB310" s="39"/>
      <c r="AC310" s="39"/>
      <c r="AD310" s="39"/>
      <c r="AE310" s="39"/>
      <c r="AT310" s="18" t="s">
        <v>141</v>
      </c>
      <c r="AU310" s="18" t="s">
        <v>84</v>
      </c>
    </row>
    <row r="311" s="2" customFormat="1">
      <c r="A311" s="39"/>
      <c r="B311" s="40"/>
      <c r="C311" s="41"/>
      <c r="D311" s="227" t="s">
        <v>143</v>
      </c>
      <c r="E311" s="41"/>
      <c r="F311" s="228" t="s">
        <v>522</v>
      </c>
      <c r="G311" s="41"/>
      <c r="H311" s="41"/>
      <c r="I311" s="224"/>
      <c r="J311" s="224"/>
      <c r="K311" s="41"/>
      <c r="L311" s="41"/>
      <c r="M311" s="45"/>
      <c r="N311" s="225"/>
      <c r="O311" s="226"/>
      <c r="P311" s="85"/>
      <c r="Q311" s="85"/>
      <c r="R311" s="85"/>
      <c r="S311" s="85"/>
      <c r="T311" s="85"/>
      <c r="U311" s="85"/>
      <c r="V311" s="85"/>
      <c r="W311" s="85"/>
      <c r="X311" s="86"/>
      <c r="Y311" s="39"/>
      <c r="Z311" s="39"/>
      <c r="AA311" s="39"/>
      <c r="AB311" s="39"/>
      <c r="AC311" s="39"/>
      <c r="AD311" s="39"/>
      <c r="AE311" s="39"/>
      <c r="AT311" s="18" t="s">
        <v>143</v>
      </c>
      <c r="AU311" s="18" t="s">
        <v>84</v>
      </c>
    </row>
    <row r="312" s="14" customFormat="1">
      <c r="A312" s="14"/>
      <c r="B312" s="239"/>
      <c r="C312" s="240"/>
      <c r="D312" s="222" t="s">
        <v>145</v>
      </c>
      <c r="E312" s="241" t="s">
        <v>20</v>
      </c>
      <c r="F312" s="242" t="s">
        <v>523</v>
      </c>
      <c r="G312" s="240"/>
      <c r="H312" s="243">
        <v>56.399999999999999</v>
      </c>
      <c r="I312" s="244"/>
      <c r="J312" s="244"/>
      <c r="K312" s="240"/>
      <c r="L312" s="240"/>
      <c r="M312" s="245"/>
      <c r="N312" s="246"/>
      <c r="O312" s="247"/>
      <c r="P312" s="247"/>
      <c r="Q312" s="247"/>
      <c r="R312" s="247"/>
      <c r="S312" s="247"/>
      <c r="T312" s="247"/>
      <c r="U312" s="247"/>
      <c r="V312" s="247"/>
      <c r="W312" s="247"/>
      <c r="X312" s="248"/>
      <c r="Y312" s="14"/>
      <c r="Z312" s="14"/>
      <c r="AA312" s="14"/>
      <c r="AB312" s="14"/>
      <c r="AC312" s="14"/>
      <c r="AD312" s="14"/>
      <c r="AE312" s="14"/>
      <c r="AT312" s="249" t="s">
        <v>145</v>
      </c>
      <c r="AU312" s="249" t="s">
        <v>84</v>
      </c>
      <c r="AV312" s="14" t="s">
        <v>84</v>
      </c>
      <c r="AW312" s="14" t="s">
        <v>5</v>
      </c>
      <c r="AX312" s="14" t="s">
        <v>82</v>
      </c>
      <c r="AY312" s="249" t="s">
        <v>131</v>
      </c>
    </row>
    <row r="313" s="2" customFormat="1" ht="24.15" customHeight="1">
      <c r="A313" s="39"/>
      <c r="B313" s="40"/>
      <c r="C313" s="208" t="s">
        <v>524</v>
      </c>
      <c r="D313" s="208" t="s">
        <v>134</v>
      </c>
      <c r="E313" s="209" t="s">
        <v>525</v>
      </c>
      <c r="F313" s="210" t="s">
        <v>526</v>
      </c>
      <c r="G313" s="211" t="s">
        <v>137</v>
      </c>
      <c r="H313" s="212">
        <v>45.600000000000001</v>
      </c>
      <c r="I313" s="213"/>
      <c r="J313" s="213"/>
      <c r="K313" s="214">
        <f>ROUND(P313*H313,2)</f>
        <v>0</v>
      </c>
      <c r="L313" s="210" t="s">
        <v>138</v>
      </c>
      <c r="M313" s="45"/>
      <c r="N313" s="215" t="s">
        <v>20</v>
      </c>
      <c r="O313" s="216" t="s">
        <v>43</v>
      </c>
      <c r="P313" s="217">
        <f>I313+J313</f>
        <v>0</v>
      </c>
      <c r="Q313" s="217">
        <f>ROUND(I313*H313,2)</f>
        <v>0</v>
      </c>
      <c r="R313" s="217">
        <f>ROUND(J313*H313,2)</f>
        <v>0</v>
      </c>
      <c r="S313" s="85"/>
      <c r="T313" s="218">
        <f>S313*H313</f>
        <v>0</v>
      </c>
      <c r="U313" s="218">
        <v>0</v>
      </c>
      <c r="V313" s="218">
        <f>U313*H313</f>
        <v>0</v>
      </c>
      <c r="W313" s="218">
        <v>0.0058399999999999997</v>
      </c>
      <c r="X313" s="219">
        <f>W313*H313</f>
        <v>0.26630399999999999</v>
      </c>
      <c r="Y313" s="39"/>
      <c r="Z313" s="39"/>
      <c r="AA313" s="39"/>
      <c r="AB313" s="39"/>
      <c r="AC313" s="39"/>
      <c r="AD313" s="39"/>
      <c r="AE313" s="39"/>
      <c r="AR313" s="220" t="s">
        <v>245</v>
      </c>
      <c r="AT313" s="220" t="s">
        <v>134</v>
      </c>
      <c r="AU313" s="220" t="s">
        <v>84</v>
      </c>
      <c r="AY313" s="18" t="s">
        <v>131</v>
      </c>
      <c r="BE313" s="221">
        <f>IF(O313="základní",K313,0)</f>
        <v>0</v>
      </c>
      <c r="BF313" s="221">
        <f>IF(O313="snížená",K313,0)</f>
        <v>0</v>
      </c>
      <c r="BG313" s="221">
        <f>IF(O313="zákl. přenesená",K313,0)</f>
        <v>0</v>
      </c>
      <c r="BH313" s="221">
        <f>IF(O313="sníž. přenesená",K313,0)</f>
        <v>0</v>
      </c>
      <c r="BI313" s="221">
        <f>IF(O313="nulová",K313,0)</f>
        <v>0</v>
      </c>
      <c r="BJ313" s="18" t="s">
        <v>82</v>
      </c>
      <c r="BK313" s="221">
        <f>ROUND(P313*H313,2)</f>
        <v>0</v>
      </c>
      <c r="BL313" s="18" t="s">
        <v>245</v>
      </c>
      <c r="BM313" s="220" t="s">
        <v>527</v>
      </c>
    </row>
    <row r="314" s="2" customFormat="1">
      <c r="A314" s="39"/>
      <c r="B314" s="40"/>
      <c r="C314" s="41"/>
      <c r="D314" s="222" t="s">
        <v>141</v>
      </c>
      <c r="E314" s="41"/>
      <c r="F314" s="223" t="s">
        <v>528</v>
      </c>
      <c r="G314" s="41"/>
      <c r="H314" s="41"/>
      <c r="I314" s="224"/>
      <c r="J314" s="224"/>
      <c r="K314" s="41"/>
      <c r="L314" s="41"/>
      <c r="M314" s="45"/>
      <c r="N314" s="225"/>
      <c r="O314" s="226"/>
      <c r="P314" s="85"/>
      <c r="Q314" s="85"/>
      <c r="R314" s="85"/>
      <c r="S314" s="85"/>
      <c r="T314" s="85"/>
      <c r="U314" s="85"/>
      <c r="V314" s="85"/>
      <c r="W314" s="85"/>
      <c r="X314" s="86"/>
      <c r="Y314" s="39"/>
      <c r="Z314" s="39"/>
      <c r="AA314" s="39"/>
      <c r="AB314" s="39"/>
      <c r="AC314" s="39"/>
      <c r="AD314" s="39"/>
      <c r="AE314" s="39"/>
      <c r="AT314" s="18" t="s">
        <v>141</v>
      </c>
      <c r="AU314" s="18" t="s">
        <v>84</v>
      </c>
    </row>
    <row r="315" s="2" customFormat="1">
      <c r="A315" s="39"/>
      <c r="B315" s="40"/>
      <c r="C315" s="41"/>
      <c r="D315" s="227" t="s">
        <v>143</v>
      </c>
      <c r="E315" s="41"/>
      <c r="F315" s="228" t="s">
        <v>529</v>
      </c>
      <c r="G315" s="41"/>
      <c r="H315" s="41"/>
      <c r="I315" s="224"/>
      <c r="J315" s="224"/>
      <c r="K315" s="41"/>
      <c r="L315" s="41"/>
      <c r="M315" s="45"/>
      <c r="N315" s="225"/>
      <c r="O315" s="226"/>
      <c r="P315" s="85"/>
      <c r="Q315" s="85"/>
      <c r="R315" s="85"/>
      <c r="S315" s="85"/>
      <c r="T315" s="85"/>
      <c r="U315" s="85"/>
      <c r="V315" s="85"/>
      <c r="W315" s="85"/>
      <c r="X315" s="86"/>
      <c r="Y315" s="39"/>
      <c r="Z315" s="39"/>
      <c r="AA315" s="39"/>
      <c r="AB315" s="39"/>
      <c r="AC315" s="39"/>
      <c r="AD315" s="39"/>
      <c r="AE315" s="39"/>
      <c r="AT315" s="18" t="s">
        <v>143</v>
      </c>
      <c r="AU315" s="18" t="s">
        <v>84</v>
      </c>
    </row>
    <row r="316" s="14" customFormat="1">
      <c r="A316" s="14"/>
      <c r="B316" s="239"/>
      <c r="C316" s="240"/>
      <c r="D316" s="222" t="s">
        <v>145</v>
      </c>
      <c r="E316" s="241" t="s">
        <v>20</v>
      </c>
      <c r="F316" s="242" t="s">
        <v>530</v>
      </c>
      <c r="G316" s="240"/>
      <c r="H316" s="243">
        <v>24</v>
      </c>
      <c r="I316" s="244"/>
      <c r="J316" s="244"/>
      <c r="K316" s="240"/>
      <c r="L316" s="240"/>
      <c r="M316" s="245"/>
      <c r="N316" s="246"/>
      <c r="O316" s="247"/>
      <c r="P316" s="247"/>
      <c r="Q316" s="247"/>
      <c r="R316" s="247"/>
      <c r="S316" s="247"/>
      <c r="T316" s="247"/>
      <c r="U316" s="247"/>
      <c r="V316" s="247"/>
      <c r="W316" s="247"/>
      <c r="X316" s="248"/>
      <c r="Y316" s="14"/>
      <c r="Z316" s="14"/>
      <c r="AA316" s="14"/>
      <c r="AB316" s="14"/>
      <c r="AC316" s="14"/>
      <c r="AD316" s="14"/>
      <c r="AE316" s="14"/>
      <c r="AT316" s="249" t="s">
        <v>145</v>
      </c>
      <c r="AU316" s="249" t="s">
        <v>84</v>
      </c>
      <c r="AV316" s="14" t="s">
        <v>84</v>
      </c>
      <c r="AW316" s="14" t="s">
        <v>5</v>
      </c>
      <c r="AX316" s="14" t="s">
        <v>74</v>
      </c>
      <c r="AY316" s="249" t="s">
        <v>131</v>
      </c>
    </row>
    <row r="317" s="14" customFormat="1">
      <c r="A317" s="14"/>
      <c r="B317" s="239"/>
      <c r="C317" s="240"/>
      <c r="D317" s="222" t="s">
        <v>145</v>
      </c>
      <c r="E317" s="241" t="s">
        <v>20</v>
      </c>
      <c r="F317" s="242" t="s">
        <v>531</v>
      </c>
      <c r="G317" s="240"/>
      <c r="H317" s="243">
        <v>21.600000000000001</v>
      </c>
      <c r="I317" s="244"/>
      <c r="J317" s="244"/>
      <c r="K317" s="240"/>
      <c r="L317" s="240"/>
      <c r="M317" s="245"/>
      <c r="N317" s="246"/>
      <c r="O317" s="247"/>
      <c r="P317" s="247"/>
      <c r="Q317" s="247"/>
      <c r="R317" s="247"/>
      <c r="S317" s="247"/>
      <c r="T317" s="247"/>
      <c r="U317" s="247"/>
      <c r="V317" s="247"/>
      <c r="W317" s="247"/>
      <c r="X317" s="248"/>
      <c r="Y317" s="14"/>
      <c r="Z317" s="14"/>
      <c r="AA317" s="14"/>
      <c r="AB317" s="14"/>
      <c r="AC317" s="14"/>
      <c r="AD317" s="14"/>
      <c r="AE317" s="14"/>
      <c r="AT317" s="249" t="s">
        <v>145</v>
      </c>
      <c r="AU317" s="249" t="s">
        <v>84</v>
      </c>
      <c r="AV317" s="14" t="s">
        <v>84</v>
      </c>
      <c r="AW317" s="14" t="s">
        <v>5</v>
      </c>
      <c r="AX317" s="14" t="s">
        <v>74</v>
      </c>
      <c r="AY317" s="249" t="s">
        <v>131</v>
      </c>
    </row>
    <row r="318" s="15" customFormat="1">
      <c r="A318" s="15"/>
      <c r="B318" s="250"/>
      <c r="C318" s="251"/>
      <c r="D318" s="222" t="s">
        <v>145</v>
      </c>
      <c r="E318" s="252" t="s">
        <v>20</v>
      </c>
      <c r="F318" s="253" t="s">
        <v>149</v>
      </c>
      <c r="G318" s="251"/>
      <c r="H318" s="254">
        <v>45.600000000000001</v>
      </c>
      <c r="I318" s="255"/>
      <c r="J318" s="255"/>
      <c r="K318" s="251"/>
      <c r="L318" s="251"/>
      <c r="M318" s="256"/>
      <c r="N318" s="257"/>
      <c r="O318" s="258"/>
      <c r="P318" s="258"/>
      <c r="Q318" s="258"/>
      <c r="R318" s="258"/>
      <c r="S318" s="258"/>
      <c r="T318" s="258"/>
      <c r="U318" s="258"/>
      <c r="V318" s="258"/>
      <c r="W318" s="258"/>
      <c r="X318" s="259"/>
      <c r="Y318" s="15"/>
      <c r="Z318" s="15"/>
      <c r="AA318" s="15"/>
      <c r="AB318" s="15"/>
      <c r="AC318" s="15"/>
      <c r="AD318" s="15"/>
      <c r="AE318" s="15"/>
      <c r="AT318" s="260" t="s">
        <v>145</v>
      </c>
      <c r="AU318" s="260" t="s">
        <v>84</v>
      </c>
      <c r="AV318" s="15" t="s">
        <v>139</v>
      </c>
      <c r="AW318" s="15" t="s">
        <v>5</v>
      </c>
      <c r="AX318" s="15" t="s">
        <v>82</v>
      </c>
      <c r="AY318" s="260" t="s">
        <v>131</v>
      </c>
    </row>
    <row r="319" s="2" customFormat="1" ht="24.15" customHeight="1">
      <c r="A319" s="39"/>
      <c r="B319" s="40"/>
      <c r="C319" s="208" t="s">
        <v>532</v>
      </c>
      <c r="D319" s="208" t="s">
        <v>134</v>
      </c>
      <c r="E319" s="209" t="s">
        <v>533</v>
      </c>
      <c r="F319" s="210" t="s">
        <v>534</v>
      </c>
      <c r="G319" s="211" t="s">
        <v>258</v>
      </c>
      <c r="H319" s="212">
        <v>20</v>
      </c>
      <c r="I319" s="213"/>
      <c r="J319" s="213"/>
      <c r="K319" s="214">
        <f>ROUND(P319*H319,2)</f>
        <v>0</v>
      </c>
      <c r="L319" s="210" t="s">
        <v>138</v>
      </c>
      <c r="M319" s="45"/>
      <c r="N319" s="215" t="s">
        <v>20</v>
      </c>
      <c r="O319" s="216" t="s">
        <v>43</v>
      </c>
      <c r="P319" s="217">
        <f>I319+J319</f>
        <v>0</v>
      </c>
      <c r="Q319" s="217">
        <f>ROUND(I319*H319,2)</f>
        <v>0</v>
      </c>
      <c r="R319" s="217">
        <f>ROUND(J319*H319,2)</f>
        <v>0</v>
      </c>
      <c r="S319" s="85"/>
      <c r="T319" s="218">
        <f>S319*H319</f>
        <v>0</v>
      </c>
      <c r="U319" s="218">
        <v>0</v>
      </c>
      <c r="V319" s="218">
        <f>U319*H319</f>
        <v>0</v>
      </c>
      <c r="W319" s="218">
        <v>0.00022000000000000001</v>
      </c>
      <c r="X319" s="219">
        <f>W319*H319</f>
        <v>0.0044000000000000003</v>
      </c>
      <c r="Y319" s="39"/>
      <c r="Z319" s="39"/>
      <c r="AA319" s="39"/>
      <c r="AB319" s="39"/>
      <c r="AC319" s="39"/>
      <c r="AD319" s="39"/>
      <c r="AE319" s="39"/>
      <c r="AR319" s="220" t="s">
        <v>245</v>
      </c>
      <c r="AT319" s="220" t="s">
        <v>134</v>
      </c>
      <c r="AU319" s="220" t="s">
        <v>84</v>
      </c>
      <c r="AY319" s="18" t="s">
        <v>131</v>
      </c>
      <c r="BE319" s="221">
        <f>IF(O319="základní",K319,0)</f>
        <v>0</v>
      </c>
      <c r="BF319" s="221">
        <f>IF(O319="snížená",K319,0)</f>
        <v>0</v>
      </c>
      <c r="BG319" s="221">
        <f>IF(O319="zákl. přenesená",K319,0)</f>
        <v>0</v>
      </c>
      <c r="BH319" s="221">
        <f>IF(O319="sníž. přenesená",K319,0)</f>
        <v>0</v>
      </c>
      <c r="BI319" s="221">
        <f>IF(O319="nulová",K319,0)</f>
        <v>0</v>
      </c>
      <c r="BJ319" s="18" t="s">
        <v>82</v>
      </c>
      <c r="BK319" s="221">
        <f>ROUND(P319*H319,2)</f>
        <v>0</v>
      </c>
      <c r="BL319" s="18" t="s">
        <v>245</v>
      </c>
      <c r="BM319" s="220" t="s">
        <v>535</v>
      </c>
    </row>
    <row r="320" s="2" customFormat="1">
      <c r="A320" s="39"/>
      <c r="B320" s="40"/>
      <c r="C320" s="41"/>
      <c r="D320" s="222" t="s">
        <v>141</v>
      </c>
      <c r="E320" s="41"/>
      <c r="F320" s="223" t="s">
        <v>536</v>
      </c>
      <c r="G320" s="41"/>
      <c r="H320" s="41"/>
      <c r="I320" s="224"/>
      <c r="J320" s="224"/>
      <c r="K320" s="41"/>
      <c r="L320" s="41"/>
      <c r="M320" s="45"/>
      <c r="N320" s="225"/>
      <c r="O320" s="226"/>
      <c r="P320" s="85"/>
      <c r="Q320" s="85"/>
      <c r="R320" s="85"/>
      <c r="S320" s="85"/>
      <c r="T320" s="85"/>
      <c r="U320" s="85"/>
      <c r="V320" s="85"/>
      <c r="W320" s="85"/>
      <c r="X320" s="86"/>
      <c r="Y320" s="39"/>
      <c r="Z320" s="39"/>
      <c r="AA320" s="39"/>
      <c r="AB320" s="39"/>
      <c r="AC320" s="39"/>
      <c r="AD320" s="39"/>
      <c r="AE320" s="39"/>
      <c r="AT320" s="18" t="s">
        <v>141</v>
      </c>
      <c r="AU320" s="18" t="s">
        <v>84</v>
      </c>
    </row>
    <row r="321" s="2" customFormat="1">
      <c r="A321" s="39"/>
      <c r="B321" s="40"/>
      <c r="C321" s="41"/>
      <c r="D321" s="227" t="s">
        <v>143</v>
      </c>
      <c r="E321" s="41"/>
      <c r="F321" s="228" t="s">
        <v>537</v>
      </c>
      <c r="G321" s="41"/>
      <c r="H321" s="41"/>
      <c r="I321" s="224"/>
      <c r="J321" s="224"/>
      <c r="K321" s="41"/>
      <c r="L321" s="41"/>
      <c r="M321" s="45"/>
      <c r="N321" s="225"/>
      <c r="O321" s="226"/>
      <c r="P321" s="85"/>
      <c r="Q321" s="85"/>
      <c r="R321" s="85"/>
      <c r="S321" s="85"/>
      <c r="T321" s="85"/>
      <c r="U321" s="85"/>
      <c r="V321" s="85"/>
      <c r="W321" s="85"/>
      <c r="X321" s="86"/>
      <c r="Y321" s="39"/>
      <c r="Z321" s="39"/>
      <c r="AA321" s="39"/>
      <c r="AB321" s="39"/>
      <c r="AC321" s="39"/>
      <c r="AD321" s="39"/>
      <c r="AE321" s="39"/>
      <c r="AT321" s="18" t="s">
        <v>143</v>
      </c>
      <c r="AU321" s="18" t="s">
        <v>84</v>
      </c>
    </row>
    <row r="322" s="2" customFormat="1" ht="24.15" customHeight="1">
      <c r="A322" s="39"/>
      <c r="B322" s="40"/>
      <c r="C322" s="208" t="s">
        <v>538</v>
      </c>
      <c r="D322" s="208" t="s">
        <v>134</v>
      </c>
      <c r="E322" s="209" t="s">
        <v>539</v>
      </c>
      <c r="F322" s="210" t="s">
        <v>540</v>
      </c>
      <c r="G322" s="211" t="s">
        <v>258</v>
      </c>
      <c r="H322" s="212">
        <v>4</v>
      </c>
      <c r="I322" s="213"/>
      <c r="J322" s="213"/>
      <c r="K322" s="214">
        <f>ROUND(P322*H322,2)</f>
        <v>0</v>
      </c>
      <c r="L322" s="210" t="s">
        <v>138</v>
      </c>
      <c r="M322" s="45"/>
      <c r="N322" s="215" t="s">
        <v>20</v>
      </c>
      <c r="O322" s="216" t="s">
        <v>43</v>
      </c>
      <c r="P322" s="217">
        <f>I322+J322</f>
        <v>0</v>
      </c>
      <c r="Q322" s="217">
        <f>ROUND(I322*H322,2)</f>
        <v>0</v>
      </c>
      <c r="R322" s="217">
        <f>ROUND(J322*H322,2)</f>
        <v>0</v>
      </c>
      <c r="S322" s="85"/>
      <c r="T322" s="218">
        <f>S322*H322</f>
        <v>0</v>
      </c>
      <c r="U322" s="218">
        <v>0</v>
      </c>
      <c r="V322" s="218">
        <f>U322*H322</f>
        <v>0</v>
      </c>
      <c r="W322" s="218">
        <v>0.0018799999999999999</v>
      </c>
      <c r="X322" s="219">
        <f>W322*H322</f>
        <v>0.0075199999999999998</v>
      </c>
      <c r="Y322" s="39"/>
      <c r="Z322" s="39"/>
      <c r="AA322" s="39"/>
      <c r="AB322" s="39"/>
      <c r="AC322" s="39"/>
      <c r="AD322" s="39"/>
      <c r="AE322" s="39"/>
      <c r="AR322" s="220" t="s">
        <v>245</v>
      </c>
      <c r="AT322" s="220" t="s">
        <v>134</v>
      </c>
      <c r="AU322" s="220" t="s">
        <v>84</v>
      </c>
      <c r="AY322" s="18" t="s">
        <v>131</v>
      </c>
      <c r="BE322" s="221">
        <f>IF(O322="základní",K322,0)</f>
        <v>0</v>
      </c>
      <c r="BF322" s="221">
        <f>IF(O322="snížená",K322,0)</f>
        <v>0</v>
      </c>
      <c r="BG322" s="221">
        <f>IF(O322="zákl. přenesená",K322,0)</f>
        <v>0</v>
      </c>
      <c r="BH322" s="221">
        <f>IF(O322="sníž. přenesená",K322,0)</f>
        <v>0</v>
      </c>
      <c r="BI322" s="221">
        <f>IF(O322="nulová",K322,0)</f>
        <v>0</v>
      </c>
      <c r="BJ322" s="18" t="s">
        <v>82</v>
      </c>
      <c r="BK322" s="221">
        <f>ROUND(P322*H322,2)</f>
        <v>0</v>
      </c>
      <c r="BL322" s="18" t="s">
        <v>245</v>
      </c>
      <c r="BM322" s="220" t="s">
        <v>541</v>
      </c>
    </row>
    <row r="323" s="2" customFormat="1">
      <c r="A323" s="39"/>
      <c r="B323" s="40"/>
      <c r="C323" s="41"/>
      <c r="D323" s="222" t="s">
        <v>141</v>
      </c>
      <c r="E323" s="41"/>
      <c r="F323" s="223" t="s">
        <v>542</v>
      </c>
      <c r="G323" s="41"/>
      <c r="H323" s="41"/>
      <c r="I323" s="224"/>
      <c r="J323" s="224"/>
      <c r="K323" s="41"/>
      <c r="L323" s="41"/>
      <c r="M323" s="45"/>
      <c r="N323" s="225"/>
      <c r="O323" s="226"/>
      <c r="P323" s="85"/>
      <c r="Q323" s="85"/>
      <c r="R323" s="85"/>
      <c r="S323" s="85"/>
      <c r="T323" s="85"/>
      <c r="U323" s="85"/>
      <c r="V323" s="85"/>
      <c r="W323" s="85"/>
      <c r="X323" s="86"/>
      <c r="Y323" s="39"/>
      <c r="Z323" s="39"/>
      <c r="AA323" s="39"/>
      <c r="AB323" s="39"/>
      <c r="AC323" s="39"/>
      <c r="AD323" s="39"/>
      <c r="AE323" s="39"/>
      <c r="AT323" s="18" t="s">
        <v>141</v>
      </c>
      <c r="AU323" s="18" t="s">
        <v>84</v>
      </c>
    </row>
    <row r="324" s="2" customFormat="1">
      <c r="A324" s="39"/>
      <c r="B324" s="40"/>
      <c r="C324" s="41"/>
      <c r="D324" s="227" t="s">
        <v>143</v>
      </c>
      <c r="E324" s="41"/>
      <c r="F324" s="228" t="s">
        <v>543</v>
      </c>
      <c r="G324" s="41"/>
      <c r="H324" s="41"/>
      <c r="I324" s="224"/>
      <c r="J324" s="224"/>
      <c r="K324" s="41"/>
      <c r="L324" s="41"/>
      <c r="M324" s="45"/>
      <c r="N324" s="225"/>
      <c r="O324" s="226"/>
      <c r="P324" s="85"/>
      <c r="Q324" s="85"/>
      <c r="R324" s="85"/>
      <c r="S324" s="85"/>
      <c r="T324" s="85"/>
      <c r="U324" s="85"/>
      <c r="V324" s="85"/>
      <c r="W324" s="85"/>
      <c r="X324" s="86"/>
      <c r="Y324" s="39"/>
      <c r="Z324" s="39"/>
      <c r="AA324" s="39"/>
      <c r="AB324" s="39"/>
      <c r="AC324" s="39"/>
      <c r="AD324" s="39"/>
      <c r="AE324" s="39"/>
      <c r="AT324" s="18" t="s">
        <v>143</v>
      </c>
      <c r="AU324" s="18" t="s">
        <v>84</v>
      </c>
    </row>
    <row r="325" s="2" customFormat="1" ht="24.15" customHeight="1">
      <c r="A325" s="39"/>
      <c r="B325" s="40"/>
      <c r="C325" s="208" t="s">
        <v>544</v>
      </c>
      <c r="D325" s="208" t="s">
        <v>134</v>
      </c>
      <c r="E325" s="209" t="s">
        <v>545</v>
      </c>
      <c r="F325" s="210" t="s">
        <v>546</v>
      </c>
      <c r="G325" s="211" t="s">
        <v>159</v>
      </c>
      <c r="H325" s="212">
        <v>19</v>
      </c>
      <c r="I325" s="213"/>
      <c r="J325" s="213"/>
      <c r="K325" s="214">
        <f>ROUND(P325*H325,2)</f>
        <v>0</v>
      </c>
      <c r="L325" s="210" t="s">
        <v>138</v>
      </c>
      <c r="M325" s="45"/>
      <c r="N325" s="215" t="s">
        <v>20</v>
      </c>
      <c r="O325" s="216" t="s">
        <v>43</v>
      </c>
      <c r="P325" s="217">
        <f>I325+J325</f>
        <v>0</v>
      </c>
      <c r="Q325" s="217">
        <f>ROUND(I325*H325,2)</f>
        <v>0</v>
      </c>
      <c r="R325" s="217">
        <f>ROUND(J325*H325,2)</f>
        <v>0</v>
      </c>
      <c r="S325" s="85"/>
      <c r="T325" s="218">
        <f>S325*H325</f>
        <v>0</v>
      </c>
      <c r="U325" s="218">
        <v>0</v>
      </c>
      <c r="V325" s="218">
        <f>U325*H325</f>
        <v>0</v>
      </c>
      <c r="W325" s="218">
        <v>0.0025999999999999999</v>
      </c>
      <c r="X325" s="219">
        <f>W325*H325</f>
        <v>0.049399999999999999</v>
      </c>
      <c r="Y325" s="39"/>
      <c r="Z325" s="39"/>
      <c r="AA325" s="39"/>
      <c r="AB325" s="39"/>
      <c r="AC325" s="39"/>
      <c r="AD325" s="39"/>
      <c r="AE325" s="39"/>
      <c r="AR325" s="220" t="s">
        <v>245</v>
      </c>
      <c r="AT325" s="220" t="s">
        <v>134</v>
      </c>
      <c r="AU325" s="220" t="s">
        <v>84</v>
      </c>
      <c r="AY325" s="18" t="s">
        <v>131</v>
      </c>
      <c r="BE325" s="221">
        <f>IF(O325="základní",K325,0)</f>
        <v>0</v>
      </c>
      <c r="BF325" s="221">
        <f>IF(O325="snížená",K325,0)</f>
        <v>0</v>
      </c>
      <c r="BG325" s="221">
        <f>IF(O325="zákl. přenesená",K325,0)</f>
        <v>0</v>
      </c>
      <c r="BH325" s="221">
        <f>IF(O325="sníž. přenesená",K325,0)</f>
        <v>0</v>
      </c>
      <c r="BI325" s="221">
        <f>IF(O325="nulová",K325,0)</f>
        <v>0</v>
      </c>
      <c r="BJ325" s="18" t="s">
        <v>82</v>
      </c>
      <c r="BK325" s="221">
        <f>ROUND(P325*H325,2)</f>
        <v>0</v>
      </c>
      <c r="BL325" s="18" t="s">
        <v>245</v>
      </c>
      <c r="BM325" s="220" t="s">
        <v>547</v>
      </c>
    </row>
    <row r="326" s="2" customFormat="1">
      <c r="A326" s="39"/>
      <c r="B326" s="40"/>
      <c r="C326" s="41"/>
      <c r="D326" s="222" t="s">
        <v>141</v>
      </c>
      <c r="E326" s="41"/>
      <c r="F326" s="223" t="s">
        <v>548</v>
      </c>
      <c r="G326" s="41"/>
      <c r="H326" s="41"/>
      <c r="I326" s="224"/>
      <c r="J326" s="224"/>
      <c r="K326" s="41"/>
      <c r="L326" s="41"/>
      <c r="M326" s="45"/>
      <c r="N326" s="225"/>
      <c r="O326" s="226"/>
      <c r="P326" s="85"/>
      <c r="Q326" s="85"/>
      <c r="R326" s="85"/>
      <c r="S326" s="85"/>
      <c r="T326" s="85"/>
      <c r="U326" s="85"/>
      <c r="V326" s="85"/>
      <c r="W326" s="85"/>
      <c r="X326" s="86"/>
      <c r="Y326" s="39"/>
      <c r="Z326" s="39"/>
      <c r="AA326" s="39"/>
      <c r="AB326" s="39"/>
      <c r="AC326" s="39"/>
      <c r="AD326" s="39"/>
      <c r="AE326" s="39"/>
      <c r="AT326" s="18" t="s">
        <v>141</v>
      </c>
      <c r="AU326" s="18" t="s">
        <v>84</v>
      </c>
    </row>
    <row r="327" s="2" customFormat="1">
      <c r="A327" s="39"/>
      <c r="B327" s="40"/>
      <c r="C327" s="41"/>
      <c r="D327" s="227" t="s">
        <v>143</v>
      </c>
      <c r="E327" s="41"/>
      <c r="F327" s="228" t="s">
        <v>549</v>
      </c>
      <c r="G327" s="41"/>
      <c r="H327" s="41"/>
      <c r="I327" s="224"/>
      <c r="J327" s="224"/>
      <c r="K327" s="41"/>
      <c r="L327" s="41"/>
      <c r="M327" s="45"/>
      <c r="N327" s="225"/>
      <c r="O327" s="226"/>
      <c r="P327" s="85"/>
      <c r="Q327" s="85"/>
      <c r="R327" s="85"/>
      <c r="S327" s="85"/>
      <c r="T327" s="85"/>
      <c r="U327" s="85"/>
      <c r="V327" s="85"/>
      <c r="W327" s="85"/>
      <c r="X327" s="86"/>
      <c r="Y327" s="39"/>
      <c r="Z327" s="39"/>
      <c r="AA327" s="39"/>
      <c r="AB327" s="39"/>
      <c r="AC327" s="39"/>
      <c r="AD327" s="39"/>
      <c r="AE327" s="39"/>
      <c r="AT327" s="18" t="s">
        <v>143</v>
      </c>
      <c r="AU327" s="18" t="s">
        <v>84</v>
      </c>
    </row>
    <row r="328" s="14" customFormat="1">
      <c r="A328" s="14"/>
      <c r="B328" s="239"/>
      <c r="C328" s="240"/>
      <c r="D328" s="222" t="s">
        <v>145</v>
      </c>
      <c r="E328" s="241" t="s">
        <v>20</v>
      </c>
      <c r="F328" s="242" t="s">
        <v>550</v>
      </c>
      <c r="G328" s="240"/>
      <c r="H328" s="243">
        <v>19</v>
      </c>
      <c r="I328" s="244"/>
      <c r="J328" s="244"/>
      <c r="K328" s="240"/>
      <c r="L328" s="240"/>
      <c r="M328" s="245"/>
      <c r="N328" s="246"/>
      <c r="O328" s="247"/>
      <c r="P328" s="247"/>
      <c r="Q328" s="247"/>
      <c r="R328" s="247"/>
      <c r="S328" s="247"/>
      <c r="T328" s="247"/>
      <c r="U328" s="247"/>
      <c r="V328" s="247"/>
      <c r="W328" s="247"/>
      <c r="X328" s="248"/>
      <c r="Y328" s="14"/>
      <c r="Z328" s="14"/>
      <c r="AA328" s="14"/>
      <c r="AB328" s="14"/>
      <c r="AC328" s="14"/>
      <c r="AD328" s="14"/>
      <c r="AE328" s="14"/>
      <c r="AT328" s="249" t="s">
        <v>145</v>
      </c>
      <c r="AU328" s="249" t="s">
        <v>84</v>
      </c>
      <c r="AV328" s="14" t="s">
        <v>84</v>
      </c>
      <c r="AW328" s="14" t="s">
        <v>5</v>
      </c>
      <c r="AX328" s="14" t="s">
        <v>82</v>
      </c>
      <c r="AY328" s="249" t="s">
        <v>131</v>
      </c>
    </row>
    <row r="329" s="2" customFormat="1" ht="24.15" customHeight="1">
      <c r="A329" s="39"/>
      <c r="B329" s="40"/>
      <c r="C329" s="208" t="s">
        <v>551</v>
      </c>
      <c r="D329" s="208" t="s">
        <v>134</v>
      </c>
      <c r="E329" s="209" t="s">
        <v>552</v>
      </c>
      <c r="F329" s="210" t="s">
        <v>553</v>
      </c>
      <c r="G329" s="211" t="s">
        <v>159</v>
      </c>
      <c r="H329" s="212">
        <v>12.6</v>
      </c>
      <c r="I329" s="213"/>
      <c r="J329" s="213"/>
      <c r="K329" s="214">
        <f>ROUND(P329*H329,2)</f>
        <v>0</v>
      </c>
      <c r="L329" s="210" t="s">
        <v>138</v>
      </c>
      <c r="M329" s="45"/>
      <c r="N329" s="215" t="s">
        <v>20</v>
      </c>
      <c r="O329" s="216" t="s">
        <v>43</v>
      </c>
      <c r="P329" s="217">
        <f>I329+J329</f>
        <v>0</v>
      </c>
      <c r="Q329" s="217">
        <f>ROUND(I329*H329,2)</f>
        <v>0</v>
      </c>
      <c r="R329" s="217">
        <f>ROUND(J329*H329,2)</f>
        <v>0</v>
      </c>
      <c r="S329" s="85"/>
      <c r="T329" s="218">
        <f>S329*H329</f>
        <v>0</v>
      </c>
      <c r="U329" s="218">
        <v>0</v>
      </c>
      <c r="V329" s="218">
        <f>U329*H329</f>
        <v>0</v>
      </c>
      <c r="W329" s="218">
        <v>0.01069</v>
      </c>
      <c r="X329" s="219">
        <f>W329*H329</f>
        <v>0.13469400000000001</v>
      </c>
      <c r="Y329" s="39"/>
      <c r="Z329" s="39"/>
      <c r="AA329" s="39"/>
      <c r="AB329" s="39"/>
      <c r="AC329" s="39"/>
      <c r="AD329" s="39"/>
      <c r="AE329" s="39"/>
      <c r="AR329" s="220" t="s">
        <v>245</v>
      </c>
      <c r="AT329" s="220" t="s">
        <v>134</v>
      </c>
      <c r="AU329" s="220" t="s">
        <v>84</v>
      </c>
      <c r="AY329" s="18" t="s">
        <v>131</v>
      </c>
      <c r="BE329" s="221">
        <f>IF(O329="základní",K329,0)</f>
        <v>0</v>
      </c>
      <c r="BF329" s="221">
        <f>IF(O329="snížená",K329,0)</f>
        <v>0</v>
      </c>
      <c r="BG329" s="221">
        <f>IF(O329="zákl. přenesená",K329,0)</f>
        <v>0</v>
      </c>
      <c r="BH329" s="221">
        <f>IF(O329="sníž. přenesená",K329,0)</f>
        <v>0</v>
      </c>
      <c r="BI329" s="221">
        <f>IF(O329="nulová",K329,0)</f>
        <v>0</v>
      </c>
      <c r="BJ329" s="18" t="s">
        <v>82</v>
      </c>
      <c r="BK329" s="221">
        <f>ROUND(P329*H329,2)</f>
        <v>0</v>
      </c>
      <c r="BL329" s="18" t="s">
        <v>245</v>
      </c>
      <c r="BM329" s="220" t="s">
        <v>554</v>
      </c>
    </row>
    <row r="330" s="2" customFormat="1">
      <c r="A330" s="39"/>
      <c r="B330" s="40"/>
      <c r="C330" s="41"/>
      <c r="D330" s="222" t="s">
        <v>141</v>
      </c>
      <c r="E330" s="41"/>
      <c r="F330" s="223" t="s">
        <v>555</v>
      </c>
      <c r="G330" s="41"/>
      <c r="H330" s="41"/>
      <c r="I330" s="224"/>
      <c r="J330" s="224"/>
      <c r="K330" s="41"/>
      <c r="L330" s="41"/>
      <c r="M330" s="45"/>
      <c r="N330" s="225"/>
      <c r="O330" s="226"/>
      <c r="P330" s="85"/>
      <c r="Q330" s="85"/>
      <c r="R330" s="85"/>
      <c r="S330" s="85"/>
      <c r="T330" s="85"/>
      <c r="U330" s="85"/>
      <c r="V330" s="85"/>
      <c r="W330" s="85"/>
      <c r="X330" s="86"/>
      <c r="Y330" s="39"/>
      <c r="Z330" s="39"/>
      <c r="AA330" s="39"/>
      <c r="AB330" s="39"/>
      <c r="AC330" s="39"/>
      <c r="AD330" s="39"/>
      <c r="AE330" s="39"/>
      <c r="AT330" s="18" t="s">
        <v>141</v>
      </c>
      <c r="AU330" s="18" t="s">
        <v>84</v>
      </c>
    </row>
    <row r="331" s="2" customFormat="1">
      <c r="A331" s="39"/>
      <c r="B331" s="40"/>
      <c r="C331" s="41"/>
      <c r="D331" s="227" t="s">
        <v>143</v>
      </c>
      <c r="E331" s="41"/>
      <c r="F331" s="228" t="s">
        <v>556</v>
      </c>
      <c r="G331" s="41"/>
      <c r="H331" s="41"/>
      <c r="I331" s="224"/>
      <c r="J331" s="224"/>
      <c r="K331" s="41"/>
      <c r="L331" s="41"/>
      <c r="M331" s="45"/>
      <c r="N331" s="225"/>
      <c r="O331" s="226"/>
      <c r="P331" s="85"/>
      <c r="Q331" s="85"/>
      <c r="R331" s="85"/>
      <c r="S331" s="85"/>
      <c r="T331" s="85"/>
      <c r="U331" s="85"/>
      <c r="V331" s="85"/>
      <c r="W331" s="85"/>
      <c r="X331" s="86"/>
      <c r="Y331" s="39"/>
      <c r="Z331" s="39"/>
      <c r="AA331" s="39"/>
      <c r="AB331" s="39"/>
      <c r="AC331" s="39"/>
      <c r="AD331" s="39"/>
      <c r="AE331" s="39"/>
      <c r="AT331" s="18" t="s">
        <v>143</v>
      </c>
      <c r="AU331" s="18" t="s">
        <v>84</v>
      </c>
    </row>
    <row r="332" s="2" customFormat="1" ht="24.15" customHeight="1">
      <c r="A332" s="39"/>
      <c r="B332" s="40"/>
      <c r="C332" s="208" t="s">
        <v>557</v>
      </c>
      <c r="D332" s="208" t="s">
        <v>134</v>
      </c>
      <c r="E332" s="209" t="s">
        <v>558</v>
      </c>
      <c r="F332" s="210" t="s">
        <v>559</v>
      </c>
      <c r="G332" s="211" t="s">
        <v>258</v>
      </c>
      <c r="H332" s="212">
        <v>9</v>
      </c>
      <c r="I332" s="213"/>
      <c r="J332" s="213"/>
      <c r="K332" s="214">
        <f>ROUND(P332*H332,2)</f>
        <v>0</v>
      </c>
      <c r="L332" s="210" t="s">
        <v>138</v>
      </c>
      <c r="M332" s="45"/>
      <c r="N332" s="215" t="s">
        <v>20</v>
      </c>
      <c r="O332" s="216" t="s">
        <v>43</v>
      </c>
      <c r="P332" s="217">
        <f>I332+J332</f>
        <v>0</v>
      </c>
      <c r="Q332" s="217">
        <f>ROUND(I332*H332,2)</f>
        <v>0</v>
      </c>
      <c r="R332" s="217">
        <f>ROUND(J332*H332,2)</f>
        <v>0</v>
      </c>
      <c r="S332" s="85"/>
      <c r="T332" s="218">
        <f>S332*H332</f>
        <v>0</v>
      </c>
      <c r="U332" s="218">
        <v>0</v>
      </c>
      <c r="V332" s="218">
        <f>U332*H332</f>
        <v>0</v>
      </c>
      <c r="W332" s="218">
        <v>0.0090600000000000003</v>
      </c>
      <c r="X332" s="219">
        <f>W332*H332</f>
        <v>0.081540000000000001</v>
      </c>
      <c r="Y332" s="39"/>
      <c r="Z332" s="39"/>
      <c r="AA332" s="39"/>
      <c r="AB332" s="39"/>
      <c r="AC332" s="39"/>
      <c r="AD332" s="39"/>
      <c r="AE332" s="39"/>
      <c r="AR332" s="220" t="s">
        <v>245</v>
      </c>
      <c r="AT332" s="220" t="s">
        <v>134</v>
      </c>
      <c r="AU332" s="220" t="s">
        <v>84</v>
      </c>
      <c r="AY332" s="18" t="s">
        <v>131</v>
      </c>
      <c r="BE332" s="221">
        <f>IF(O332="základní",K332,0)</f>
        <v>0</v>
      </c>
      <c r="BF332" s="221">
        <f>IF(O332="snížená",K332,0)</f>
        <v>0</v>
      </c>
      <c r="BG332" s="221">
        <f>IF(O332="zákl. přenesená",K332,0)</f>
        <v>0</v>
      </c>
      <c r="BH332" s="221">
        <f>IF(O332="sníž. přenesená",K332,0)</f>
        <v>0</v>
      </c>
      <c r="BI332" s="221">
        <f>IF(O332="nulová",K332,0)</f>
        <v>0</v>
      </c>
      <c r="BJ332" s="18" t="s">
        <v>82</v>
      </c>
      <c r="BK332" s="221">
        <f>ROUND(P332*H332,2)</f>
        <v>0</v>
      </c>
      <c r="BL332" s="18" t="s">
        <v>245</v>
      </c>
      <c r="BM332" s="220" t="s">
        <v>560</v>
      </c>
    </row>
    <row r="333" s="2" customFormat="1">
      <c r="A333" s="39"/>
      <c r="B333" s="40"/>
      <c r="C333" s="41"/>
      <c r="D333" s="222" t="s">
        <v>141</v>
      </c>
      <c r="E333" s="41"/>
      <c r="F333" s="223" t="s">
        <v>561</v>
      </c>
      <c r="G333" s="41"/>
      <c r="H333" s="41"/>
      <c r="I333" s="224"/>
      <c r="J333" s="224"/>
      <c r="K333" s="41"/>
      <c r="L333" s="41"/>
      <c r="M333" s="45"/>
      <c r="N333" s="225"/>
      <c r="O333" s="226"/>
      <c r="P333" s="85"/>
      <c r="Q333" s="85"/>
      <c r="R333" s="85"/>
      <c r="S333" s="85"/>
      <c r="T333" s="85"/>
      <c r="U333" s="85"/>
      <c r="V333" s="85"/>
      <c r="W333" s="85"/>
      <c r="X333" s="86"/>
      <c r="Y333" s="39"/>
      <c r="Z333" s="39"/>
      <c r="AA333" s="39"/>
      <c r="AB333" s="39"/>
      <c r="AC333" s="39"/>
      <c r="AD333" s="39"/>
      <c r="AE333" s="39"/>
      <c r="AT333" s="18" t="s">
        <v>141</v>
      </c>
      <c r="AU333" s="18" t="s">
        <v>84</v>
      </c>
    </row>
    <row r="334" s="2" customFormat="1">
      <c r="A334" s="39"/>
      <c r="B334" s="40"/>
      <c r="C334" s="41"/>
      <c r="D334" s="227" t="s">
        <v>143</v>
      </c>
      <c r="E334" s="41"/>
      <c r="F334" s="228" t="s">
        <v>562</v>
      </c>
      <c r="G334" s="41"/>
      <c r="H334" s="41"/>
      <c r="I334" s="224"/>
      <c r="J334" s="224"/>
      <c r="K334" s="41"/>
      <c r="L334" s="41"/>
      <c r="M334" s="45"/>
      <c r="N334" s="225"/>
      <c r="O334" s="226"/>
      <c r="P334" s="85"/>
      <c r="Q334" s="85"/>
      <c r="R334" s="85"/>
      <c r="S334" s="85"/>
      <c r="T334" s="85"/>
      <c r="U334" s="85"/>
      <c r="V334" s="85"/>
      <c r="W334" s="85"/>
      <c r="X334" s="86"/>
      <c r="Y334" s="39"/>
      <c r="Z334" s="39"/>
      <c r="AA334" s="39"/>
      <c r="AB334" s="39"/>
      <c r="AC334" s="39"/>
      <c r="AD334" s="39"/>
      <c r="AE334" s="39"/>
      <c r="AT334" s="18" t="s">
        <v>143</v>
      </c>
      <c r="AU334" s="18" t="s">
        <v>84</v>
      </c>
    </row>
    <row r="335" s="2" customFormat="1" ht="24.15" customHeight="1">
      <c r="A335" s="39"/>
      <c r="B335" s="40"/>
      <c r="C335" s="208" t="s">
        <v>563</v>
      </c>
      <c r="D335" s="208" t="s">
        <v>134</v>
      </c>
      <c r="E335" s="209" t="s">
        <v>564</v>
      </c>
      <c r="F335" s="210" t="s">
        <v>565</v>
      </c>
      <c r="G335" s="211" t="s">
        <v>159</v>
      </c>
      <c r="H335" s="212">
        <v>72</v>
      </c>
      <c r="I335" s="213"/>
      <c r="J335" s="213"/>
      <c r="K335" s="214">
        <f>ROUND(P335*H335,2)</f>
        <v>0</v>
      </c>
      <c r="L335" s="210" t="s">
        <v>138</v>
      </c>
      <c r="M335" s="45"/>
      <c r="N335" s="215" t="s">
        <v>20</v>
      </c>
      <c r="O335" s="216" t="s">
        <v>43</v>
      </c>
      <c r="P335" s="217">
        <f>I335+J335</f>
        <v>0</v>
      </c>
      <c r="Q335" s="217">
        <f>ROUND(I335*H335,2)</f>
        <v>0</v>
      </c>
      <c r="R335" s="217">
        <f>ROUND(J335*H335,2)</f>
        <v>0</v>
      </c>
      <c r="S335" s="85"/>
      <c r="T335" s="218">
        <f>S335*H335</f>
        <v>0</v>
      </c>
      <c r="U335" s="218">
        <v>0</v>
      </c>
      <c r="V335" s="218">
        <f>U335*H335</f>
        <v>0</v>
      </c>
      <c r="W335" s="218">
        <v>0.0039399999999999999</v>
      </c>
      <c r="X335" s="219">
        <f>W335*H335</f>
        <v>0.28367999999999999</v>
      </c>
      <c r="Y335" s="39"/>
      <c r="Z335" s="39"/>
      <c r="AA335" s="39"/>
      <c r="AB335" s="39"/>
      <c r="AC335" s="39"/>
      <c r="AD335" s="39"/>
      <c r="AE335" s="39"/>
      <c r="AR335" s="220" t="s">
        <v>245</v>
      </c>
      <c r="AT335" s="220" t="s">
        <v>134</v>
      </c>
      <c r="AU335" s="220" t="s">
        <v>84</v>
      </c>
      <c r="AY335" s="18" t="s">
        <v>131</v>
      </c>
      <c r="BE335" s="221">
        <f>IF(O335="základní",K335,0)</f>
        <v>0</v>
      </c>
      <c r="BF335" s="221">
        <f>IF(O335="snížená",K335,0)</f>
        <v>0</v>
      </c>
      <c r="BG335" s="221">
        <f>IF(O335="zákl. přenesená",K335,0)</f>
        <v>0</v>
      </c>
      <c r="BH335" s="221">
        <f>IF(O335="sníž. přenesená",K335,0)</f>
        <v>0</v>
      </c>
      <c r="BI335" s="221">
        <f>IF(O335="nulová",K335,0)</f>
        <v>0</v>
      </c>
      <c r="BJ335" s="18" t="s">
        <v>82</v>
      </c>
      <c r="BK335" s="221">
        <f>ROUND(P335*H335,2)</f>
        <v>0</v>
      </c>
      <c r="BL335" s="18" t="s">
        <v>245</v>
      </c>
      <c r="BM335" s="220" t="s">
        <v>566</v>
      </c>
    </row>
    <row r="336" s="2" customFormat="1">
      <c r="A336" s="39"/>
      <c r="B336" s="40"/>
      <c r="C336" s="41"/>
      <c r="D336" s="222" t="s">
        <v>141</v>
      </c>
      <c r="E336" s="41"/>
      <c r="F336" s="223" t="s">
        <v>567</v>
      </c>
      <c r="G336" s="41"/>
      <c r="H336" s="41"/>
      <c r="I336" s="224"/>
      <c r="J336" s="224"/>
      <c r="K336" s="41"/>
      <c r="L336" s="41"/>
      <c r="M336" s="45"/>
      <c r="N336" s="225"/>
      <c r="O336" s="226"/>
      <c r="P336" s="85"/>
      <c r="Q336" s="85"/>
      <c r="R336" s="85"/>
      <c r="S336" s="85"/>
      <c r="T336" s="85"/>
      <c r="U336" s="85"/>
      <c r="V336" s="85"/>
      <c r="W336" s="85"/>
      <c r="X336" s="86"/>
      <c r="Y336" s="39"/>
      <c r="Z336" s="39"/>
      <c r="AA336" s="39"/>
      <c r="AB336" s="39"/>
      <c r="AC336" s="39"/>
      <c r="AD336" s="39"/>
      <c r="AE336" s="39"/>
      <c r="AT336" s="18" t="s">
        <v>141</v>
      </c>
      <c r="AU336" s="18" t="s">
        <v>84</v>
      </c>
    </row>
    <row r="337" s="2" customFormat="1">
      <c r="A337" s="39"/>
      <c r="B337" s="40"/>
      <c r="C337" s="41"/>
      <c r="D337" s="227" t="s">
        <v>143</v>
      </c>
      <c r="E337" s="41"/>
      <c r="F337" s="228" t="s">
        <v>568</v>
      </c>
      <c r="G337" s="41"/>
      <c r="H337" s="41"/>
      <c r="I337" s="224"/>
      <c r="J337" s="224"/>
      <c r="K337" s="41"/>
      <c r="L337" s="41"/>
      <c r="M337" s="45"/>
      <c r="N337" s="225"/>
      <c r="O337" s="226"/>
      <c r="P337" s="85"/>
      <c r="Q337" s="85"/>
      <c r="R337" s="85"/>
      <c r="S337" s="85"/>
      <c r="T337" s="85"/>
      <c r="U337" s="85"/>
      <c r="V337" s="85"/>
      <c r="W337" s="85"/>
      <c r="X337" s="86"/>
      <c r="Y337" s="39"/>
      <c r="Z337" s="39"/>
      <c r="AA337" s="39"/>
      <c r="AB337" s="39"/>
      <c r="AC337" s="39"/>
      <c r="AD337" s="39"/>
      <c r="AE337" s="39"/>
      <c r="AT337" s="18" t="s">
        <v>143</v>
      </c>
      <c r="AU337" s="18" t="s">
        <v>84</v>
      </c>
    </row>
    <row r="338" s="14" customFormat="1">
      <c r="A338" s="14"/>
      <c r="B338" s="239"/>
      <c r="C338" s="240"/>
      <c r="D338" s="222" t="s">
        <v>145</v>
      </c>
      <c r="E338" s="241" t="s">
        <v>20</v>
      </c>
      <c r="F338" s="242" t="s">
        <v>474</v>
      </c>
      <c r="G338" s="240"/>
      <c r="H338" s="243">
        <v>72</v>
      </c>
      <c r="I338" s="244"/>
      <c r="J338" s="244"/>
      <c r="K338" s="240"/>
      <c r="L338" s="240"/>
      <c r="M338" s="245"/>
      <c r="N338" s="246"/>
      <c r="O338" s="247"/>
      <c r="P338" s="247"/>
      <c r="Q338" s="247"/>
      <c r="R338" s="247"/>
      <c r="S338" s="247"/>
      <c r="T338" s="247"/>
      <c r="U338" s="247"/>
      <c r="V338" s="247"/>
      <c r="W338" s="247"/>
      <c r="X338" s="248"/>
      <c r="Y338" s="14"/>
      <c r="Z338" s="14"/>
      <c r="AA338" s="14"/>
      <c r="AB338" s="14"/>
      <c r="AC338" s="14"/>
      <c r="AD338" s="14"/>
      <c r="AE338" s="14"/>
      <c r="AT338" s="249" t="s">
        <v>145</v>
      </c>
      <c r="AU338" s="249" t="s">
        <v>84</v>
      </c>
      <c r="AV338" s="14" t="s">
        <v>84</v>
      </c>
      <c r="AW338" s="14" t="s">
        <v>5</v>
      </c>
      <c r="AX338" s="14" t="s">
        <v>82</v>
      </c>
      <c r="AY338" s="249" t="s">
        <v>131</v>
      </c>
    </row>
    <row r="339" s="2" customFormat="1" ht="24.15" customHeight="1">
      <c r="A339" s="39"/>
      <c r="B339" s="40"/>
      <c r="C339" s="208" t="s">
        <v>569</v>
      </c>
      <c r="D339" s="208" t="s">
        <v>134</v>
      </c>
      <c r="E339" s="209" t="s">
        <v>570</v>
      </c>
      <c r="F339" s="210" t="s">
        <v>571</v>
      </c>
      <c r="G339" s="211" t="s">
        <v>196</v>
      </c>
      <c r="H339" s="212">
        <v>1.236</v>
      </c>
      <c r="I339" s="213"/>
      <c r="J339" s="213"/>
      <c r="K339" s="214">
        <f>ROUND(P339*H339,2)</f>
        <v>0</v>
      </c>
      <c r="L339" s="210" t="s">
        <v>138</v>
      </c>
      <c r="M339" s="45"/>
      <c r="N339" s="215" t="s">
        <v>20</v>
      </c>
      <c r="O339" s="216" t="s">
        <v>43</v>
      </c>
      <c r="P339" s="217">
        <f>I339+J339</f>
        <v>0</v>
      </c>
      <c r="Q339" s="217">
        <f>ROUND(I339*H339,2)</f>
        <v>0</v>
      </c>
      <c r="R339" s="217">
        <f>ROUND(J339*H339,2)</f>
        <v>0</v>
      </c>
      <c r="S339" s="85"/>
      <c r="T339" s="218">
        <f>S339*H339</f>
        <v>0</v>
      </c>
      <c r="U339" s="218">
        <v>0</v>
      </c>
      <c r="V339" s="218">
        <f>U339*H339</f>
        <v>0</v>
      </c>
      <c r="W339" s="218">
        <v>0</v>
      </c>
      <c r="X339" s="219">
        <f>W339*H339</f>
        <v>0</v>
      </c>
      <c r="Y339" s="39"/>
      <c r="Z339" s="39"/>
      <c r="AA339" s="39"/>
      <c r="AB339" s="39"/>
      <c r="AC339" s="39"/>
      <c r="AD339" s="39"/>
      <c r="AE339" s="39"/>
      <c r="AR339" s="220" t="s">
        <v>245</v>
      </c>
      <c r="AT339" s="220" t="s">
        <v>134</v>
      </c>
      <c r="AU339" s="220" t="s">
        <v>84</v>
      </c>
      <c r="AY339" s="18" t="s">
        <v>131</v>
      </c>
      <c r="BE339" s="221">
        <f>IF(O339="základní",K339,0)</f>
        <v>0</v>
      </c>
      <c r="BF339" s="221">
        <f>IF(O339="snížená",K339,0)</f>
        <v>0</v>
      </c>
      <c r="BG339" s="221">
        <f>IF(O339="zákl. přenesená",K339,0)</f>
        <v>0</v>
      </c>
      <c r="BH339" s="221">
        <f>IF(O339="sníž. přenesená",K339,0)</f>
        <v>0</v>
      </c>
      <c r="BI339" s="221">
        <f>IF(O339="nulová",K339,0)</f>
        <v>0</v>
      </c>
      <c r="BJ339" s="18" t="s">
        <v>82</v>
      </c>
      <c r="BK339" s="221">
        <f>ROUND(P339*H339,2)</f>
        <v>0</v>
      </c>
      <c r="BL339" s="18" t="s">
        <v>245</v>
      </c>
      <c r="BM339" s="220" t="s">
        <v>572</v>
      </c>
    </row>
    <row r="340" s="2" customFormat="1">
      <c r="A340" s="39"/>
      <c r="B340" s="40"/>
      <c r="C340" s="41"/>
      <c r="D340" s="222" t="s">
        <v>141</v>
      </c>
      <c r="E340" s="41"/>
      <c r="F340" s="223" t="s">
        <v>573</v>
      </c>
      <c r="G340" s="41"/>
      <c r="H340" s="41"/>
      <c r="I340" s="224"/>
      <c r="J340" s="224"/>
      <c r="K340" s="41"/>
      <c r="L340" s="41"/>
      <c r="M340" s="45"/>
      <c r="N340" s="225"/>
      <c r="O340" s="226"/>
      <c r="P340" s="85"/>
      <c r="Q340" s="85"/>
      <c r="R340" s="85"/>
      <c r="S340" s="85"/>
      <c r="T340" s="85"/>
      <c r="U340" s="85"/>
      <c r="V340" s="85"/>
      <c r="W340" s="85"/>
      <c r="X340" s="86"/>
      <c r="Y340" s="39"/>
      <c r="Z340" s="39"/>
      <c r="AA340" s="39"/>
      <c r="AB340" s="39"/>
      <c r="AC340" s="39"/>
      <c r="AD340" s="39"/>
      <c r="AE340" s="39"/>
      <c r="AT340" s="18" t="s">
        <v>141</v>
      </c>
      <c r="AU340" s="18" t="s">
        <v>84</v>
      </c>
    </row>
    <row r="341" s="2" customFormat="1">
      <c r="A341" s="39"/>
      <c r="B341" s="40"/>
      <c r="C341" s="41"/>
      <c r="D341" s="227" t="s">
        <v>143</v>
      </c>
      <c r="E341" s="41"/>
      <c r="F341" s="228" t="s">
        <v>574</v>
      </c>
      <c r="G341" s="41"/>
      <c r="H341" s="41"/>
      <c r="I341" s="224"/>
      <c r="J341" s="224"/>
      <c r="K341" s="41"/>
      <c r="L341" s="41"/>
      <c r="M341" s="45"/>
      <c r="N341" s="225"/>
      <c r="O341" s="226"/>
      <c r="P341" s="85"/>
      <c r="Q341" s="85"/>
      <c r="R341" s="85"/>
      <c r="S341" s="85"/>
      <c r="T341" s="85"/>
      <c r="U341" s="85"/>
      <c r="V341" s="85"/>
      <c r="W341" s="85"/>
      <c r="X341" s="86"/>
      <c r="Y341" s="39"/>
      <c r="Z341" s="39"/>
      <c r="AA341" s="39"/>
      <c r="AB341" s="39"/>
      <c r="AC341" s="39"/>
      <c r="AD341" s="39"/>
      <c r="AE341" s="39"/>
      <c r="AT341" s="18" t="s">
        <v>143</v>
      </c>
      <c r="AU341" s="18" t="s">
        <v>84</v>
      </c>
    </row>
    <row r="342" s="12" customFormat="1" ht="22.8" customHeight="1">
      <c r="A342" s="12"/>
      <c r="B342" s="191"/>
      <c r="C342" s="192"/>
      <c r="D342" s="193" t="s">
        <v>73</v>
      </c>
      <c r="E342" s="206" t="s">
        <v>575</v>
      </c>
      <c r="F342" s="206" t="s">
        <v>576</v>
      </c>
      <c r="G342" s="192"/>
      <c r="H342" s="192"/>
      <c r="I342" s="195"/>
      <c r="J342" s="195"/>
      <c r="K342" s="207">
        <f>BK342</f>
        <v>0</v>
      </c>
      <c r="L342" s="192"/>
      <c r="M342" s="197"/>
      <c r="N342" s="198"/>
      <c r="O342" s="199"/>
      <c r="P342" s="199"/>
      <c r="Q342" s="200">
        <f>SUM(Q343:Q375)</f>
        <v>0</v>
      </c>
      <c r="R342" s="200">
        <f>SUM(R343:R375)</f>
        <v>0</v>
      </c>
      <c r="S342" s="199"/>
      <c r="T342" s="201">
        <f>SUM(T343:T375)</f>
        <v>0</v>
      </c>
      <c r="U342" s="199"/>
      <c r="V342" s="201">
        <f>SUM(V343:V375)</f>
        <v>3.6260369999999997</v>
      </c>
      <c r="W342" s="199"/>
      <c r="X342" s="202">
        <f>SUM(X343:X375)</f>
        <v>4.4067000000000007</v>
      </c>
      <c r="Y342" s="12"/>
      <c r="Z342" s="12"/>
      <c r="AA342" s="12"/>
      <c r="AB342" s="12"/>
      <c r="AC342" s="12"/>
      <c r="AD342" s="12"/>
      <c r="AE342" s="12"/>
      <c r="AR342" s="203" t="s">
        <v>84</v>
      </c>
      <c r="AT342" s="204" t="s">
        <v>73</v>
      </c>
      <c r="AU342" s="204" t="s">
        <v>82</v>
      </c>
      <c r="AY342" s="203" t="s">
        <v>131</v>
      </c>
      <c r="BK342" s="205">
        <f>SUM(BK343:BK375)</f>
        <v>0</v>
      </c>
    </row>
    <row r="343" s="2" customFormat="1" ht="24.15" customHeight="1">
      <c r="A343" s="39"/>
      <c r="B343" s="40"/>
      <c r="C343" s="208" t="s">
        <v>577</v>
      </c>
      <c r="D343" s="208" t="s">
        <v>134</v>
      </c>
      <c r="E343" s="209" t="s">
        <v>578</v>
      </c>
      <c r="F343" s="210" t="s">
        <v>579</v>
      </c>
      <c r="G343" s="211" t="s">
        <v>137</v>
      </c>
      <c r="H343" s="212">
        <v>230</v>
      </c>
      <c r="I343" s="213"/>
      <c r="J343" s="213"/>
      <c r="K343" s="214">
        <f>ROUND(P343*H343,2)</f>
        <v>0</v>
      </c>
      <c r="L343" s="210" t="s">
        <v>138</v>
      </c>
      <c r="M343" s="45"/>
      <c r="N343" s="215" t="s">
        <v>20</v>
      </c>
      <c r="O343" s="216" t="s">
        <v>43</v>
      </c>
      <c r="P343" s="217">
        <f>I343+J343</f>
        <v>0</v>
      </c>
      <c r="Q343" s="217">
        <f>ROUND(I343*H343,2)</f>
        <v>0</v>
      </c>
      <c r="R343" s="217">
        <f>ROUND(J343*H343,2)</f>
        <v>0</v>
      </c>
      <c r="S343" s="85"/>
      <c r="T343" s="218">
        <f>S343*H343</f>
        <v>0</v>
      </c>
      <c r="U343" s="218">
        <v>0</v>
      </c>
      <c r="V343" s="218">
        <f>U343*H343</f>
        <v>0</v>
      </c>
      <c r="W343" s="218">
        <v>0.017780000000000001</v>
      </c>
      <c r="X343" s="219">
        <f>W343*H343</f>
        <v>4.0894000000000004</v>
      </c>
      <c r="Y343" s="39"/>
      <c r="Z343" s="39"/>
      <c r="AA343" s="39"/>
      <c r="AB343" s="39"/>
      <c r="AC343" s="39"/>
      <c r="AD343" s="39"/>
      <c r="AE343" s="39"/>
      <c r="AR343" s="220" t="s">
        <v>245</v>
      </c>
      <c r="AT343" s="220" t="s">
        <v>134</v>
      </c>
      <c r="AU343" s="220" t="s">
        <v>84</v>
      </c>
      <c r="AY343" s="18" t="s">
        <v>131</v>
      </c>
      <c r="BE343" s="221">
        <f>IF(O343="základní",K343,0)</f>
        <v>0</v>
      </c>
      <c r="BF343" s="221">
        <f>IF(O343="snížená",K343,0)</f>
        <v>0</v>
      </c>
      <c r="BG343" s="221">
        <f>IF(O343="zákl. přenesená",K343,0)</f>
        <v>0</v>
      </c>
      <c r="BH343" s="221">
        <f>IF(O343="sníž. přenesená",K343,0)</f>
        <v>0</v>
      </c>
      <c r="BI343" s="221">
        <f>IF(O343="nulová",K343,0)</f>
        <v>0</v>
      </c>
      <c r="BJ343" s="18" t="s">
        <v>82</v>
      </c>
      <c r="BK343" s="221">
        <f>ROUND(P343*H343,2)</f>
        <v>0</v>
      </c>
      <c r="BL343" s="18" t="s">
        <v>245</v>
      </c>
      <c r="BM343" s="220" t="s">
        <v>580</v>
      </c>
    </row>
    <row r="344" s="2" customFormat="1">
      <c r="A344" s="39"/>
      <c r="B344" s="40"/>
      <c r="C344" s="41"/>
      <c r="D344" s="222" t="s">
        <v>141</v>
      </c>
      <c r="E344" s="41"/>
      <c r="F344" s="223" t="s">
        <v>581</v>
      </c>
      <c r="G344" s="41"/>
      <c r="H344" s="41"/>
      <c r="I344" s="224"/>
      <c r="J344" s="224"/>
      <c r="K344" s="41"/>
      <c r="L344" s="41"/>
      <c r="M344" s="45"/>
      <c r="N344" s="225"/>
      <c r="O344" s="226"/>
      <c r="P344" s="85"/>
      <c r="Q344" s="85"/>
      <c r="R344" s="85"/>
      <c r="S344" s="85"/>
      <c r="T344" s="85"/>
      <c r="U344" s="85"/>
      <c r="V344" s="85"/>
      <c r="W344" s="85"/>
      <c r="X344" s="86"/>
      <c r="Y344" s="39"/>
      <c r="Z344" s="39"/>
      <c r="AA344" s="39"/>
      <c r="AB344" s="39"/>
      <c r="AC344" s="39"/>
      <c r="AD344" s="39"/>
      <c r="AE344" s="39"/>
      <c r="AT344" s="18" t="s">
        <v>141</v>
      </c>
      <c r="AU344" s="18" t="s">
        <v>84</v>
      </c>
    </row>
    <row r="345" s="2" customFormat="1">
      <c r="A345" s="39"/>
      <c r="B345" s="40"/>
      <c r="C345" s="41"/>
      <c r="D345" s="227" t="s">
        <v>143</v>
      </c>
      <c r="E345" s="41"/>
      <c r="F345" s="228" t="s">
        <v>582</v>
      </c>
      <c r="G345" s="41"/>
      <c r="H345" s="41"/>
      <c r="I345" s="224"/>
      <c r="J345" s="224"/>
      <c r="K345" s="41"/>
      <c r="L345" s="41"/>
      <c r="M345" s="45"/>
      <c r="N345" s="225"/>
      <c r="O345" s="226"/>
      <c r="P345" s="85"/>
      <c r="Q345" s="85"/>
      <c r="R345" s="85"/>
      <c r="S345" s="85"/>
      <c r="T345" s="85"/>
      <c r="U345" s="85"/>
      <c r="V345" s="85"/>
      <c r="W345" s="85"/>
      <c r="X345" s="86"/>
      <c r="Y345" s="39"/>
      <c r="Z345" s="39"/>
      <c r="AA345" s="39"/>
      <c r="AB345" s="39"/>
      <c r="AC345" s="39"/>
      <c r="AD345" s="39"/>
      <c r="AE345" s="39"/>
      <c r="AT345" s="18" t="s">
        <v>143</v>
      </c>
      <c r="AU345" s="18" t="s">
        <v>84</v>
      </c>
    </row>
    <row r="346" s="2" customFormat="1">
      <c r="A346" s="39"/>
      <c r="B346" s="40"/>
      <c r="C346" s="208" t="s">
        <v>583</v>
      </c>
      <c r="D346" s="208" t="s">
        <v>134</v>
      </c>
      <c r="E346" s="209" t="s">
        <v>584</v>
      </c>
      <c r="F346" s="210" t="s">
        <v>585</v>
      </c>
      <c r="G346" s="211" t="s">
        <v>159</v>
      </c>
      <c r="H346" s="212">
        <v>30</v>
      </c>
      <c r="I346" s="213"/>
      <c r="J346" s="213"/>
      <c r="K346" s="214">
        <f>ROUND(P346*H346,2)</f>
        <v>0</v>
      </c>
      <c r="L346" s="210" t="s">
        <v>138</v>
      </c>
      <c r="M346" s="45"/>
      <c r="N346" s="215" t="s">
        <v>20</v>
      </c>
      <c r="O346" s="216" t="s">
        <v>43</v>
      </c>
      <c r="P346" s="217">
        <f>I346+J346</f>
        <v>0</v>
      </c>
      <c r="Q346" s="217">
        <f>ROUND(I346*H346,2)</f>
        <v>0</v>
      </c>
      <c r="R346" s="217">
        <f>ROUND(J346*H346,2)</f>
        <v>0</v>
      </c>
      <c r="S346" s="85"/>
      <c r="T346" s="218">
        <f>S346*H346</f>
        <v>0</v>
      </c>
      <c r="U346" s="218">
        <v>0</v>
      </c>
      <c r="V346" s="218">
        <f>U346*H346</f>
        <v>0</v>
      </c>
      <c r="W346" s="218">
        <v>0.0046299999999999996</v>
      </c>
      <c r="X346" s="219">
        <f>W346*H346</f>
        <v>0.1389</v>
      </c>
      <c r="Y346" s="39"/>
      <c r="Z346" s="39"/>
      <c r="AA346" s="39"/>
      <c r="AB346" s="39"/>
      <c r="AC346" s="39"/>
      <c r="AD346" s="39"/>
      <c r="AE346" s="39"/>
      <c r="AR346" s="220" t="s">
        <v>245</v>
      </c>
      <c r="AT346" s="220" t="s">
        <v>134</v>
      </c>
      <c r="AU346" s="220" t="s">
        <v>84</v>
      </c>
      <c r="AY346" s="18" t="s">
        <v>131</v>
      </c>
      <c r="BE346" s="221">
        <f>IF(O346="základní",K346,0)</f>
        <v>0</v>
      </c>
      <c r="BF346" s="221">
        <f>IF(O346="snížená",K346,0)</f>
        <v>0</v>
      </c>
      <c r="BG346" s="221">
        <f>IF(O346="zákl. přenesená",K346,0)</f>
        <v>0</v>
      </c>
      <c r="BH346" s="221">
        <f>IF(O346="sníž. přenesená",K346,0)</f>
        <v>0</v>
      </c>
      <c r="BI346" s="221">
        <f>IF(O346="nulová",K346,0)</f>
        <v>0</v>
      </c>
      <c r="BJ346" s="18" t="s">
        <v>82</v>
      </c>
      <c r="BK346" s="221">
        <f>ROUND(P346*H346,2)</f>
        <v>0</v>
      </c>
      <c r="BL346" s="18" t="s">
        <v>245</v>
      </c>
      <c r="BM346" s="220" t="s">
        <v>586</v>
      </c>
    </row>
    <row r="347" s="2" customFormat="1">
      <c r="A347" s="39"/>
      <c r="B347" s="40"/>
      <c r="C347" s="41"/>
      <c r="D347" s="222" t="s">
        <v>141</v>
      </c>
      <c r="E347" s="41"/>
      <c r="F347" s="223" t="s">
        <v>587</v>
      </c>
      <c r="G347" s="41"/>
      <c r="H347" s="41"/>
      <c r="I347" s="224"/>
      <c r="J347" s="224"/>
      <c r="K347" s="41"/>
      <c r="L347" s="41"/>
      <c r="M347" s="45"/>
      <c r="N347" s="225"/>
      <c r="O347" s="226"/>
      <c r="P347" s="85"/>
      <c r="Q347" s="85"/>
      <c r="R347" s="85"/>
      <c r="S347" s="85"/>
      <c r="T347" s="85"/>
      <c r="U347" s="85"/>
      <c r="V347" s="85"/>
      <c r="W347" s="85"/>
      <c r="X347" s="86"/>
      <c r="Y347" s="39"/>
      <c r="Z347" s="39"/>
      <c r="AA347" s="39"/>
      <c r="AB347" s="39"/>
      <c r="AC347" s="39"/>
      <c r="AD347" s="39"/>
      <c r="AE347" s="39"/>
      <c r="AT347" s="18" t="s">
        <v>141</v>
      </c>
      <c r="AU347" s="18" t="s">
        <v>84</v>
      </c>
    </row>
    <row r="348" s="2" customFormat="1">
      <c r="A348" s="39"/>
      <c r="B348" s="40"/>
      <c r="C348" s="41"/>
      <c r="D348" s="227" t="s">
        <v>143</v>
      </c>
      <c r="E348" s="41"/>
      <c r="F348" s="228" t="s">
        <v>588</v>
      </c>
      <c r="G348" s="41"/>
      <c r="H348" s="41"/>
      <c r="I348" s="224"/>
      <c r="J348" s="224"/>
      <c r="K348" s="41"/>
      <c r="L348" s="41"/>
      <c r="M348" s="45"/>
      <c r="N348" s="225"/>
      <c r="O348" s="226"/>
      <c r="P348" s="85"/>
      <c r="Q348" s="85"/>
      <c r="R348" s="85"/>
      <c r="S348" s="85"/>
      <c r="T348" s="85"/>
      <c r="U348" s="85"/>
      <c r="V348" s="85"/>
      <c r="W348" s="85"/>
      <c r="X348" s="86"/>
      <c r="Y348" s="39"/>
      <c r="Z348" s="39"/>
      <c r="AA348" s="39"/>
      <c r="AB348" s="39"/>
      <c r="AC348" s="39"/>
      <c r="AD348" s="39"/>
      <c r="AE348" s="39"/>
      <c r="AT348" s="18" t="s">
        <v>143</v>
      </c>
      <c r="AU348" s="18" t="s">
        <v>84</v>
      </c>
    </row>
    <row r="349" s="14" customFormat="1">
      <c r="A349" s="14"/>
      <c r="B349" s="239"/>
      <c r="C349" s="240"/>
      <c r="D349" s="222" t="s">
        <v>145</v>
      </c>
      <c r="E349" s="241" t="s">
        <v>20</v>
      </c>
      <c r="F349" s="242" t="s">
        <v>481</v>
      </c>
      <c r="G349" s="240"/>
      <c r="H349" s="243">
        <v>30</v>
      </c>
      <c r="I349" s="244"/>
      <c r="J349" s="244"/>
      <c r="K349" s="240"/>
      <c r="L349" s="240"/>
      <c r="M349" s="245"/>
      <c r="N349" s="246"/>
      <c r="O349" s="247"/>
      <c r="P349" s="247"/>
      <c r="Q349" s="247"/>
      <c r="R349" s="247"/>
      <c r="S349" s="247"/>
      <c r="T349" s="247"/>
      <c r="U349" s="247"/>
      <c r="V349" s="247"/>
      <c r="W349" s="247"/>
      <c r="X349" s="248"/>
      <c r="Y349" s="14"/>
      <c r="Z349" s="14"/>
      <c r="AA349" s="14"/>
      <c r="AB349" s="14"/>
      <c r="AC349" s="14"/>
      <c r="AD349" s="14"/>
      <c r="AE349" s="14"/>
      <c r="AT349" s="249" t="s">
        <v>145</v>
      </c>
      <c r="AU349" s="249" t="s">
        <v>84</v>
      </c>
      <c r="AV349" s="14" t="s">
        <v>84</v>
      </c>
      <c r="AW349" s="14" t="s">
        <v>5</v>
      </c>
      <c r="AX349" s="14" t="s">
        <v>82</v>
      </c>
      <c r="AY349" s="249" t="s">
        <v>131</v>
      </c>
    </row>
    <row r="350" s="2" customFormat="1">
      <c r="A350" s="39"/>
      <c r="B350" s="40"/>
      <c r="C350" s="208" t="s">
        <v>589</v>
      </c>
      <c r="D350" s="208" t="s">
        <v>134</v>
      </c>
      <c r="E350" s="209" t="s">
        <v>590</v>
      </c>
      <c r="F350" s="210" t="s">
        <v>591</v>
      </c>
      <c r="G350" s="211" t="s">
        <v>137</v>
      </c>
      <c r="H350" s="212">
        <v>230</v>
      </c>
      <c r="I350" s="213"/>
      <c r="J350" s="213"/>
      <c r="K350" s="214">
        <f>ROUND(P350*H350,2)</f>
        <v>0</v>
      </c>
      <c r="L350" s="210" t="s">
        <v>248</v>
      </c>
      <c r="M350" s="45"/>
      <c r="N350" s="215" t="s">
        <v>20</v>
      </c>
      <c r="O350" s="216" t="s">
        <v>43</v>
      </c>
      <c r="P350" s="217">
        <f>I350+J350</f>
        <v>0</v>
      </c>
      <c r="Q350" s="217">
        <f>ROUND(I350*H350,2)</f>
        <v>0</v>
      </c>
      <c r="R350" s="217">
        <f>ROUND(J350*H350,2)</f>
        <v>0</v>
      </c>
      <c r="S350" s="85"/>
      <c r="T350" s="218">
        <f>S350*H350</f>
        <v>0</v>
      </c>
      <c r="U350" s="218">
        <v>0.0135</v>
      </c>
      <c r="V350" s="218">
        <f>U350*H350</f>
        <v>3.105</v>
      </c>
      <c r="W350" s="218">
        <v>0</v>
      </c>
      <c r="X350" s="219">
        <f>W350*H350</f>
        <v>0</v>
      </c>
      <c r="Y350" s="39"/>
      <c r="Z350" s="39"/>
      <c r="AA350" s="39"/>
      <c r="AB350" s="39"/>
      <c r="AC350" s="39"/>
      <c r="AD350" s="39"/>
      <c r="AE350" s="39"/>
      <c r="AR350" s="220" t="s">
        <v>245</v>
      </c>
      <c r="AT350" s="220" t="s">
        <v>134</v>
      </c>
      <c r="AU350" s="220" t="s">
        <v>84</v>
      </c>
      <c r="AY350" s="18" t="s">
        <v>131</v>
      </c>
      <c r="BE350" s="221">
        <f>IF(O350="základní",K350,0)</f>
        <v>0</v>
      </c>
      <c r="BF350" s="221">
        <f>IF(O350="snížená",K350,0)</f>
        <v>0</v>
      </c>
      <c r="BG350" s="221">
        <f>IF(O350="zákl. přenesená",K350,0)</f>
        <v>0</v>
      </c>
      <c r="BH350" s="221">
        <f>IF(O350="sníž. přenesená",K350,0)</f>
        <v>0</v>
      </c>
      <c r="BI350" s="221">
        <f>IF(O350="nulová",K350,0)</f>
        <v>0</v>
      </c>
      <c r="BJ350" s="18" t="s">
        <v>82</v>
      </c>
      <c r="BK350" s="221">
        <f>ROUND(P350*H350,2)</f>
        <v>0</v>
      </c>
      <c r="BL350" s="18" t="s">
        <v>245</v>
      </c>
      <c r="BM350" s="220" t="s">
        <v>592</v>
      </c>
    </row>
    <row r="351" s="2" customFormat="1">
      <c r="A351" s="39"/>
      <c r="B351" s="40"/>
      <c r="C351" s="41"/>
      <c r="D351" s="222" t="s">
        <v>141</v>
      </c>
      <c r="E351" s="41"/>
      <c r="F351" s="223" t="s">
        <v>591</v>
      </c>
      <c r="G351" s="41"/>
      <c r="H351" s="41"/>
      <c r="I351" s="224"/>
      <c r="J351" s="224"/>
      <c r="K351" s="41"/>
      <c r="L351" s="41"/>
      <c r="M351" s="45"/>
      <c r="N351" s="225"/>
      <c r="O351" s="226"/>
      <c r="P351" s="85"/>
      <c r="Q351" s="85"/>
      <c r="R351" s="85"/>
      <c r="S351" s="85"/>
      <c r="T351" s="85"/>
      <c r="U351" s="85"/>
      <c r="V351" s="85"/>
      <c r="W351" s="85"/>
      <c r="X351" s="86"/>
      <c r="Y351" s="39"/>
      <c r="Z351" s="39"/>
      <c r="AA351" s="39"/>
      <c r="AB351" s="39"/>
      <c r="AC351" s="39"/>
      <c r="AD351" s="39"/>
      <c r="AE351" s="39"/>
      <c r="AT351" s="18" t="s">
        <v>141</v>
      </c>
      <c r="AU351" s="18" t="s">
        <v>84</v>
      </c>
    </row>
    <row r="352" s="2" customFormat="1">
      <c r="A352" s="39"/>
      <c r="B352" s="40"/>
      <c r="C352" s="208" t="s">
        <v>593</v>
      </c>
      <c r="D352" s="208" t="s">
        <v>134</v>
      </c>
      <c r="E352" s="209" t="s">
        <v>594</v>
      </c>
      <c r="F352" s="210" t="s">
        <v>595</v>
      </c>
      <c r="G352" s="211" t="s">
        <v>159</v>
      </c>
      <c r="H352" s="212">
        <v>31.600000000000001</v>
      </c>
      <c r="I352" s="213"/>
      <c r="J352" s="213"/>
      <c r="K352" s="214">
        <f>ROUND(P352*H352,2)</f>
        <v>0</v>
      </c>
      <c r="L352" s="210" t="s">
        <v>248</v>
      </c>
      <c r="M352" s="45"/>
      <c r="N352" s="215" t="s">
        <v>20</v>
      </c>
      <c r="O352" s="216" t="s">
        <v>43</v>
      </c>
      <c r="P352" s="217">
        <f>I352+J352</f>
        <v>0</v>
      </c>
      <c r="Q352" s="217">
        <f>ROUND(I352*H352,2)</f>
        <v>0</v>
      </c>
      <c r="R352" s="217">
        <f>ROUND(J352*H352,2)</f>
        <v>0</v>
      </c>
      <c r="S352" s="85"/>
      <c r="T352" s="218">
        <f>S352*H352</f>
        <v>0</v>
      </c>
      <c r="U352" s="218">
        <v>0.0080199999999999994</v>
      </c>
      <c r="V352" s="218">
        <f>U352*H352</f>
        <v>0.25343199999999999</v>
      </c>
      <c r="W352" s="218">
        <v>0</v>
      </c>
      <c r="X352" s="219">
        <f>W352*H352</f>
        <v>0</v>
      </c>
      <c r="Y352" s="39"/>
      <c r="Z352" s="39"/>
      <c r="AA352" s="39"/>
      <c r="AB352" s="39"/>
      <c r="AC352" s="39"/>
      <c r="AD352" s="39"/>
      <c r="AE352" s="39"/>
      <c r="AR352" s="220" t="s">
        <v>245</v>
      </c>
      <c r="AT352" s="220" t="s">
        <v>134</v>
      </c>
      <c r="AU352" s="220" t="s">
        <v>84</v>
      </c>
      <c r="AY352" s="18" t="s">
        <v>131</v>
      </c>
      <c r="BE352" s="221">
        <f>IF(O352="základní",K352,0)</f>
        <v>0</v>
      </c>
      <c r="BF352" s="221">
        <f>IF(O352="snížená",K352,0)</f>
        <v>0</v>
      </c>
      <c r="BG352" s="221">
        <f>IF(O352="zákl. přenesená",K352,0)</f>
        <v>0</v>
      </c>
      <c r="BH352" s="221">
        <f>IF(O352="sníž. přenesená",K352,0)</f>
        <v>0</v>
      </c>
      <c r="BI352" s="221">
        <f>IF(O352="nulová",K352,0)</f>
        <v>0</v>
      </c>
      <c r="BJ352" s="18" t="s">
        <v>82</v>
      </c>
      <c r="BK352" s="221">
        <f>ROUND(P352*H352,2)</f>
        <v>0</v>
      </c>
      <c r="BL352" s="18" t="s">
        <v>245</v>
      </c>
      <c r="BM352" s="220" t="s">
        <v>596</v>
      </c>
    </row>
    <row r="353" s="2" customFormat="1">
      <c r="A353" s="39"/>
      <c r="B353" s="40"/>
      <c r="C353" s="41"/>
      <c r="D353" s="222" t="s">
        <v>141</v>
      </c>
      <c r="E353" s="41"/>
      <c r="F353" s="223" t="s">
        <v>595</v>
      </c>
      <c r="G353" s="41"/>
      <c r="H353" s="41"/>
      <c r="I353" s="224"/>
      <c r="J353" s="224"/>
      <c r="K353" s="41"/>
      <c r="L353" s="41"/>
      <c r="M353" s="45"/>
      <c r="N353" s="225"/>
      <c r="O353" s="226"/>
      <c r="P353" s="85"/>
      <c r="Q353" s="85"/>
      <c r="R353" s="85"/>
      <c r="S353" s="85"/>
      <c r="T353" s="85"/>
      <c r="U353" s="85"/>
      <c r="V353" s="85"/>
      <c r="W353" s="85"/>
      <c r="X353" s="86"/>
      <c r="Y353" s="39"/>
      <c r="Z353" s="39"/>
      <c r="AA353" s="39"/>
      <c r="AB353" s="39"/>
      <c r="AC353" s="39"/>
      <c r="AD353" s="39"/>
      <c r="AE353" s="39"/>
      <c r="AT353" s="18" t="s">
        <v>141</v>
      </c>
      <c r="AU353" s="18" t="s">
        <v>84</v>
      </c>
    </row>
    <row r="354" s="14" customFormat="1">
      <c r="A354" s="14"/>
      <c r="B354" s="239"/>
      <c r="C354" s="240"/>
      <c r="D354" s="222" t="s">
        <v>145</v>
      </c>
      <c r="E354" s="241" t="s">
        <v>20</v>
      </c>
      <c r="F354" s="242" t="s">
        <v>363</v>
      </c>
      <c r="G354" s="240"/>
      <c r="H354" s="243">
        <v>31.600000000000001</v>
      </c>
      <c r="I354" s="244"/>
      <c r="J354" s="244"/>
      <c r="K354" s="240"/>
      <c r="L354" s="240"/>
      <c r="M354" s="245"/>
      <c r="N354" s="246"/>
      <c r="O354" s="247"/>
      <c r="P354" s="247"/>
      <c r="Q354" s="247"/>
      <c r="R354" s="247"/>
      <c r="S354" s="247"/>
      <c r="T354" s="247"/>
      <c r="U354" s="247"/>
      <c r="V354" s="247"/>
      <c r="W354" s="247"/>
      <c r="X354" s="248"/>
      <c r="Y354" s="14"/>
      <c r="Z354" s="14"/>
      <c r="AA354" s="14"/>
      <c r="AB354" s="14"/>
      <c r="AC354" s="14"/>
      <c r="AD354" s="14"/>
      <c r="AE354" s="14"/>
      <c r="AT354" s="249" t="s">
        <v>145</v>
      </c>
      <c r="AU354" s="249" t="s">
        <v>84</v>
      </c>
      <c r="AV354" s="14" t="s">
        <v>84</v>
      </c>
      <c r="AW354" s="14" t="s">
        <v>5</v>
      </c>
      <c r="AX354" s="14" t="s">
        <v>82</v>
      </c>
      <c r="AY354" s="249" t="s">
        <v>131</v>
      </c>
    </row>
    <row r="355" s="2" customFormat="1" ht="24.15" customHeight="1">
      <c r="A355" s="39"/>
      <c r="B355" s="40"/>
      <c r="C355" s="208" t="s">
        <v>597</v>
      </c>
      <c r="D355" s="208" t="s">
        <v>134</v>
      </c>
      <c r="E355" s="209" t="s">
        <v>598</v>
      </c>
      <c r="F355" s="210" t="s">
        <v>599</v>
      </c>
      <c r="G355" s="211" t="s">
        <v>159</v>
      </c>
      <c r="H355" s="212">
        <v>57.5</v>
      </c>
      <c r="I355" s="213"/>
      <c r="J355" s="213"/>
      <c r="K355" s="214">
        <f>ROUND(P355*H355,2)</f>
        <v>0</v>
      </c>
      <c r="L355" s="210" t="s">
        <v>248</v>
      </c>
      <c r="M355" s="45"/>
      <c r="N355" s="215" t="s">
        <v>20</v>
      </c>
      <c r="O355" s="216" t="s">
        <v>43</v>
      </c>
      <c r="P355" s="217">
        <f>I355+J355</f>
        <v>0</v>
      </c>
      <c r="Q355" s="217">
        <f>ROUND(I355*H355,2)</f>
        <v>0</v>
      </c>
      <c r="R355" s="217">
        <f>ROUND(J355*H355,2)</f>
        <v>0</v>
      </c>
      <c r="S355" s="85"/>
      <c r="T355" s="218">
        <f>S355*H355</f>
        <v>0</v>
      </c>
      <c r="U355" s="218">
        <v>0.0040099999999999997</v>
      </c>
      <c r="V355" s="218">
        <f>U355*H355</f>
        <v>0.23057499999999997</v>
      </c>
      <c r="W355" s="218">
        <v>0</v>
      </c>
      <c r="X355" s="219">
        <f>W355*H355</f>
        <v>0</v>
      </c>
      <c r="Y355" s="39"/>
      <c r="Z355" s="39"/>
      <c r="AA355" s="39"/>
      <c r="AB355" s="39"/>
      <c r="AC355" s="39"/>
      <c r="AD355" s="39"/>
      <c r="AE355" s="39"/>
      <c r="AR355" s="220" t="s">
        <v>245</v>
      </c>
      <c r="AT355" s="220" t="s">
        <v>134</v>
      </c>
      <c r="AU355" s="220" t="s">
        <v>84</v>
      </c>
      <c r="AY355" s="18" t="s">
        <v>131</v>
      </c>
      <c r="BE355" s="221">
        <f>IF(O355="základní",K355,0)</f>
        <v>0</v>
      </c>
      <c r="BF355" s="221">
        <f>IF(O355="snížená",K355,0)</f>
        <v>0</v>
      </c>
      <c r="BG355" s="221">
        <f>IF(O355="zákl. přenesená",K355,0)</f>
        <v>0</v>
      </c>
      <c r="BH355" s="221">
        <f>IF(O355="sníž. přenesená",K355,0)</f>
        <v>0</v>
      </c>
      <c r="BI355" s="221">
        <f>IF(O355="nulová",K355,0)</f>
        <v>0</v>
      </c>
      <c r="BJ355" s="18" t="s">
        <v>82</v>
      </c>
      <c r="BK355" s="221">
        <f>ROUND(P355*H355,2)</f>
        <v>0</v>
      </c>
      <c r="BL355" s="18" t="s">
        <v>245</v>
      </c>
      <c r="BM355" s="220" t="s">
        <v>600</v>
      </c>
    </row>
    <row r="356" s="2" customFormat="1">
      <c r="A356" s="39"/>
      <c r="B356" s="40"/>
      <c r="C356" s="41"/>
      <c r="D356" s="222" t="s">
        <v>141</v>
      </c>
      <c r="E356" s="41"/>
      <c r="F356" s="223" t="s">
        <v>599</v>
      </c>
      <c r="G356" s="41"/>
      <c r="H356" s="41"/>
      <c r="I356" s="224"/>
      <c r="J356" s="224"/>
      <c r="K356" s="41"/>
      <c r="L356" s="41"/>
      <c r="M356" s="45"/>
      <c r="N356" s="225"/>
      <c r="O356" s="226"/>
      <c r="P356" s="85"/>
      <c r="Q356" s="85"/>
      <c r="R356" s="85"/>
      <c r="S356" s="85"/>
      <c r="T356" s="85"/>
      <c r="U356" s="85"/>
      <c r="V356" s="85"/>
      <c r="W356" s="85"/>
      <c r="X356" s="86"/>
      <c r="Y356" s="39"/>
      <c r="Z356" s="39"/>
      <c r="AA356" s="39"/>
      <c r="AB356" s="39"/>
      <c r="AC356" s="39"/>
      <c r="AD356" s="39"/>
      <c r="AE356" s="39"/>
      <c r="AT356" s="18" t="s">
        <v>141</v>
      </c>
      <c r="AU356" s="18" t="s">
        <v>84</v>
      </c>
    </row>
    <row r="357" s="14" customFormat="1">
      <c r="A357" s="14"/>
      <c r="B357" s="239"/>
      <c r="C357" s="240"/>
      <c r="D357" s="222" t="s">
        <v>145</v>
      </c>
      <c r="E357" s="241" t="s">
        <v>20</v>
      </c>
      <c r="F357" s="242" t="s">
        <v>601</v>
      </c>
      <c r="G357" s="240"/>
      <c r="H357" s="243">
        <v>30</v>
      </c>
      <c r="I357" s="244"/>
      <c r="J357" s="244"/>
      <c r="K357" s="240"/>
      <c r="L357" s="240"/>
      <c r="M357" s="245"/>
      <c r="N357" s="246"/>
      <c r="O357" s="247"/>
      <c r="P357" s="247"/>
      <c r="Q357" s="247"/>
      <c r="R357" s="247"/>
      <c r="S357" s="247"/>
      <c r="T357" s="247"/>
      <c r="U357" s="247"/>
      <c r="V357" s="247"/>
      <c r="W357" s="247"/>
      <c r="X357" s="248"/>
      <c r="Y357" s="14"/>
      <c r="Z357" s="14"/>
      <c r="AA357" s="14"/>
      <c r="AB357" s="14"/>
      <c r="AC357" s="14"/>
      <c r="AD357" s="14"/>
      <c r="AE357" s="14"/>
      <c r="AT357" s="249" t="s">
        <v>145</v>
      </c>
      <c r="AU357" s="249" t="s">
        <v>84</v>
      </c>
      <c r="AV357" s="14" t="s">
        <v>84</v>
      </c>
      <c r="AW357" s="14" t="s">
        <v>5</v>
      </c>
      <c r="AX357" s="14" t="s">
        <v>74</v>
      </c>
      <c r="AY357" s="249" t="s">
        <v>131</v>
      </c>
    </row>
    <row r="358" s="14" customFormat="1">
      <c r="A358" s="14"/>
      <c r="B358" s="239"/>
      <c r="C358" s="240"/>
      <c r="D358" s="222" t="s">
        <v>145</v>
      </c>
      <c r="E358" s="241" t="s">
        <v>20</v>
      </c>
      <c r="F358" s="242" t="s">
        <v>384</v>
      </c>
      <c r="G358" s="240"/>
      <c r="H358" s="243">
        <v>27.5</v>
      </c>
      <c r="I358" s="244"/>
      <c r="J358" s="244"/>
      <c r="K358" s="240"/>
      <c r="L358" s="240"/>
      <c r="M358" s="245"/>
      <c r="N358" s="246"/>
      <c r="O358" s="247"/>
      <c r="P358" s="247"/>
      <c r="Q358" s="247"/>
      <c r="R358" s="247"/>
      <c r="S358" s="247"/>
      <c r="T358" s="247"/>
      <c r="U358" s="247"/>
      <c r="V358" s="247"/>
      <c r="W358" s="247"/>
      <c r="X358" s="248"/>
      <c r="Y358" s="14"/>
      <c r="Z358" s="14"/>
      <c r="AA358" s="14"/>
      <c r="AB358" s="14"/>
      <c r="AC358" s="14"/>
      <c r="AD358" s="14"/>
      <c r="AE358" s="14"/>
      <c r="AT358" s="249" t="s">
        <v>145</v>
      </c>
      <c r="AU358" s="249" t="s">
        <v>84</v>
      </c>
      <c r="AV358" s="14" t="s">
        <v>84</v>
      </c>
      <c r="AW358" s="14" t="s">
        <v>5</v>
      </c>
      <c r="AX358" s="14" t="s">
        <v>74</v>
      </c>
      <c r="AY358" s="249" t="s">
        <v>131</v>
      </c>
    </row>
    <row r="359" s="15" customFormat="1">
      <c r="A359" s="15"/>
      <c r="B359" s="250"/>
      <c r="C359" s="251"/>
      <c r="D359" s="222" t="s">
        <v>145</v>
      </c>
      <c r="E359" s="252" t="s">
        <v>20</v>
      </c>
      <c r="F359" s="253" t="s">
        <v>149</v>
      </c>
      <c r="G359" s="251"/>
      <c r="H359" s="254">
        <v>57.5</v>
      </c>
      <c r="I359" s="255"/>
      <c r="J359" s="255"/>
      <c r="K359" s="251"/>
      <c r="L359" s="251"/>
      <c r="M359" s="256"/>
      <c r="N359" s="257"/>
      <c r="O359" s="258"/>
      <c r="P359" s="258"/>
      <c r="Q359" s="258"/>
      <c r="R359" s="258"/>
      <c r="S359" s="258"/>
      <c r="T359" s="258"/>
      <c r="U359" s="258"/>
      <c r="V359" s="258"/>
      <c r="W359" s="258"/>
      <c r="X359" s="259"/>
      <c r="Y359" s="15"/>
      <c r="Z359" s="15"/>
      <c r="AA359" s="15"/>
      <c r="AB359" s="15"/>
      <c r="AC359" s="15"/>
      <c r="AD359" s="15"/>
      <c r="AE359" s="15"/>
      <c r="AT359" s="260" t="s">
        <v>145</v>
      </c>
      <c r="AU359" s="260" t="s">
        <v>84</v>
      </c>
      <c r="AV359" s="15" t="s">
        <v>139</v>
      </c>
      <c r="AW359" s="15" t="s">
        <v>5</v>
      </c>
      <c r="AX359" s="15" t="s">
        <v>82</v>
      </c>
      <c r="AY359" s="260" t="s">
        <v>131</v>
      </c>
    </row>
    <row r="360" s="2" customFormat="1">
      <c r="A360" s="39"/>
      <c r="B360" s="40"/>
      <c r="C360" s="208" t="s">
        <v>602</v>
      </c>
      <c r="D360" s="208" t="s">
        <v>134</v>
      </c>
      <c r="E360" s="209" t="s">
        <v>603</v>
      </c>
      <c r="F360" s="210" t="s">
        <v>604</v>
      </c>
      <c r="G360" s="211" t="s">
        <v>137</v>
      </c>
      <c r="H360" s="212">
        <v>230</v>
      </c>
      <c r="I360" s="213"/>
      <c r="J360" s="213"/>
      <c r="K360" s="214">
        <f>ROUND(P360*H360,2)</f>
        <v>0</v>
      </c>
      <c r="L360" s="210" t="s">
        <v>138</v>
      </c>
      <c r="M360" s="45"/>
      <c r="N360" s="215" t="s">
        <v>20</v>
      </c>
      <c r="O360" s="216" t="s">
        <v>43</v>
      </c>
      <c r="P360" s="217">
        <f>I360+J360</f>
        <v>0</v>
      </c>
      <c r="Q360" s="217">
        <f>ROUND(I360*H360,2)</f>
        <v>0</v>
      </c>
      <c r="R360" s="217">
        <f>ROUND(J360*H360,2)</f>
        <v>0</v>
      </c>
      <c r="S360" s="85"/>
      <c r="T360" s="218">
        <f>S360*H360</f>
        <v>0</v>
      </c>
      <c r="U360" s="218">
        <v>6.9999999999999999E-06</v>
      </c>
      <c r="V360" s="218">
        <f>U360*H360</f>
        <v>0.0016099999999999999</v>
      </c>
      <c r="W360" s="218">
        <v>0</v>
      </c>
      <c r="X360" s="219">
        <f>W360*H360</f>
        <v>0</v>
      </c>
      <c r="Y360" s="39"/>
      <c r="Z360" s="39"/>
      <c r="AA360" s="39"/>
      <c r="AB360" s="39"/>
      <c r="AC360" s="39"/>
      <c r="AD360" s="39"/>
      <c r="AE360" s="39"/>
      <c r="AR360" s="220" t="s">
        <v>245</v>
      </c>
      <c r="AT360" s="220" t="s">
        <v>134</v>
      </c>
      <c r="AU360" s="220" t="s">
        <v>84</v>
      </c>
      <c r="AY360" s="18" t="s">
        <v>131</v>
      </c>
      <c r="BE360" s="221">
        <f>IF(O360="základní",K360,0)</f>
        <v>0</v>
      </c>
      <c r="BF360" s="221">
        <f>IF(O360="snížená",K360,0)</f>
        <v>0</v>
      </c>
      <c r="BG360" s="221">
        <f>IF(O360="zákl. přenesená",K360,0)</f>
        <v>0</v>
      </c>
      <c r="BH360" s="221">
        <f>IF(O360="sníž. přenesená",K360,0)</f>
        <v>0</v>
      </c>
      <c r="BI360" s="221">
        <f>IF(O360="nulová",K360,0)</f>
        <v>0</v>
      </c>
      <c r="BJ360" s="18" t="s">
        <v>82</v>
      </c>
      <c r="BK360" s="221">
        <f>ROUND(P360*H360,2)</f>
        <v>0</v>
      </c>
      <c r="BL360" s="18" t="s">
        <v>245</v>
      </c>
      <c r="BM360" s="220" t="s">
        <v>605</v>
      </c>
    </row>
    <row r="361" s="2" customFormat="1">
      <c r="A361" s="39"/>
      <c r="B361" s="40"/>
      <c r="C361" s="41"/>
      <c r="D361" s="222" t="s">
        <v>141</v>
      </c>
      <c r="E361" s="41"/>
      <c r="F361" s="223" t="s">
        <v>606</v>
      </c>
      <c r="G361" s="41"/>
      <c r="H361" s="41"/>
      <c r="I361" s="224"/>
      <c r="J361" s="224"/>
      <c r="K361" s="41"/>
      <c r="L361" s="41"/>
      <c r="M361" s="45"/>
      <c r="N361" s="225"/>
      <c r="O361" s="226"/>
      <c r="P361" s="85"/>
      <c r="Q361" s="85"/>
      <c r="R361" s="85"/>
      <c r="S361" s="85"/>
      <c r="T361" s="85"/>
      <c r="U361" s="85"/>
      <c r="V361" s="85"/>
      <c r="W361" s="85"/>
      <c r="X361" s="86"/>
      <c r="Y361" s="39"/>
      <c r="Z361" s="39"/>
      <c r="AA361" s="39"/>
      <c r="AB361" s="39"/>
      <c r="AC361" s="39"/>
      <c r="AD361" s="39"/>
      <c r="AE361" s="39"/>
      <c r="AT361" s="18" t="s">
        <v>141</v>
      </c>
      <c r="AU361" s="18" t="s">
        <v>84</v>
      </c>
    </row>
    <row r="362" s="2" customFormat="1">
      <c r="A362" s="39"/>
      <c r="B362" s="40"/>
      <c r="C362" s="41"/>
      <c r="D362" s="227" t="s">
        <v>143</v>
      </c>
      <c r="E362" s="41"/>
      <c r="F362" s="228" t="s">
        <v>607</v>
      </c>
      <c r="G362" s="41"/>
      <c r="H362" s="41"/>
      <c r="I362" s="224"/>
      <c r="J362" s="224"/>
      <c r="K362" s="41"/>
      <c r="L362" s="41"/>
      <c r="M362" s="45"/>
      <c r="N362" s="225"/>
      <c r="O362" s="226"/>
      <c r="P362" s="85"/>
      <c r="Q362" s="85"/>
      <c r="R362" s="85"/>
      <c r="S362" s="85"/>
      <c r="T362" s="85"/>
      <c r="U362" s="85"/>
      <c r="V362" s="85"/>
      <c r="W362" s="85"/>
      <c r="X362" s="86"/>
      <c r="Y362" s="39"/>
      <c r="Z362" s="39"/>
      <c r="AA362" s="39"/>
      <c r="AB362" s="39"/>
      <c r="AC362" s="39"/>
      <c r="AD362" s="39"/>
      <c r="AE362" s="39"/>
      <c r="AT362" s="18" t="s">
        <v>143</v>
      </c>
      <c r="AU362" s="18" t="s">
        <v>84</v>
      </c>
    </row>
    <row r="363" s="2" customFormat="1" ht="24.15" customHeight="1">
      <c r="A363" s="39"/>
      <c r="B363" s="40"/>
      <c r="C363" s="261" t="s">
        <v>608</v>
      </c>
      <c r="D363" s="261" t="s">
        <v>289</v>
      </c>
      <c r="E363" s="262" t="s">
        <v>609</v>
      </c>
      <c r="F363" s="263" t="s">
        <v>610</v>
      </c>
      <c r="G363" s="264" t="s">
        <v>137</v>
      </c>
      <c r="H363" s="265">
        <v>253</v>
      </c>
      <c r="I363" s="266"/>
      <c r="J363" s="267"/>
      <c r="K363" s="268">
        <f>ROUND(P363*H363,2)</f>
        <v>0</v>
      </c>
      <c r="L363" s="263" t="s">
        <v>138</v>
      </c>
      <c r="M363" s="269"/>
      <c r="N363" s="270" t="s">
        <v>20</v>
      </c>
      <c r="O363" s="216" t="s">
        <v>43</v>
      </c>
      <c r="P363" s="217">
        <f>I363+J363</f>
        <v>0</v>
      </c>
      <c r="Q363" s="217">
        <f>ROUND(I363*H363,2)</f>
        <v>0</v>
      </c>
      <c r="R363" s="217">
        <f>ROUND(J363*H363,2)</f>
        <v>0</v>
      </c>
      <c r="S363" s="85"/>
      <c r="T363" s="218">
        <f>S363*H363</f>
        <v>0</v>
      </c>
      <c r="U363" s="218">
        <v>0.00013999999999999999</v>
      </c>
      <c r="V363" s="218">
        <f>U363*H363</f>
        <v>0.03542</v>
      </c>
      <c r="W363" s="218">
        <v>0</v>
      </c>
      <c r="X363" s="219">
        <f>W363*H363</f>
        <v>0</v>
      </c>
      <c r="Y363" s="39"/>
      <c r="Z363" s="39"/>
      <c r="AA363" s="39"/>
      <c r="AB363" s="39"/>
      <c r="AC363" s="39"/>
      <c r="AD363" s="39"/>
      <c r="AE363" s="39"/>
      <c r="AR363" s="220" t="s">
        <v>292</v>
      </c>
      <c r="AT363" s="220" t="s">
        <v>289</v>
      </c>
      <c r="AU363" s="220" t="s">
        <v>84</v>
      </c>
      <c r="AY363" s="18" t="s">
        <v>131</v>
      </c>
      <c r="BE363" s="221">
        <f>IF(O363="základní",K363,0)</f>
        <v>0</v>
      </c>
      <c r="BF363" s="221">
        <f>IF(O363="snížená",K363,0)</f>
        <v>0</v>
      </c>
      <c r="BG363" s="221">
        <f>IF(O363="zákl. přenesená",K363,0)</f>
        <v>0</v>
      </c>
      <c r="BH363" s="221">
        <f>IF(O363="sníž. přenesená",K363,0)</f>
        <v>0</v>
      </c>
      <c r="BI363" s="221">
        <f>IF(O363="nulová",K363,0)</f>
        <v>0</v>
      </c>
      <c r="BJ363" s="18" t="s">
        <v>82</v>
      </c>
      <c r="BK363" s="221">
        <f>ROUND(P363*H363,2)</f>
        <v>0</v>
      </c>
      <c r="BL363" s="18" t="s">
        <v>245</v>
      </c>
      <c r="BM363" s="220" t="s">
        <v>611</v>
      </c>
    </row>
    <row r="364" s="2" customFormat="1">
      <c r="A364" s="39"/>
      <c r="B364" s="40"/>
      <c r="C364" s="41"/>
      <c r="D364" s="222" t="s">
        <v>141</v>
      </c>
      <c r="E364" s="41"/>
      <c r="F364" s="223" t="s">
        <v>610</v>
      </c>
      <c r="G364" s="41"/>
      <c r="H364" s="41"/>
      <c r="I364" s="224"/>
      <c r="J364" s="224"/>
      <c r="K364" s="41"/>
      <c r="L364" s="41"/>
      <c r="M364" s="45"/>
      <c r="N364" s="225"/>
      <c r="O364" s="226"/>
      <c r="P364" s="85"/>
      <c r="Q364" s="85"/>
      <c r="R364" s="85"/>
      <c r="S364" s="85"/>
      <c r="T364" s="85"/>
      <c r="U364" s="85"/>
      <c r="V364" s="85"/>
      <c r="W364" s="85"/>
      <c r="X364" s="86"/>
      <c r="Y364" s="39"/>
      <c r="Z364" s="39"/>
      <c r="AA364" s="39"/>
      <c r="AB364" s="39"/>
      <c r="AC364" s="39"/>
      <c r="AD364" s="39"/>
      <c r="AE364" s="39"/>
      <c r="AT364" s="18" t="s">
        <v>141</v>
      </c>
      <c r="AU364" s="18" t="s">
        <v>84</v>
      </c>
    </row>
    <row r="365" s="14" customFormat="1">
      <c r="A365" s="14"/>
      <c r="B365" s="239"/>
      <c r="C365" s="240"/>
      <c r="D365" s="222" t="s">
        <v>145</v>
      </c>
      <c r="E365" s="241" t="s">
        <v>20</v>
      </c>
      <c r="F365" s="242" t="s">
        <v>612</v>
      </c>
      <c r="G365" s="240"/>
      <c r="H365" s="243">
        <v>253</v>
      </c>
      <c r="I365" s="244"/>
      <c r="J365" s="244"/>
      <c r="K365" s="240"/>
      <c r="L365" s="240"/>
      <c r="M365" s="245"/>
      <c r="N365" s="246"/>
      <c r="O365" s="247"/>
      <c r="P365" s="247"/>
      <c r="Q365" s="247"/>
      <c r="R365" s="247"/>
      <c r="S365" s="247"/>
      <c r="T365" s="247"/>
      <c r="U365" s="247"/>
      <c r="V365" s="247"/>
      <c r="W365" s="247"/>
      <c r="X365" s="248"/>
      <c r="Y365" s="14"/>
      <c r="Z365" s="14"/>
      <c r="AA365" s="14"/>
      <c r="AB365" s="14"/>
      <c r="AC365" s="14"/>
      <c r="AD365" s="14"/>
      <c r="AE365" s="14"/>
      <c r="AT365" s="249" t="s">
        <v>145</v>
      </c>
      <c r="AU365" s="249" t="s">
        <v>84</v>
      </c>
      <c r="AV365" s="14" t="s">
        <v>84</v>
      </c>
      <c r="AW365" s="14" t="s">
        <v>5</v>
      </c>
      <c r="AX365" s="14" t="s">
        <v>82</v>
      </c>
      <c r="AY365" s="249" t="s">
        <v>131</v>
      </c>
    </row>
    <row r="366" s="2" customFormat="1" ht="24.15" customHeight="1">
      <c r="A366" s="39"/>
      <c r="B366" s="40"/>
      <c r="C366" s="208" t="s">
        <v>613</v>
      </c>
      <c r="D366" s="208" t="s">
        <v>134</v>
      </c>
      <c r="E366" s="209" t="s">
        <v>614</v>
      </c>
      <c r="F366" s="210" t="s">
        <v>615</v>
      </c>
      <c r="G366" s="211" t="s">
        <v>137</v>
      </c>
      <c r="H366" s="212">
        <v>230</v>
      </c>
      <c r="I366" s="213"/>
      <c r="J366" s="213"/>
      <c r="K366" s="214">
        <f>ROUND(P366*H366,2)</f>
        <v>0</v>
      </c>
      <c r="L366" s="210" t="s">
        <v>138</v>
      </c>
      <c r="M366" s="45"/>
      <c r="N366" s="215" t="s">
        <v>20</v>
      </c>
      <c r="O366" s="216" t="s">
        <v>43</v>
      </c>
      <c r="P366" s="217">
        <f>I366+J366</f>
        <v>0</v>
      </c>
      <c r="Q366" s="217">
        <f>ROUND(I366*H366,2)</f>
        <v>0</v>
      </c>
      <c r="R366" s="217">
        <f>ROUND(J366*H366,2)</f>
        <v>0</v>
      </c>
      <c r="S366" s="85"/>
      <c r="T366" s="218">
        <f>S366*H366</f>
        <v>0</v>
      </c>
      <c r="U366" s="218">
        <v>0</v>
      </c>
      <c r="V366" s="218">
        <f>U366*H366</f>
        <v>0</v>
      </c>
      <c r="W366" s="218">
        <v>0.00012999999999999999</v>
      </c>
      <c r="X366" s="219">
        <f>W366*H366</f>
        <v>0.029899999999999996</v>
      </c>
      <c r="Y366" s="39"/>
      <c r="Z366" s="39"/>
      <c r="AA366" s="39"/>
      <c r="AB366" s="39"/>
      <c r="AC366" s="39"/>
      <c r="AD366" s="39"/>
      <c r="AE366" s="39"/>
      <c r="AR366" s="220" t="s">
        <v>245</v>
      </c>
      <c r="AT366" s="220" t="s">
        <v>134</v>
      </c>
      <c r="AU366" s="220" t="s">
        <v>84</v>
      </c>
      <c r="AY366" s="18" t="s">
        <v>131</v>
      </c>
      <c r="BE366" s="221">
        <f>IF(O366="základní",K366,0)</f>
        <v>0</v>
      </c>
      <c r="BF366" s="221">
        <f>IF(O366="snížená",K366,0)</f>
        <v>0</v>
      </c>
      <c r="BG366" s="221">
        <f>IF(O366="zákl. přenesená",K366,0)</f>
        <v>0</v>
      </c>
      <c r="BH366" s="221">
        <f>IF(O366="sníž. přenesená",K366,0)</f>
        <v>0</v>
      </c>
      <c r="BI366" s="221">
        <f>IF(O366="nulová",K366,0)</f>
        <v>0</v>
      </c>
      <c r="BJ366" s="18" t="s">
        <v>82</v>
      </c>
      <c r="BK366" s="221">
        <f>ROUND(P366*H366,2)</f>
        <v>0</v>
      </c>
      <c r="BL366" s="18" t="s">
        <v>245</v>
      </c>
      <c r="BM366" s="220" t="s">
        <v>616</v>
      </c>
    </row>
    <row r="367" s="2" customFormat="1">
      <c r="A367" s="39"/>
      <c r="B367" s="40"/>
      <c r="C367" s="41"/>
      <c r="D367" s="222" t="s">
        <v>141</v>
      </c>
      <c r="E367" s="41"/>
      <c r="F367" s="223" t="s">
        <v>615</v>
      </c>
      <c r="G367" s="41"/>
      <c r="H367" s="41"/>
      <c r="I367" s="224"/>
      <c r="J367" s="224"/>
      <c r="K367" s="41"/>
      <c r="L367" s="41"/>
      <c r="M367" s="45"/>
      <c r="N367" s="225"/>
      <c r="O367" s="226"/>
      <c r="P367" s="85"/>
      <c r="Q367" s="85"/>
      <c r="R367" s="85"/>
      <c r="S367" s="85"/>
      <c r="T367" s="85"/>
      <c r="U367" s="85"/>
      <c r="V367" s="85"/>
      <c r="W367" s="85"/>
      <c r="X367" s="86"/>
      <c r="Y367" s="39"/>
      <c r="Z367" s="39"/>
      <c r="AA367" s="39"/>
      <c r="AB367" s="39"/>
      <c r="AC367" s="39"/>
      <c r="AD367" s="39"/>
      <c r="AE367" s="39"/>
      <c r="AT367" s="18" t="s">
        <v>141</v>
      </c>
      <c r="AU367" s="18" t="s">
        <v>84</v>
      </c>
    </row>
    <row r="368" s="2" customFormat="1">
      <c r="A368" s="39"/>
      <c r="B368" s="40"/>
      <c r="C368" s="41"/>
      <c r="D368" s="227" t="s">
        <v>143</v>
      </c>
      <c r="E368" s="41"/>
      <c r="F368" s="228" t="s">
        <v>617</v>
      </c>
      <c r="G368" s="41"/>
      <c r="H368" s="41"/>
      <c r="I368" s="224"/>
      <c r="J368" s="224"/>
      <c r="K368" s="41"/>
      <c r="L368" s="41"/>
      <c r="M368" s="45"/>
      <c r="N368" s="225"/>
      <c r="O368" s="226"/>
      <c r="P368" s="85"/>
      <c r="Q368" s="85"/>
      <c r="R368" s="85"/>
      <c r="S368" s="85"/>
      <c r="T368" s="85"/>
      <c r="U368" s="85"/>
      <c r="V368" s="85"/>
      <c r="W368" s="85"/>
      <c r="X368" s="86"/>
      <c r="Y368" s="39"/>
      <c r="Z368" s="39"/>
      <c r="AA368" s="39"/>
      <c r="AB368" s="39"/>
      <c r="AC368" s="39"/>
      <c r="AD368" s="39"/>
      <c r="AE368" s="39"/>
      <c r="AT368" s="18" t="s">
        <v>143</v>
      </c>
      <c r="AU368" s="18" t="s">
        <v>84</v>
      </c>
    </row>
    <row r="369" s="2" customFormat="1" ht="24.15" customHeight="1">
      <c r="A369" s="39"/>
      <c r="B369" s="40"/>
      <c r="C369" s="208" t="s">
        <v>618</v>
      </c>
      <c r="D369" s="208" t="s">
        <v>134</v>
      </c>
      <c r="E369" s="209" t="s">
        <v>619</v>
      </c>
      <c r="F369" s="210" t="s">
        <v>620</v>
      </c>
      <c r="G369" s="211" t="s">
        <v>258</v>
      </c>
      <c r="H369" s="212">
        <v>9</v>
      </c>
      <c r="I369" s="213"/>
      <c r="J369" s="213"/>
      <c r="K369" s="214">
        <f>ROUND(P369*H369,2)</f>
        <v>0</v>
      </c>
      <c r="L369" s="210" t="s">
        <v>138</v>
      </c>
      <c r="M369" s="45"/>
      <c r="N369" s="215" t="s">
        <v>20</v>
      </c>
      <c r="O369" s="216" t="s">
        <v>43</v>
      </c>
      <c r="P369" s="217">
        <f>I369+J369</f>
        <v>0</v>
      </c>
      <c r="Q369" s="217">
        <f>ROUND(I369*H369,2)</f>
        <v>0</v>
      </c>
      <c r="R369" s="217">
        <f>ROUND(J369*H369,2)</f>
        <v>0</v>
      </c>
      <c r="S369" s="85"/>
      <c r="T369" s="218">
        <f>S369*H369</f>
        <v>0</v>
      </c>
      <c r="U369" s="218">
        <v>0</v>
      </c>
      <c r="V369" s="218">
        <f>U369*H369</f>
        <v>0</v>
      </c>
      <c r="W369" s="218">
        <v>0.016500000000000001</v>
      </c>
      <c r="X369" s="219">
        <f>W369*H369</f>
        <v>0.14850000000000002</v>
      </c>
      <c r="Y369" s="39"/>
      <c r="Z369" s="39"/>
      <c r="AA369" s="39"/>
      <c r="AB369" s="39"/>
      <c r="AC369" s="39"/>
      <c r="AD369" s="39"/>
      <c r="AE369" s="39"/>
      <c r="AR369" s="220" t="s">
        <v>245</v>
      </c>
      <c r="AT369" s="220" t="s">
        <v>134</v>
      </c>
      <c r="AU369" s="220" t="s">
        <v>84</v>
      </c>
      <c r="AY369" s="18" t="s">
        <v>131</v>
      </c>
      <c r="BE369" s="221">
        <f>IF(O369="základní",K369,0)</f>
        <v>0</v>
      </c>
      <c r="BF369" s="221">
        <f>IF(O369="snížená",K369,0)</f>
        <v>0</v>
      </c>
      <c r="BG369" s="221">
        <f>IF(O369="zákl. přenesená",K369,0)</f>
        <v>0</v>
      </c>
      <c r="BH369" s="221">
        <f>IF(O369="sníž. přenesená",K369,0)</f>
        <v>0</v>
      </c>
      <c r="BI369" s="221">
        <f>IF(O369="nulová",K369,0)</f>
        <v>0</v>
      </c>
      <c r="BJ369" s="18" t="s">
        <v>82</v>
      </c>
      <c r="BK369" s="221">
        <f>ROUND(P369*H369,2)</f>
        <v>0</v>
      </c>
      <c r="BL369" s="18" t="s">
        <v>245</v>
      </c>
      <c r="BM369" s="220" t="s">
        <v>621</v>
      </c>
    </row>
    <row r="370" s="2" customFormat="1">
      <c r="A370" s="39"/>
      <c r="B370" s="40"/>
      <c r="C370" s="41"/>
      <c r="D370" s="222" t="s">
        <v>141</v>
      </c>
      <c r="E370" s="41"/>
      <c r="F370" s="223" t="s">
        <v>622</v>
      </c>
      <c r="G370" s="41"/>
      <c r="H370" s="41"/>
      <c r="I370" s="224"/>
      <c r="J370" s="224"/>
      <c r="K370" s="41"/>
      <c r="L370" s="41"/>
      <c r="M370" s="45"/>
      <c r="N370" s="225"/>
      <c r="O370" s="226"/>
      <c r="P370" s="85"/>
      <c r="Q370" s="85"/>
      <c r="R370" s="85"/>
      <c r="S370" s="85"/>
      <c r="T370" s="85"/>
      <c r="U370" s="85"/>
      <c r="V370" s="85"/>
      <c r="W370" s="85"/>
      <c r="X370" s="86"/>
      <c r="Y370" s="39"/>
      <c r="Z370" s="39"/>
      <c r="AA370" s="39"/>
      <c r="AB370" s="39"/>
      <c r="AC370" s="39"/>
      <c r="AD370" s="39"/>
      <c r="AE370" s="39"/>
      <c r="AT370" s="18" t="s">
        <v>141</v>
      </c>
      <c r="AU370" s="18" t="s">
        <v>84</v>
      </c>
    </row>
    <row r="371" s="2" customFormat="1">
      <c r="A371" s="39"/>
      <c r="B371" s="40"/>
      <c r="C371" s="41"/>
      <c r="D371" s="227" t="s">
        <v>143</v>
      </c>
      <c r="E371" s="41"/>
      <c r="F371" s="228" t="s">
        <v>623</v>
      </c>
      <c r="G371" s="41"/>
      <c r="H371" s="41"/>
      <c r="I371" s="224"/>
      <c r="J371" s="224"/>
      <c r="K371" s="41"/>
      <c r="L371" s="41"/>
      <c r="M371" s="45"/>
      <c r="N371" s="225"/>
      <c r="O371" s="226"/>
      <c r="P371" s="85"/>
      <c r="Q371" s="85"/>
      <c r="R371" s="85"/>
      <c r="S371" s="85"/>
      <c r="T371" s="85"/>
      <c r="U371" s="85"/>
      <c r="V371" s="85"/>
      <c r="W371" s="85"/>
      <c r="X371" s="86"/>
      <c r="Y371" s="39"/>
      <c r="Z371" s="39"/>
      <c r="AA371" s="39"/>
      <c r="AB371" s="39"/>
      <c r="AC371" s="39"/>
      <c r="AD371" s="39"/>
      <c r="AE371" s="39"/>
      <c r="AT371" s="18" t="s">
        <v>143</v>
      </c>
      <c r="AU371" s="18" t="s">
        <v>84</v>
      </c>
    </row>
    <row r="372" s="14" customFormat="1">
      <c r="A372" s="14"/>
      <c r="B372" s="239"/>
      <c r="C372" s="240"/>
      <c r="D372" s="222" t="s">
        <v>145</v>
      </c>
      <c r="E372" s="241" t="s">
        <v>20</v>
      </c>
      <c r="F372" s="242" t="s">
        <v>170</v>
      </c>
      <c r="G372" s="240"/>
      <c r="H372" s="243">
        <v>9</v>
      </c>
      <c r="I372" s="244"/>
      <c r="J372" s="244"/>
      <c r="K372" s="240"/>
      <c r="L372" s="240"/>
      <c r="M372" s="245"/>
      <c r="N372" s="246"/>
      <c r="O372" s="247"/>
      <c r="P372" s="247"/>
      <c r="Q372" s="247"/>
      <c r="R372" s="247"/>
      <c r="S372" s="247"/>
      <c r="T372" s="247"/>
      <c r="U372" s="247"/>
      <c r="V372" s="247"/>
      <c r="W372" s="247"/>
      <c r="X372" s="248"/>
      <c r="Y372" s="14"/>
      <c r="Z372" s="14"/>
      <c r="AA372" s="14"/>
      <c r="AB372" s="14"/>
      <c r="AC372" s="14"/>
      <c r="AD372" s="14"/>
      <c r="AE372" s="14"/>
      <c r="AT372" s="249" t="s">
        <v>145</v>
      </c>
      <c r="AU372" s="249" t="s">
        <v>84</v>
      </c>
      <c r="AV372" s="14" t="s">
        <v>84</v>
      </c>
      <c r="AW372" s="14" t="s">
        <v>5</v>
      </c>
      <c r="AX372" s="14" t="s">
        <v>82</v>
      </c>
      <c r="AY372" s="249" t="s">
        <v>131</v>
      </c>
    </row>
    <row r="373" s="2" customFormat="1" ht="24.15" customHeight="1">
      <c r="A373" s="39"/>
      <c r="B373" s="40"/>
      <c r="C373" s="208" t="s">
        <v>624</v>
      </c>
      <c r="D373" s="208" t="s">
        <v>134</v>
      </c>
      <c r="E373" s="209" t="s">
        <v>625</v>
      </c>
      <c r="F373" s="210" t="s">
        <v>626</v>
      </c>
      <c r="G373" s="211" t="s">
        <v>196</v>
      </c>
      <c r="H373" s="212">
        <v>3.6269999999999998</v>
      </c>
      <c r="I373" s="213"/>
      <c r="J373" s="213"/>
      <c r="K373" s="214">
        <f>ROUND(P373*H373,2)</f>
        <v>0</v>
      </c>
      <c r="L373" s="210" t="s">
        <v>138</v>
      </c>
      <c r="M373" s="45"/>
      <c r="N373" s="215" t="s">
        <v>20</v>
      </c>
      <c r="O373" s="216" t="s">
        <v>43</v>
      </c>
      <c r="P373" s="217">
        <f>I373+J373</f>
        <v>0</v>
      </c>
      <c r="Q373" s="217">
        <f>ROUND(I373*H373,2)</f>
        <v>0</v>
      </c>
      <c r="R373" s="217">
        <f>ROUND(J373*H373,2)</f>
        <v>0</v>
      </c>
      <c r="S373" s="85"/>
      <c r="T373" s="218">
        <f>S373*H373</f>
        <v>0</v>
      </c>
      <c r="U373" s="218">
        <v>0</v>
      </c>
      <c r="V373" s="218">
        <f>U373*H373</f>
        <v>0</v>
      </c>
      <c r="W373" s="218">
        <v>0</v>
      </c>
      <c r="X373" s="219">
        <f>W373*H373</f>
        <v>0</v>
      </c>
      <c r="Y373" s="39"/>
      <c r="Z373" s="39"/>
      <c r="AA373" s="39"/>
      <c r="AB373" s="39"/>
      <c r="AC373" s="39"/>
      <c r="AD373" s="39"/>
      <c r="AE373" s="39"/>
      <c r="AR373" s="220" t="s">
        <v>245</v>
      </c>
      <c r="AT373" s="220" t="s">
        <v>134</v>
      </c>
      <c r="AU373" s="220" t="s">
        <v>84</v>
      </c>
      <c r="AY373" s="18" t="s">
        <v>131</v>
      </c>
      <c r="BE373" s="221">
        <f>IF(O373="základní",K373,0)</f>
        <v>0</v>
      </c>
      <c r="BF373" s="221">
        <f>IF(O373="snížená",K373,0)</f>
        <v>0</v>
      </c>
      <c r="BG373" s="221">
        <f>IF(O373="zákl. přenesená",K373,0)</f>
        <v>0</v>
      </c>
      <c r="BH373" s="221">
        <f>IF(O373="sníž. přenesená",K373,0)</f>
        <v>0</v>
      </c>
      <c r="BI373" s="221">
        <f>IF(O373="nulová",K373,0)</f>
        <v>0</v>
      </c>
      <c r="BJ373" s="18" t="s">
        <v>82</v>
      </c>
      <c r="BK373" s="221">
        <f>ROUND(P373*H373,2)</f>
        <v>0</v>
      </c>
      <c r="BL373" s="18" t="s">
        <v>245</v>
      </c>
      <c r="BM373" s="220" t="s">
        <v>627</v>
      </c>
    </row>
    <row r="374" s="2" customFormat="1">
      <c r="A374" s="39"/>
      <c r="B374" s="40"/>
      <c r="C374" s="41"/>
      <c r="D374" s="222" t="s">
        <v>141</v>
      </c>
      <c r="E374" s="41"/>
      <c r="F374" s="223" t="s">
        <v>628</v>
      </c>
      <c r="G374" s="41"/>
      <c r="H374" s="41"/>
      <c r="I374" s="224"/>
      <c r="J374" s="224"/>
      <c r="K374" s="41"/>
      <c r="L374" s="41"/>
      <c r="M374" s="45"/>
      <c r="N374" s="225"/>
      <c r="O374" s="226"/>
      <c r="P374" s="85"/>
      <c r="Q374" s="85"/>
      <c r="R374" s="85"/>
      <c r="S374" s="85"/>
      <c r="T374" s="85"/>
      <c r="U374" s="85"/>
      <c r="V374" s="85"/>
      <c r="W374" s="85"/>
      <c r="X374" s="86"/>
      <c r="Y374" s="39"/>
      <c r="Z374" s="39"/>
      <c r="AA374" s="39"/>
      <c r="AB374" s="39"/>
      <c r="AC374" s="39"/>
      <c r="AD374" s="39"/>
      <c r="AE374" s="39"/>
      <c r="AT374" s="18" t="s">
        <v>141</v>
      </c>
      <c r="AU374" s="18" t="s">
        <v>84</v>
      </c>
    </row>
    <row r="375" s="2" customFormat="1">
      <c r="A375" s="39"/>
      <c r="B375" s="40"/>
      <c r="C375" s="41"/>
      <c r="D375" s="227" t="s">
        <v>143</v>
      </c>
      <c r="E375" s="41"/>
      <c r="F375" s="228" t="s">
        <v>629</v>
      </c>
      <c r="G375" s="41"/>
      <c r="H375" s="41"/>
      <c r="I375" s="224"/>
      <c r="J375" s="224"/>
      <c r="K375" s="41"/>
      <c r="L375" s="41"/>
      <c r="M375" s="45"/>
      <c r="N375" s="225"/>
      <c r="O375" s="226"/>
      <c r="P375" s="85"/>
      <c r="Q375" s="85"/>
      <c r="R375" s="85"/>
      <c r="S375" s="85"/>
      <c r="T375" s="85"/>
      <c r="U375" s="85"/>
      <c r="V375" s="85"/>
      <c r="W375" s="85"/>
      <c r="X375" s="86"/>
      <c r="Y375" s="39"/>
      <c r="Z375" s="39"/>
      <c r="AA375" s="39"/>
      <c r="AB375" s="39"/>
      <c r="AC375" s="39"/>
      <c r="AD375" s="39"/>
      <c r="AE375" s="39"/>
      <c r="AT375" s="18" t="s">
        <v>143</v>
      </c>
      <c r="AU375" s="18" t="s">
        <v>84</v>
      </c>
    </row>
    <row r="376" s="12" customFormat="1" ht="22.8" customHeight="1">
      <c r="A376" s="12"/>
      <c r="B376" s="191"/>
      <c r="C376" s="192"/>
      <c r="D376" s="193" t="s">
        <v>73</v>
      </c>
      <c r="E376" s="206" t="s">
        <v>630</v>
      </c>
      <c r="F376" s="206" t="s">
        <v>631</v>
      </c>
      <c r="G376" s="192"/>
      <c r="H376" s="192"/>
      <c r="I376" s="195"/>
      <c r="J376" s="195"/>
      <c r="K376" s="207">
        <f>BK376</f>
        <v>0</v>
      </c>
      <c r="L376" s="192"/>
      <c r="M376" s="197"/>
      <c r="N376" s="198"/>
      <c r="O376" s="199"/>
      <c r="P376" s="199"/>
      <c r="Q376" s="200">
        <f>SUM(Q377:Q397)</f>
        <v>0</v>
      </c>
      <c r="R376" s="200">
        <f>SUM(R377:R397)</f>
        <v>0</v>
      </c>
      <c r="S376" s="199"/>
      <c r="T376" s="201">
        <f>SUM(T377:T397)</f>
        <v>0</v>
      </c>
      <c r="U376" s="199"/>
      <c r="V376" s="201">
        <f>SUM(V377:V397)</f>
        <v>0.3846</v>
      </c>
      <c r="W376" s="199"/>
      <c r="X376" s="202">
        <f>SUM(X377:X397)</f>
        <v>0</v>
      </c>
      <c r="Y376" s="12"/>
      <c r="Z376" s="12"/>
      <c r="AA376" s="12"/>
      <c r="AB376" s="12"/>
      <c r="AC376" s="12"/>
      <c r="AD376" s="12"/>
      <c r="AE376" s="12"/>
      <c r="AR376" s="203" t="s">
        <v>84</v>
      </c>
      <c r="AT376" s="204" t="s">
        <v>73</v>
      </c>
      <c r="AU376" s="204" t="s">
        <v>82</v>
      </c>
      <c r="AY376" s="203" t="s">
        <v>131</v>
      </c>
      <c r="BK376" s="205">
        <f>SUM(BK377:BK397)</f>
        <v>0</v>
      </c>
    </row>
    <row r="377" s="2" customFormat="1" ht="24.15" customHeight="1">
      <c r="A377" s="39"/>
      <c r="B377" s="40"/>
      <c r="C377" s="208" t="s">
        <v>632</v>
      </c>
      <c r="D377" s="208" t="s">
        <v>134</v>
      </c>
      <c r="E377" s="209" t="s">
        <v>633</v>
      </c>
      <c r="F377" s="210" t="s">
        <v>634</v>
      </c>
      <c r="G377" s="211" t="s">
        <v>258</v>
      </c>
      <c r="H377" s="212">
        <v>8</v>
      </c>
      <c r="I377" s="213"/>
      <c r="J377" s="213"/>
      <c r="K377" s="214">
        <f>ROUND(P377*H377,2)</f>
        <v>0</v>
      </c>
      <c r="L377" s="210" t="s">
        <v>248</v>
      </c>
      <c r="M377" s="45"/>
      <c r="N377" s="215" t="s">
        <v>20</v>
      </c>
      <c r="O377" s="216" t="s">
        <v>43</v>
      </c>
      <c r="P377" s="217">
        <f>I377+J377</f>
        <v>0</v>
      </c>
      <c r="Q377" s="217">
        <f>ROUND(I377*H377,2)</f>
        <v>0</v>
      </c>
      <c r="R377" s="217">
        <f>ROUND(J377*H377,2)</f>
        <v>0</v>
      </c>
      <c r="S377" s="85"/>
      <c r="T377" s="218">
        <f>S377*H377</f>
        <v>0</v>
      </c>
      <c r="U377" s="218">
        <v>0.00027</v>
      </c>
      <c r="V377" s="218">
        <f>U377*H377</f>
        <v>0.00216</v>
      </c>
      <c r="W377" s="218">
        <v>0</v>
      </c>
      <c r="X377" s="219">
        <f>W377*H377</f>
        <v>0</v>
      </c>
      <c r="Y377" s="39"/>
      <c r="Z377" s="39"/>
      <c r="AA377" s="39"/>
      <c r="AB377" s="39"/>
      <c r="AC377" s="39"/>
      <c r="AD377" s="39"/>
      <c r="AE377" s="39"/>
      <c r="AR377" s="220" t="s">
        <v>245</v>
      </c>
      <c r="AT377" s="220" t="s">
        <v>134</v>
      </c>
      <c r="AU377" s="220" t="s">
        <v>84</v>
      </c>
      <c r="AY377" s="18" t="s">
        <v>131</v>
      </c>
      <c r="BE377" s="221">
        <f>IF(O377="základní",K377,0)</f>
        <v>0</v>
      </c>
      <c r="BF377" s="221">
        <f>IF(O377="snížená",K377,0)</f>
        <v>0</v>
      </c>
      <c r="BG377" s="221">
        <f>IF(O377="zákl. přenesená",K377,0)</f>
        <v>0</v>
      </c>
      <c r="BH377" s="221">
        <f>IF(O377="sníž. přenesená",K377,0)</f>
        <v>0</v>
      </c>
      <c r="BI377" s="221">
        <f>IF(O377="nulová",K377,0)</f>
        <v>0</v>
      </c>
      <c r="BJ377" s="18" t="s">
        <v>82</v>
      </c>
      <c r="BK377" s="221">
        <f>ROUND(P377*H377,2)</f>
        <v>0</v>
      </c>
      <c r="BL377" s="18" t="s">
        <v>245</v>
      </c>
      <c r="BM377" s="220" t="s">
        <v>635</v>
      </c>
    </row>
    <row r="378" s="2" customFormat="1">
      <c r="A378" s="39"/>
      <c r="B378" s="40"/>
      <c r="C378" s="41"/>
      <c r="D378" s="222" t="s">
        <v>141</v>
      </c>
      <c r="E378" s="41"/>
      <c r="F378" s="223" t="s">
        <v>634</v>
      </c>
      <c r="G378" s="41"/>
      <c r="H378" s="41"/>
      <c r="I378" s="224"/>
      <c r="J378" s="224"/>
      <c r="K378" s="41"/>
      <c r="L378" s="41"/>
      <c r="M378" s="45"/>
      <c r="N378" s="225"/>
      <c r="O378" s="226"/>
      <c r="P378" s="85"/>
      <c r="Q378" s="85"/>
      <c r="R378" s="85"/>
      <c r="S378" s="85"/>
      <c r="T378" s="85"/>
      <c r="U378" s="85"/>
      <c r="V378" s="85"/>
      <c r="W378" s="85"/>
      <c r="X378" s="86"/>
      <c r="Y378" s="39"/>
      <c r="Z378" s="39"/>
      <c r="AA378" s="39"/>
      <c r="AB378" s="39"/>
      <c r="AC378" s="39"/>
      <c r="AD378" s="39"/>
      <c r="AE378" s="39"/>
      <c r="AT378" s="18" t="s">
        <v>141</v>
      </c>
      <c r="AU378" s="18" t="s">
        <v>84</v>
      </c>
    </row>
    <row r="379" s="2" customFormat="1" ht="24.15" customHeight="1">
      <c r="A379" s="39"/>
      <c r="B379" s="40"/>
      <c r="C379" s="208" t="s">
        <v>636</v>
      </c>
      <c r="D379" s="208" t="s">
        <v>134</v>
      </c>
      <c r="E379" s="209" t="s">
        <v>637</v>
      </c>
      <c r="F379" s="210" t="s">
        <v>638</v>
      </c>
      <c r="G379" s="211" t="s">
        <v>258</v>
      </c>
      <c r="H379" s="212">
        <v>3</v>
      </c>
      <c r="I379" s="213"/>
      <c r="J379" s="213"/>
      <c r="K379" s="214">
        <f>ROUND(P379*H379,2)</f>
        <v>0</v>
      </c>
      <c r="L379" s="210" t="s">
        <v>248</v>
      </c>
      <c r="M379" s="45"/>
      <c r="N379" s="215" t="s">
        <v>20</v>
      </c>
      <c r="O379" s="216" t="s">
        <v>43</v>
      </c>
      <c r="P379" s="217">
        <f>I379+J379</f>
        <v>0</v>
      </c>
      <c r="Q379" s="217">
        <f>ROUND(I379*H379,2)</f>
        <v>0</v>
      </c>
      <c r="R379" s="217">
        <f>ROUND(J379*H379,2)</f>
        <v>0</v>
      </c>
      <c r="S379" s="85"/>
      <c r="T379" s="218">
        <f>S379*H379</f>
        <v>0</v>
      </c>
      <c r="U379" s="218">
        <v>0.00025999999999999998</v>
      </c>
      <c r="V379" s="218">
        <f>U379*H379</f>
        <v>0.00077999999999999988</v>
      </c>
      <c r="W379" s="218">
        <v>0</v>
      </c>
      <c r="X379" s="219">
        <f>W379*H379</f>
        <v>0</v>
      </c>
      <c r="Y379" s="39"/>
      <c r="Z379" s="39"/>
      <c r="AA379" s="39"/>
      <c r="AB379" s="39"/>
      <c r="AC379" s="39"/>
      <c r="AD379" s="39"/>
      <c r="AE379" s="39"/>
      <c r="AR379" s="220" t="s">
        <v>245</v>
      </c>
      <c r="AT379" s="220" t="s">
        <v>134</v>
      </c>
      <c r="AU379" s="220" t="s">
        <v>84</v>
      </c>
      <c r="AY379" s="18" t="s">
        <v>131</v>
      </c>
      <c r="BE379" s="221">
        <f>IF(O379="základní",K379,0)</f>
        <v>0</v>
      </c>
      <c r="BF379" s="221">
        <f>IF(O379="snížená",K379,0)</f>
        <v>0</v>
      </c>
      <c r="BG379" s="221">
        <f>IF(O379="zákl. přenesená",K379,0)</f>
        <v>0</v>
      </c>
      <c r="BH379" s="221">
        <f>IF(O379="sníž. přenesená",K379,0)</f>
        <v>0</v>
      </c>
      <c r="BI379" s="221">
        <f>IF(O379="nulová",K379,0)</f>
        <v>0</v>
      </c>
      <c r="BJ379" s="18" t="s">
        <v>82</v>
      </c>
      <c r="BK379" s="221">
        <f>ROUND(P379*H379,2)</f>
        <v>0</v>
      </c>
      <c r="BL379" s="18" t="s">
        <v>245</v>
      </c>
      <c r="BM379" s="220" t="s">
        <v>639</v>
      </c>
    </row>
    <row r="380" s="2" customFormat="1">
      <c r="A380" s="39"/>
      <c r="B380" s="40"/>
      <c r="C380" s="41"/>
      <c r="D380" s="222" t="s">
        <v>141</v>
      </c>
      <c r="E380" s="41"/>
      <c r="F380" s="223" t="s">
        <v>638</v>
      </c>
      <c r="G380" s="41"/>
      <c r="H380" s="41"/>
      <c r="I380" s="224"/>
      <c r="J380" s="224"/>
      <c r="K380" s="41"/>
      <c r="L380" s="41"/>
      <c r="M380" s="45"/>
      <c r="N380" s="225"/>
      <c r="O380" s="226"/>
      <c r="P380" s="85"/>
      <c r="Q380" s="85"/>
      <c r="R380" s="85"/>
      <c r="S380" s="85"/>
      <c r="T380" s="85"/>
      <c r="U380" s="85"/>
      <c r="V380" s="85"/>
      <c r="W380" s="85"/>
      <c r="X380" s="86"/>
      <c r="Y380" s="39"/>
      <c r="Z380" s="39"/>
      <c r="AA380" s="39"/>
      <c r="AB380" s="39"/>
      <c r="AC380" s="39"/>
      <c r="AD380" s="39"/>
      <c r="AE380" s="39"/>
      <c r="AT380" s="18" t="s">
        <v>141</v>
      </c>
      <c r="AU380" s="18" t="s">
        <v>84</v>
      </c>
    </row>
    <row r="381" s="2" customFormat="1" ht="24.15" customHeight="1">
      <c r="A381" s="39"/>
      <c r="B381" s="40"/>
      <c r="C381" s="261" t="s">
        <v>640</v>
      </c>
      <c r="D381" s="261" t="s">
        <v>289</v>
      </c>
      <c r="E381" s="262" t="s">
        <v>641</v>
      </c>
      <c r="F381" s="263" t="s">
        <v>642</v>
      </c>
      <c r="G381" s="264" t="s">
        <v>258</v>
      </c>
      <c r="H381" s="265">
        <v>3</v>
      </c>
      <c r="I381" s="266"/>
      <c r="J381" s="267"/>
      <c r="K381" s="268">
        <f>ROUND(P381*H381,2)</f>
        <v>0</v>
      </c>
      <c r="L381" s="263" t="s">
        <v>248</v>
      </c>
      <c r="M381" s="269"/>
      <c r="N381" s="270" t="s">
        <v>20</v>
      </c>
      <c r="O381" s="216" t="s">
        <v>43</v>
      </c>
      <c r="P381" s="217">
        <f>I381+J381</f>
        <v>0</v>
      </c>
      <c r="Q381" s="217">
        <f>ROUND(I381*H381,2)</f>
        <v>0</v>
      </c>
      <c r="R381" s="217">
        <f>ROUND(J381*H381,2)</f>
        <v>0</v>
      </c>
      <c r="S381" s="85"/>
      <c r="T381" s="218">
        <f>S381*H381</f>
        <v>0</v>
      </c>
      <c r="U381" s="218">
        <v>0.035999999999999997</v>
      </c>
      <c r="V381" s="218">
        <f>U381*H381</f>
        <v>0.10799999999999999</v>
      </c>
      <c r="W381" s="218">
        <v>0</v>
      </c>
      <c r="X381" s="219">
        <f>W381*H381</f>
        <v>0</v>
      </c>
      <c r="Y381" s="39"/>
      <c r="Z381" s="39"/>
      <c r="AA381" s="39"/>
      <c r="AB381" s="39"/>
      <c r="AC381" s="39"/>
      <c r="AD381" s="39"/>
      <c r="AE381" s="39"/>
      <c r="AR381" s="220" t="s">
        <v>292</v>
      </c>
      <c r="AT381" s="220" t="s">
        <v>289</v>
      </c>
      <c r="AU381" s="220" t="s">
        <v>84</v>
      </c>
      <c r="AY381" s="18" t="s">
        <v>131</v>
      </c>
      <c r="BE381" s="221">
        <f>IF(O381="základní",K381,0)</f>
        <v>0</v>
      </c>
      <c r="BF381" s="221">
        <f>IF(O381="snížená",K381,0)</f>
        <v>0</v>
      </c>
      <c r="BG381" s="221">
        <f>IF(O381="zákl. přenesená",K381,0)</f>
        <v>0</v>
      </c>
      <c r="BH381" s="221">
        <f>IF(O381="sníž. přenesená",K381,0)</f>
        <v>0</v>
      </c>
      <c r="BI381" s="221">
        <f>IF(O381="nulová",K381,0)</f>
        <v>0</v>
      </c>
      <c r="BJ381" s="18" t="s">
        <v>82</v>
      </c>
      <c r="BK381" s="221">
        <f>ROUND(P381*H381,2)</f>
        <v>0</v>
      </c>
      <c r="BL381" s="18" t="s">
        <v>245</v>
      </c>
      <c r="BM381" s="220" t="s">
        <v>643</v>
      </c>
    </row>
    <row r="382" s="2" customFormat="1">
      <c r="A382" s="39"/>
      <c r="B382" s="40"/>
      <c r="C382" s="41"/>
      <c r="D382" s="222" t="s">
        <v>141</v>
      </c>
      <c r="E382" s="41"/>
      <c r="F382" s="223" t="s">
        <v>642</v>
      </c>
      <c r="G382" s="41"/>
      <c r="H382" s="41"/>
      <c r="I382" s="224"/>
      <c r="J382" s="224"/>
      <c r="K382" s="41"/>
      <c r="L382" s="41"/>
      <c r="M382" s="45"/>
      <c r="N382" s="225"/>
      <c r="O382" s="226"/>
      <c r="P382" s="85"/>
      <c r="Q382" s="85"/>
      <c r="R382" s="85"/>
      <c r="S382" s="85"/>
      <c r="T382" s="85"/>
      <c r="U382" s="85"/>
      <c r="V382" s="85"/>
      <c r="W382" s="85"/>
      <c r="X382" s="86"/>
      <c r="Y382" s="39"/>
      <c r="Z382" s="39"/>
      <c r="AA382" s="39"/>
      <c r="AB382" s="39"/>
      <c r="AC382" s="39"/>
      <c r="AD382" s="39"/>
      <c r="AE382" s="39"/>
      <c r="AT382" s="18" t="s">
        <v>141</v>
      </c>
      <c r="AU382" s="18" t="s">
        <v>84</v>
      </c>
    </row>
    <row r="383" s="2" customFormat="1" ht="24.15" customHeight="1">
      <c r="A383" s="39"/>
      <c r="B383" s="40"/>
      <c r="C383" s="261" t="s">
        <v>644</v>
      </c>
      <c r="D383" s="261" t="s">
        <v>289</v>
      </c>
      <c r="E383" s="262" t="s">
        <v>645</v>
      </c>
      <c r="F383" s="263" t="s">
        <v>646</v>
      </c>
      <c r="G383" s="264" t="s">
        <v>258</v>
      </c>
      <c r="H383" s="265">
        <v>8</v>
      </c>
      <c r="I383" s="266"/>
      <c r="J383" s="267"/>
      <c r="K383" s="268">
        <f>ROUND(P383*H383,2)</f>
        <v>0</v>
      </c>
      <c r="L383" s="263" t="s">
        <v>248</v>
      </c>
      <c r="M383" s="269"/>
      <c r="N383" s="270" t="s">
        <v>20</v>
      </c>
      <c r="O383" s="216" t="s">
        <v>43</v>
      </c>
      <c r="P383" s="217">
        <f>I383+J383</f>
        <v>0</v>
      </c>
      <c r="Q383" s="217">
        <f>ROUND(I383*H383,2)</f>
        <v>0</v>
      </c>
      <c r="R383" s="217">
        <f>ROUND(J383*H383,2)</f>
        <v>0</v>
      </c>
      <c r="S383" s="85"/>
      <c r="T383" s="218">
        <f>S383*H383</f>
        <v>0</v>
      </c>
      <c r="U383" s="218">
        <v>0.027900000000000001</v>
      </c>
      <c r="V383" s="218">
        <f>U383*H383</f>
        <v>0.22320000000000001</v>
      </c>
      <c r="W383" s="218">
        <v>0</v>
      </c>
      <c r="X383" s="219">
        <f>W383*H383</f>
        <v>0</v>
      </c>
      <c r="Y383" s="39"/>
      <c r="Z383" s="39"/>
      <c r="AA383" s="39"/>
      <c r="AB383" s="39"/>
      <c r="AC383" s="39"/>
      <c r="AD383" s="39"/>
      <c r="AE383" s="39"/>
      <c r="AR383" s="220" t="s">
        <v>292</v>
      </c>
      <c r="AT383" s="220" t="s">
        <v>289</v>
      </c>
      <c r="AU383" s="220" t="s">
        <v>84</v>
      </c>
      <c r="AY383" s="18" t="s">
        <v>131</v>
      </c>
      <c r="BE383" s="221">
        <f>IF(O383="základní",K383,0)</f>
        <v>0</v>
      </c>
      <c r="BF383" s="221">
        <f>IF(O383="snížená",K383,0)</f>
        <v>0</v>
      </c>
      <c r="BG383" s="221">
        <f>IF(O383="zákl. přenesená",K383,0)</f>
        <v>0</v>
      </c>
      <c r="BH383" s="221">
        <f>IF(O383="sníž. přenesená",K383,0)</f>
        <v>0</v>
      </c>
      <c r="BI383" s="221">
        <f>IF(O383="nulová",K383,0)</f>
        <v>0</v>
      </c>
      <c r="BJ383" s="18" t="s">
        <v>82</v>
      </c>
      <c r="BK383" s="221">
        <f>ROUND(P383*H383,2)</f>
        <v>0</v>
      </c>
      <c r="BL383" s="18" t="s">
        <v>245</v>
      </c>
      <c r="BM383" s="220" t="s">
        <v>647</v>
      </c>
    </row>
    <row r="384" s="2" customFormat="1">
      <c r="A384" s="39"/>
      <c r="B384" s="40"/>
      <c r="C384" s="41"/>
      <c r="D384" s="222" t="s">
        <v>141</v>
      </c>
      <c r="E384" s="41"/>
      <c r="F384" s="223" t="s">
        <v>646</v>
      </c>
      <c r="G384" s="41"/>
      <c r="H384" s="41"/>
      <c r="I384" s="224"/>
      <c r="J384" s="224"/>
      <c r="K384" s="41"/>
      <c r="L384" s="41"/>
      <c r="M384" s="45"/>
      <c r="N384" s="225"/>
      <c r="O384" s="226"/>
      <c r="P384" s="85"/>
      <c r="Q384" s="85"/>
      <c r="R384" s="85"/>
      <c r="S384" s="85"/>
      <c r="T384" s="85"/>
      <c r="U384" s="85"/>
      <c r="V384" s="85"/>
      <c r="W384" s="85"/>
      <c r="X384" s="86"/>
      <c r="Y384" s="39"/>
      <c r="Z384" s="39"/>
      <c r="AA384" s="39"/>
      <c r="AB384" s="39"/>
      <c r="AC384" s="39"/>
      <c r="AD384" s="39"/>
      <c r="AE384" s="39"/>
      <c r="AT384" s="18" t="s">
        <v>141</v>
      </c>
      <c r="AU384" s="18" t="s">
        <v>84</v>
      </c>
    </row>
    <row r="385" s="2" customFormat="1" ht="24.15" customHeight="1">
      <c r="A385" s="39"/>
      <c r="B385" s="40"/>
      <c r="C385" s="261" t="s">
        <v>648</v>
      </c>
      <c r="D385" s="261" t="s">
        <v>289</v>
      </c>
      <c r="E385" s="262" t="s">
        <v>649</v>
      </c>
      <c r="F385" s="263" t="s">
        <v>650</v>
      </c>
      <c r="G385" s="264" t="s">
        <v>258</v>
      </c>
      <c r="H385" s="265">
        <v>36</v>
      </c>
      <c r="I385" s="266"/>
      <c r="J385" s="267"/>
      <c r="K385" s="268">
        <f>ROUND(P385*H385,2)</f>
        <v>0</v>
      </c>
      <c r="L385" s="263" t="s">
        <v>248</v>
      </c>
      <c r="M385" s="269"/>
      <c r="N385" s="270" t="s">
        <v>20</v>
      </c>
      <c r="O385" s="216" t="s">
        <v>43</v>
      </c>
      <c r="P385" s="217">
        <f>I385+J385</f>
        <v>0</v>
      </c>
      <c r="Q385" s="217">
        <f>ROUND(I385*H385,2)</f>
        <v>0</v>
      </c>
      <c r="R385" s="217">
        <f>ROUND(J385*H385,2)</f>
        <v>0</v>
      </c>
      <c r="S385" s="85"/>
      <c r="T385" s="218">
        <f>S385*H385</f>
        <v>0</v>
      </c>
      <c r="U385" s="218">
        <v>0.00040999999999999999</v>
      </c>
      <c r="V385" s="218">
        <f>U385*H385</f>
        <v>0.014759999999999999</v>
      </c>
      <c r="W385" s="218">
        <v>0</v>
      </c>
      <c r="X385" s="219">
        <f>W385*H385</f>
        <v>0</v>
      </c>
      <c r="Y385" s="39"/>
      <c r="Z385" s="39"/>
      <c r="AA385" s="39"/>
      <c r="AB385" s="39"/>
      <c r="AC385" s="39"/>
      <c r="AD385" s="39"/>
      <c r="AE385" s="39"/>
      <c r="AR385" s="220" t="s">
        <v>292</v>
      </c>
      <c r="AT385" s="220" t="s">
        <v>289</v>
      </c>
      <c r="AU385" s="220" t="s">
        <v>84</v>
      </c>
      <c r="AY385" s="18" t="s">
        <v>131</v>
      </c>
      <c r="BE385" s="221">
        <f>IF(O385="základní",K385,0)</f>
        <v>0</v>
      </c>
      <c r="BF385" s="221">
        <f>IF(O385="snížená",K385,0)</f>
        <v>0</v>
      </c>
      <c r="BG385" s="221">
        <f>IF(O385="zákl. přenesená",K385,0)</f>
        <v>0</v>
      </c>
      <c r="BH385" s="221">
        <f>IF(O385="sníž. přenesená",K385,0)</f>
        <v>0</v>
      </c>
      <c r="BI385" s="221">
        <f>IF(O385="nulová",K385,0)</f>
        <v>0</v>
      </c>
      <c r="BJ385" s="18" t="s">
        <v>82</v>
      </c>
      <c r="BK385" s="221">
        <f>ROUND(P385*H385,2)</f>
        <v>0</v>
      </c>
      <c r="BL385" s="18" t="s">
        <v>245</v>
      </c>
      <c r="BM385" s="220" t="s">
        <v>651</v>
      </c>
    </row>
    <row r="386" s="2" customFormat="1">
      <c r="A386" s="39"/>
      <c r="B386" s="40"/>
      <c r="C386" s="41"/>
      <c r="D386" s="222" t="s">
        <v>141</v>
      </c>
      <c r="E386" s="41"/>
      <c r="F386" s="223" t="s">
        <v>650</v>
      </c>
      <c r="G386" s="41"/>
      <c r="H386" s="41"/>
      <c r="I386" s="224"/>
      <c r="J386" s="224"/>
      <c r="K386" s="41"/>
      <c r="L386" s="41"/>
      <c r="M386" s="45"/>
      <c r="N386" s="225"/>
      <c r="O386" s="226"/>
      <c r="P386" s="85"/>
      <c r="Q386" s="85"/>
      <c r="R386" s="85"/>
      <c r="S386" s="85"/>
      <c r="T386" s="85"/>
      <c r="U386" s="85"/>
      <c r="V386" s="85"/>
      <c r="W386" s="85"/>
      <c r="X386" s="86"/>
      <c r="Y386" s="39"/>
      <c r="Z386" s="39"/>
      <c r="AA386" s="39"/>
      <c r="AB386" s="39"/>
      <c r="AC386" s="39"/>
      <c r="AD386" s="39"/>
      <c r="AE386" s="39"/>
      <c r="AT386" s="18" t="s">
        <v>141</v>
      </c>
      <c r="AU386" s="18" t="s">
        <v>84</v>
      </c>
    </row>
    <row r="387" s="2" customFormat="1" ht="24.15" customHeight="1">
      <c r="A387" s="39"/>
      <c r="B387" s="40"/>
      <c r="C387" s="261" t="s">
        <v>652</v>
      </c>
      <c r="D387" s="261" t="s">
        <v>289</v>
      </c>
      <c r="E387" s="262" t="s">
        <v>653</v>
      </c>
      <c r="F387" s="263" t="s">
        <v>654</v>
      </c>
      <c r="G387" s="264" t="s">
        <v>258</v>
      </c>
      <c r="H387" s="265">
        <v>6</v>
      </c>
      <c r="I387" s="266"/>
      <c r="J387" s="267"/>
      <c r="K387" s="268">
        <f>ROUND(P387*H387,2)</f>
        <v>0</v>
      </c>
      <c r="L387" s="263" t="s">
        <v>248</v>
      </c>
      <c r="M387" s="269"/>
      <c r="N387" s="270" t="s">
        <v>20</v>
      </c>
      <c r="O387" s="216" t="s">
        <v>43</v>
      </c>
      <c r="P387" s="217">
        <f>I387+J387</f>
        <v>0</v>
      </c>
      <c r="Q387" s="217">
        <f>ROUND(I387*H387,2)</f>
        <v>0</v>
      </c>
      <c r="R387" s="217">
        <f>ROUND(J387*H387,2)</f>
        <v>0</v>
      </c>
      <c r="S387" s="85"/>
      <c r="T387" s="218">
        <f>S387*H387</f>
        <v>0</v>
      </c>
      <c r="U387" s="218">
        <v>0.0058999999999999999</v>
      </c>
      <c r="V387" s="218">
        <f>U387*H387</f>
        <v>0.035400000000000001</v>
      </c>
      <c r="W387" s="218">
        <v>0</v>
      </c>
      <c r="X387" s="219">
        <f>W387*H387</f>
        <v>0</v>
      </c>
      <c r="Y387" s="39"/>
      <c r="Z387" s="39"/>
      <c r="AA387" s="39"/>
      <c r="AB387" s="39"/>
      <c r="AC387" s="39"/>
      <c r="AD387" s="39"/>
      <c r="AE387" s="39"/>
      <c r="AR387" s="220" t="s">
        <v>292</v>
      </c>
      <c r="AT387" s="220" t="s">
        <v>289</v>
      </c>
      <c r="AU387" s="220" t="s">
        <v>84</v>
      </c>
      <c r="AY387" s="18" t="s">
        <v>131</v>
      </c>
      <c r="BE387" s="221">
        <f>IF(O387="základní",K387,0)</f>
        <v>0</v>
      </c>
      <c r="BF387" s="221">
        <f>IF(O387="snížená",K387,0)</f>
        <v>0</v>
      </c>
      <c r="BG387" s="221">
        <f>IF(O387="zákl. přenesená",K387,0)</f>
        <v>0</v>
      </c>
      <c r="BH387" s="221">
        <f>IF(O387="sníž. přenesená",K387,0)</f>
        <v>0</v>
      </c>
      <c r="BI387" s="221">
        <f>IF(O387="nulová",K387,0)</f>
        <v>0</v>
      </c>
      <c r="BJ387" s="18" t="s">
        <v>82</v>
      </c>
      <c r="BK387" s="221">
        <f>ROUND(P387*H387,2)</f>
        <v>0</v>
      </c>
      <c r="BL387" s="18" t="s">
        <v>245</v>
      </c>
      <c r="BM387" s="220" t="s">
        <v>655</v>
      </c>
    </row>
    <row r="388" s="2" customFormat="1">
      <c r="A388" s="39"/>
      <c r="B388" s="40"/>
      <c r="C388" s="41"/>
      <c r="D388" s="222" t="s">
        <v>141</v>
      </c>
      <c r="E388" s="41"/>
      <c r="F388" s="223" t="s">
        <v>654</v>
      </c>
      <c r="G388" s="41"/>
      <c r="H388" s="41"/>
      <c r="I388" s="224"/>
      <c r="J388" s="224"/>
      <c r="K388" s="41"/>
      <c r="L388" s="41"/>
      <c r="M388" s="45"/>
      <c r="N388" s="225"/>
      <c r="O388" s="226"/>
      <c r="P388" s="85"/>
      <c r="Q388" s="85"/>
      <c r="R388" s="85"/>
      <c r="S388" s="85"/>
      <c r="T388" s="85"/>
      <c r="U388" s="85"/>
      <c r="V388" s="85"/>
      <c r="W388" s="85"/>
      <c r="X388" s="86"/>
      <c r="Y388" s="39"/>
      <c r="Z388" s="39"/>
      <c r="AA388" s="39"/>
      <c r="AB388" s="39"/>
      <c r="AC388" s="39"/>
      <c r="AD388" s="39"/>
      <c r="AE388" s="39"/>
      <c r="AT388" s="18" t="s">
        <v>141</v>
      </c>
      <c r="AU388" s="18" t="s">
        <v>84</v>
      </c>
    </row>
    <row r="389" s="2" customFormat="1" ht="24.15" customHeight="1">
      <c r="A389" s="39"/>
      <c r="B389" s="40"/>
      <c r="C389" s="261" t="s">
        <v>656</v>
      </c>
      <c r="D389" s="261" t="s">
        <v>289</v>
      </c>
      <c r="E389" s="262" t="s">
        <v>657</v>
      </c>
      <c r="F389" s="263" t="s">
        <v>658</v>
      </c>
      <c r="G389" s="264" t="s">
        <v>659</v>
      </c>
      <c r="H389" s="265">
        <v>2</v>
      </c>
      <c r="I389" s="266"/>
      <c r="J389" s="267"/>
      <c r="K389" s="268">
        <f>ROUND(P389*H389,2)</f>
        <v>0</v>
      </c>
      <c r="L389" s="263" t="s">
        <v>138</v>
      </c>
      <c r="M389" s="269"/>
      <c r="N389" s="270" t="s">
        <v>20</v>
      </c>
      <c r="O389" s="216" t="s">
        <v>43</v>
      </c>
      <c r="P389" s="217">
        <f>I389+J389</f>
        <v>0</v>
      </c>
      <c r="Q389" s="217">
        <f>ROUND(I389*H389,2)</f>
        <v>0</v>
      </c>
      <c r="R389" s="217">
        <f>ROUND(J389*H389,2)</f>
        <v>0</v>
      </c>
      <c r="S389" s="85"/>
      <c r="T389" s="218">
        <f>S389*H389</f>
        <v>0</v>
      </c>
      <c r="U389" s="218">
        <v>3.0000000000000001E-05</v>
      </c>
      <c r="V389" s="218">
        <f>U389*H389</f>
        <v>6.0000000000000002E-05</v>
      </c>
      <c r="W389" s="218">
        <v>0</v>
      </c>
      <c r="X389" s="219">
        <f>W389*H389</f>
        <v>0</v>
      </c>
      <c r="Y389" s="39"/>
      <c r="Z389" s="39"/>
      <c r="AA389" s="39"/>
      <c r="AB389" s="39"/>
      <c r="AC389" s="39"/>
      <c r="AD389" s="39"/>
      <c r="AE389" s="39"/>
      <c r="AR389" s="220" t="s">
        <v>292</v>
      </c>
      <c r="AT389" s="220" t="s">
        <v>289</v>
      </c>
      <c r="AU389" s="220" t="s">
        <v>84</v>
      </c>
      <c r="AY389" s="18" t="s">
        <v>131</v>
      </c>
      <c r="BE389" s="221">
        <f>IF(O389="základní",K389,0)</f>
        <v>0</v>
      </c>
      <c r="BF389" s="221">
        <f>IF(O389="snížená",K389,0)</f>
        <v>0</v>
      </c>
      <c r="BG389" s="221">
        <f>IF(O389="zákl. přenesená",K389,0)</f>
        <v>0</v>
      </c>
      <c r="BH389" s="221">
        <f>IF(O389="sníž. přenesená",K389,0)</f>
        <v>0</v>
      </c>
      <c r="BI389" s="221">
        <f>IF(O389="nulová",K389,0)</f>
        <v>0</v>
      </c>
      <c r="BJ389" s="18" t="s">
        <v>82</v>
      </c>
      <c r="BK389" s="221">
        <f>ROUND(P389*H389,2)</f>
        <v>0</v>
      </c>
      <c r="BL389" s="18" t="s">
        <v>245</v>
      </c>
      <c r="BM389" s="220" t="s">
        <v>660</v>
      </c>
    </row>
    <row r="390" s="2" customFormat="1">
      <c r="A390" s="39"/>
      <c r="B390" s="40"/>
      <c r="C390" s="41"/>
      <c r="D390" s="222" t="s">
        <v>141</v>
      </c>
      <c r="E390" s="41"/>
      <c r="F390" s="223" t="s">
        <v>658</v>
      </c>
      <c r="G390" s="41"/>
      <c r="H390" s="41"/>
      <c r="I390" s="224"/>
      <c r="J390" s="224"/>
      <c r="K390" s="41"/>
      <c r="L390" s="41"/>
      <c r="M390" s="45"/>
      <c r="N390" s="225"/>
      <c r="O390" s="226"/>
      <c r="P390" s="85"/>
      <c r="Q390" s="85"/>
      <c r="R390" s="85"/>
      <c r="S390" s="85"/>
      <c r="T390" s="85"/>
      <c r="U390" s="85"/>
      <c r="V390" s="85"/>
      <c r="W390" s="85"/>
      <c r="X390" s="86"/>
      <c r="Y390" s="39"/>
      <c r="Z390" s="39"/>
      <c r="AA390" s="39"/>
      <c r="AB390" s="39"/>
      <c r="AC390" s="39"/>
      <c r="AD390" s="39"/>
      <c r="AE390" s="39"/>
      <c r="AT390" s="18" t="s">
        <v>141</v>
      </c>
      <c r="AU390" s="18" t="s">
        <v>84</v>
      </c>
    </row>
    <row r="391" s="2" customFormat="1" ht="24.15" customHeight="1">
      <c r="A391" s="39"/>
      <c r="B391" s="40"/>
      <c r="C391" s="261" t="s">
        <v>661</v>
      </c>
      <c r="D391" s="261" t="s">
        <v>289</v>
      </c>
      <c r="E391" s="262" t="s">
        <v>662</v>
      </c>
      <c r="F391" s="263" t="s">
        <v>663</v>
      </c>
      <c r="G391" s="264" t="s">
        <v>659</v>
      </c>
      <c r="H391" s="265">
        <v>6</v>
      </c>
      <c r="I391" s="266"/>
      <c r="J391" s="267"/>
      <c r="K391" s="268">
        <f>ROUND(P391*H391,2)</f>
        <v>0</v>
      </c>
      <c r="L391" s="263" t="s">
        <v>138</v>
      </c>
      <c r="M391" s="269"/>
      <c r="N391" s="270" t="s">
        <v>20</v>
      </c>
      <c r="O391" s="216" t="s">
        <v>43</v>
      </c>
      <c r="P391" s="217">
        <f>I391+J391</f>
        <v>0</v>
      </c>
      <c r="Q391" s="217">
        <f>ROUND(I391*H391,2)</f>
        <v>0</v>
      </c>
      <c r="R391" s="217">
        <f>ROUND(J391*H391,2)</f>
        <v>0</v>
      </c>
      <c r="S391" s="85"/>
      <c r="T391" s="218">
        <f>S391*H391</f>
        <v>0</v>
      </c>
      <c r="U391" s="218">
        <v>4.0000000000000003E-05</v>
      </c>
      <c r="V391" s="218">
        <f>U391*H391</f>
        <v>0.00024000000000000003</v>
      </c>
      <c r="W391" s="218">
        <v>0</v>
      </c>
      <c r="X391" s="219">
        <f>W391*H391</f>
        <v>0</v>
      </c>
      <c r="Y391" s="39"/>
      <c r="Z391" s="39"/>
      <c r="AA391" s="39"/>
      <c r="AB391" s="39"/>
      <c r="AC391" s="39"/>
      <c r="AD391" s="39"/>
      <c r="AE391" s="39"/>
      <c r="AR391" s="220" t="s">
        <v>292</v>
      </c>
      <c r="AT391" s="220" t="s">
        <v>289</v>
      </c>
      <c r="AU391" s="220" t="s">
        <v>84</v>
      </c>
      <c r="AY391" s="18" t="s">
        <v>131</v>
      </c>
      <c r="BE391" s="221">
        <f>IF(O391="základní",K391,0)</f>
        <v>0</v>
      </c>
      <c r="BF391" s="221">
        <f>IF(O391="snížená",K391,0)</f>
        <v>0</v>
      </c>
      <c r="BG391" s="221">
        <f>IF(O391="zákl. přenesená",K391,0)</f>
        <v>0</v>
      </c>
      <c r="BH391" s="221">
        <f>IF(O391="sníž. přenesená",K391,0)</f>
        <v>0</v>
      </c>
      <c r="BI391" s="221">
        <f>IF(O391="nulová",K391,0)</f>
        <v>0</v>
      </c>
      <c r="BJ391" s="18" t="s">
        <v>82</v>
      </c>
      <c r="BK391" s="221">
        <f>ROUND(P391*H391,2)</f>
        <v>0</v>
      </c>
      <c r="BL391" s="18" t="s">
        <v>245</v>
      </c>
      <c r="BM391" s="220" t="s">
        <v>664</v>
      </c>
    </row>
    <row r="392" s="2" customFormat="1">
      <c r="A392" s="39"/>
      <c r="B392" s="40"/>
      <c r="C392" s="41"/>
      <c r="D392" s="222" t="s">
        <v>141</v>
      </c>
      <c r="E392" s="41"/>
      <c r="F392" s="223" t="s">
        <v>663</v>
      </c>
      <c r="G392" s="41"/>
      <c r="H392" s="41"/>
      <c r="I392" s="224"/>
      <c r="J392" s="224"/>
      <c r="K392" s="41"/>
      <c r="L392" s="41"/>
      <c r="M392" s="45"/>
      <c r="N392" s="225"/>
      <c r="O392" s="226"/>
      <c r="P392" s="85"/>
      <c r="Q392" s="85"/>
      <c r="R392" s="85"/>
      <c r="S392" s="85"/>
      <c r="T392" s="85"/>
      <c r="U392" s="85"/>
      <c r="V392" s="85"/>
      <c r="W392" s="85"/>
      <c r="X392" s="86"/>
      <c r="Y392" s="39"/>
      <c r="Z392" s="39"/>
      <c r="AA392" s="39"/>
      <c r="AB392" s="39"/>
      <c r="AC392" s="39"/>
      <c r="AD392" s="39"/>
      <c r="AE392" s="39"/>
      <c r="AT392" s="18" t="s">
        <v>141</v>
      </c>
      <c r="AU392" s="18" t="s">
        <v>84</v>
      </c>
    </row>
    <row r="393" s="2" customFormat="1" ht="24.15" customHeight="1">
      <c r="A393" s="39"/>
      <c r="B393" s="40"/>
      <c r="C393" s="261" t="s">
        <v>665</v>
      </c>
      <c r="D393" s="261" t="s">
        <v>289</v>
      </c>
      <c r="E393" s="262" t="s">
        <v>666</v>
      </c>
      <c r="F393" s="263" t="s">
        <v>667</v>
      </c>
      <c r="G393" s="264" t="s">
        <v>258</v>
      </c>
      <c r="H393" s="265">
        <v>2</v>
      </c>
      <c r="I393" s="266"/>
      <c r="J393" s="267"/>
      <c r="K393" s="268">
        <f>ROUND(P393*H393,2)</f>
        <v>0</v>
      </c>
      <c r="L393" s="263" t="s">
        <v>248</v>
      </c>
      <c r="M393" s="269"/>
      <c r="N393" s="270" t="s">
        <v>20</v>
      </c>
      <c r="O393" s="216" t="s">
        <v>43</v>
      </c>
      <c r="P393" s="217">
        <f>I393+J393</f>
        <v>0</v>
      </c>
      <c r="Q393" s="217">
        <f>ROUND(I393*H393,2)</f>
        <v>0</v>
      </c>
      <c r="R393" s="217">
        <f>ROUND(J393*H393,2)</f>
        <v>0</v>
      </c>
      <c r="S393" s="85"/>
      <c r="T393" s="218">
        <f>S393*H393</f>
        <v>0</v>
      </c>
      <c r="U393" s="218">
        <v>0</v>
      </c>
      <c r="V393" s="218">
        <f>U393*H393</f>
        <v>0</v>
      </c>
      <c r="W393" s="218">
        <v>0</v>
      </c>
      <c r="X393" s="219">
        <f>W393*H393</f>
        <v>0</v>
      </c>
      <c r="Y393" s="39"/>
      <c r="Z393" s="39"/>
      <c r="AA393" s="39"/>
      <c r="AB393" s="39"/>
      <c r="AC393" s="39"/>
      <c r="AD393" s="39"/>
      <c r="AE393" s="39"/>
      <c r="AR393" s="220" t="s">
        <v>292</v>
      </c>
      <c r="AT393" s="220" t="s">
        <v>289</v>
      </c>
      <c r="AU393" s="220" t="s">
        <v>84</v>
      </c>
      <c r="AY393" s="18" t="s">
        <v>131</v>
      </c>
      <c r="BE393" s="221">
        <f>IF(O393="základní",K393,0)</f>
        <v>0</v>
      </c>
      <c r="BF393" s="221">
        <f>IF(O393="snížená",K393,0)</f>
        <v>0</v>
      </c>
      <c r="BG393" s="221">
        <f>IF(O393="zákl. přenesená",K393,0)</f>
        <v>0</v>
      </c>
      <c r="BH393" s="221">
        <f>IF(O393="sníž. přenesená",K393,0)</f>
        <v>0</v>
      </c>
      <c r="BI393" s="221">
        <f>IF(O393="nulová",K393,0)</f>
        <v>0</v>
      </c>
      <c r="BJ393" s="18" t="s">
        <v>82</v>
      </c>
      <c r="BK393" s="221">
        <f>ROUND(P393*H393,2)</f>
        <v>0</v>
      </c>
      <c r="BL393" s="18" t="s">
        <v>245</v>
      </c>
      <c r="BM393" s="220" t="s">
        <v>668</v>
      </c>
    </row>
    <row r="394" s="2" customFormat="1">
      <c r="A394" s="39"/>
      <c r="B394" s="40"/>
      <c r="C394" s="41"/>
      <c r="D394" s="222" t="s">
        <v>141</v>
      </c>
      <c r="E394" s="41"/>
      <c r="F394" s="223" t="s">
        <v>667</v>
      </c>
      <c r="G394" s="41"/>
      <c r="H394" s="41"/>
      <c r="I394" s="224"/>
      <c r="J394" s="224"/>
      <c r="K394" s="41"/>
      <c r="L394" s="41"/>
      <c r="M394" s="45"/>
      <c r="N394" s="225"/>
      <c r="O394" s="226"/>
      <c r="P394" s="85"/>
      <c r="Q394" s="85"/>
      <c r="R394" s="85"/>
      <c r="S394" s="85"/>
      <c r="T394" s="85"/>
      <c r="U394" s="85"/>
      <c r="V394" s="85"/>
      <c r="W394" s="85"/>
      <c r="X394" s="86"/>
      <c r="Y394" s="39"/>
      <c r="Z394" s="39"/>
      <c r="AA394" s="39"/>
      <c r="AB394" s="39"/>
      <c r="AC394" s="39"/>
      <c r="AD394" s="39"/>
      <c r="AE394" s="39"/>
      <c r="AT394" s="18" t="s">
        <v>141</v>
      </c>
      <c r="AU394" s="18" t="s">
        <v>84</v>
      </c>
    </row>
    <row r="395" s="2" customFormat="1" ht="24.15" customHeight="1">
      <c r="A395" s="39"/>
      <c r="B395" s="40"/>
      <c r="C395" s="208" t="s">
        <v>669</v>
      </c>
      <c r="D395" s="208" t="s">
        <v>134</v>
      </c>
      <c r="E395" s="209" t="s">
        <v>670</v>
      </c>
      <c r="F395" s="210" t="s">
        <v>671</v>
      </c>
      <c r="G395" s="211" t="s">
        <v>196</v>
      </c>
      <c r="H395" s="212">
        <v>0.38500000000000001</v>
      </c>
      <c r="I395" s="213"/>
      <c r="J395" s="213"/>
      <c r="K395" s="214">
        <f>ROUND(P395*H395,2)</f>
        <v>0</v>
      </c>
      <c r="L395" s="210" t="s">
        <v>138</v>
      </c>
      <c r="M395" s="45"/>
      <c r="N395" s="215" t="s">
        <v>20</v>
      </c>
      <c r="O395" s="216" t="s">
        <v>43</v>
      </c>
      <c r="P395" s="217">
        <f>I395+J395</f>
        <v>0</v>
      </c>
      <c r="Q395" s="217">
        <f>ROUND(I395*H395,2)</f>
        <v>0</v>
      </c>
      <c r="R395" s="217">
        <f>ROUND(J395*H395,2)</f>
        <v>0</v>
      </c>
      <c r="S395" s="85"/>
      <c r="T395" s="218">
        <f>S395*H395</f>
        <v>0</v>
      </c>
      <c r="U395" s="218">
        <v>0</v>
      </c>
      <c r="V395" s="218">
        <f>U395*H395</f>
        <v>0</v>
      </c>
      <c r="W395" s="218">
        <v>0</v>
      </c>
      <c r="X395" s="219">
        <f>W395*H395</f>
        <v>0</v>
      </c>
      <c r="Y395" s="39"/>
      <c r="Z395" s="39"/>
      <c r="AA395" s="39"/>
      <c r="AB395" s="39"/>
      <c r="AC395" s="39"/>
      <c r="AD395" s="39"/>
      <c r="AE395" s="39"/>
      <c r="AR395" s="220" t="s">
        <v>245</v>
      </c>
      <c r="AT395" s="220" t="s">
        <v>134</v>
      </c>
      <c r="AU395" s="220" t="s">
        <v>84</v>
      </c>
      <c r="AY395" s="18" t="s">
        <v>131</v>
      </c>
      <c r="BE395" s="221">
        <f>IF(O395="základní",K395,0)</f>
        <v>0</v>
      </c>
      <c r="BF395" s="221">
        <f>IF(O395="snížená",K395,0)</f>
        <v>0</v>
      </c>
      <c r="BG395" s="221">
        <f>IF(O395="zákl. přenesená",K395,0)</f>
        <v>0</v>
      </c>
      <c r="BH395" s="221">
        <f>IF(O395="sníž. přenesená",K395,0)</f>
        <v>0</v>
      </c>
      <c r="BI395" s="221">
        <f>IF(O395="nulová",K395,0)</f>
        <v>0</v>
      </c>
      <c r="BJ395" s="18" t="s">
        <v>82</v>
      </c>
      <c r="BK395" s="221">
        <f>ROUND(P395*H395,2)</f>
        <v>0</v>
      </c>
      <c r="BL395" s="18" t="s">
        <v>245</v>
      </c>
      <c r="BM395" s="220" t="s">
        <v>672</v>
      </c>
    </row>
    <row r="396" s="2" customFormat="1">
      <c r="A396" s="39"/>
      <c r="B396" s="40"/>
      <c r="C396" s="41"/>
      <c r="D396" s="222" t="s">
        <v>141</v>
      </c>
      <c r="E396" s="41"/>
      <c r="F396" s="223" t="s">
        <v>673</v>
      </c>
      <c r="G396" s="41"/>
      <c r="H396" s="41"/>
      <c r="I396" s="224"/>
      <c r="J396" s="224"/>
      <c r="K396" s="41"/>
      <c r="L396" s="41"/>
      <c r="M396" s="45"/>
      <c r="N396" s="225"/>
      <c r="O396" s="226"/>
      <c r="P396" s="85"/>
      <c r="Q396" s="85"/>
      <c r="R396" s="85"/>
      <c r="S396" s="85"/>
      <c r="T396" s="85"/>
      <c r="U396" s="85"/>
      <c r="V396" s="85"/>
      <c r="W396" s="85"/>
      <c r="X396" s="86"/>
      <c r="Y396" s="39"/>
      <c r="Z396" s="39"/>
      <c r="AA396" s="39"/>
      <c r="AB396" s="39"/>
      <c r="AC396" s="39"/>
      <c r="AD396" s="39"/>
      <c r="AE396" s="39"/>
      <c r="AT396" s="18" t="s">
        <v>141</v>
      </c>
      <c r="AU396" s="18" t="s">
        <v>84</v>
      </c>
    </row>
    <row r="397" s="2" customFormat="1">
      <c r="A397" s="39"/>
      <c r="B397" s="40"/>
      <c r="C397" s="41"/>
      <c r="D397" s="227" t="s">
        <v>143</v>
      </c>
      <c r="E397" s="41"/>
      <c r="F397" s="228" t="s">
        <v>674</v>
      </c>
      <c r="G397" s="41"/>
      <c r="H397" s="41"/>
      <c r="I397" s="224"/>
      <c r="J397" s="224"/>
      <c r="K397" s="41"/>
      <c r="L397" s="41"/>
      <c r="M397" s="45"/>
      <c r="N397" s="225"/>
      <c r="O397" s="226"/>
      <c r="P397" s="85"/>
      <c r="Q397" s="85"/>
      <c r="R397" s="85"/>
      <c r="S397" s="85"/>
      <c r="T397" s="85"/>
      <c r="U397" s="85"/>
      <c r="V397" s="85"/>
      <c r="W397" s="85"/>
      <c r="X397" s="86"/>
      <c r="Y397" s="39"/>
      <c r="Z397" s="39"/>
      <c r="AA397" s="39"/>
      <c r="AB397" s="39"/>
      <c r="AC397" s="39"/>
      <c r="AD397" s="39"/>
      <c r="AE397" s="39"/>
      <c r="AT397" s="18" t="s">
        <v>143</v>
      </c>
      <c r="AU397" s="18" t="s">
        <v>84</v>
      </c>
    </row>
    <row r="398" s="12" customFormat="1" ht="22.8" customHeight="1">
      <c r="A398" s="12"/>
      <c r="B398" s="191"/>
      <c r="C398" s="192"/>
      <c r="D398" s="193" t="s">
        <v>73</v>
      </c>
      <c r="E398" s="206" t="s">
        <v>675</v>
      </c>
      <c r="F398" s="206" t="s">
        <v>676</v>
      </c>
      <c r="G398" s="192"/>
      <c r="H398" s="192"/>
      <c r="I398" s="195"/>
      <c r="J398" s="195"/>
      <c r="K398" s="207">
        <f>BK398</f>
        <v>0</v>
      </c>
      <c r="L398" s="192"/>
      <c r="M398" s="197"/>
      <c r="N398" s="198"/>
      <c r="O398" s="199"/>
      <c r="P398" s="199"/>
      <c r="Q398" s="200">
        <f>Q399+Q400+Q401</f>
        <v>0</v>
      </c>
      <c r="R398" s="200">
        <f>R399+R400+R401</f>
        <v>0</v>
      </c>
      <c r="S398" s="199"/>
      <c r="T398" s="201">
        <f>T399+T400+T401</f>
        <v>0</v>
      </c>
      <c r="U398" s="199"/>
      <c r="V398" s="201">
        <f>V399+V400+V401</f>
        <v>0.029899999999999996</v>
      </c>
      <c r="W398" s="199"/>
      <c r="X398" s="202">
        <f>X399+X400+X401</f>
        <v>0</v>
      </c>
      <c r="Y398" s="12"/>
      <c r="Z398" s="12"/>
      <c r="AA398" s="12"/>
      <c r="AB398" s="12"/>
      <c r="AC398" s="12"/>
      <c r="AD398" s="12"/>
      <c r="AE398" s="12"/>
      <c r="AR398" s="203" t="s">
        <v>84</v>
      </c>
      <c r="AT398" s="204" t="s">
        <v>73</v>
      </c>
      <c r="AU398" s="204" t="s">
        <v>82</v>
      </c>
      <c r="AY398" s="203" t="s">
        <v>131</v>
      </c>
      <c r="BK398" s="205">
        <f>BK399+BK400+BK401</f>
        <v>0</v>
      </c>
    </row>
    <row r="399" s="2" customFormat="1" ht="24.15" customHeight="1">
      <c r="A399" s="39"/>
      <c r="B399" s="40"/>
      <c r="C399" s="208" t="s">
        <v>677</v>
      </c>
      <c r="D399" s="208" t="s">
        <v>134</v>
      </c>
      <c r="E399" s="209" t="s">
        <v>678</v>
      </c>
      <c r="F399" s="210" t="s">
        <v>679</v>
      </c>
      <c r="G399" s="211" t="s">
        <v>137</v>
      </c>
      <c r="H399" s="212">
        <v>230</v>
      </c>
      <c r="I399" s="213"/>
      <c r="J399" s="213"/>
      <c r="K399" s="214">
        <f>ROUND(P399*H399,2)</f>
        <v>0</v>
      </c>
      <c r="L399" s="210" t="s">
        <v>248</v>
      </c>
      <c r="M399" s="45"/>
      <c r="N399" s="215" t="s">
        <v>20</v>
      </c>
      <c r="O399" s="216" t="s">
        <v>43</v>
      </c>
      <c r="P399" s="217">
        <f>I399+J399</f>
        <v>0</v>
      </c>
      <c r="Q399" s="217">
        <f>ROUND(I399*H399,2)</f>
        <v>0</v>
      </c>
      <c r="R399" s="217">
        <f>ROUND(J399*H399,2)</f>
        <v>0</v>
      </c>
      <c r="S399" s="85"/>
      <c r="T399" s="218">
        <f>S399*H399</f>
        <v>0</v>
      </c>
      <c r="U399" s="218">
        <v>0.00012999999999999999</v>
      </c>
      <c r="V399" s="218">
        <f>U399*H399</f>
        <v>0.029899999999999996</v>
      </c>
      <c r="W399" s="218">
        <v>0</v>
      </c>
      <c r="X399" s="219">
        <f>W399*H399</f>
        <v>0</v>
      </c>
      <c r="Y399" s="39"/>
      <c r="Z399" s="39"/>
      <c r="AA399" s="39"/>
      <c r="AB399" s="39"/>
      <c r="AC399" s="39"/>
      <c r="AD399" s="39"/>
      <c r="AE399" s="39"/>
      <c r="AR399" s="220" t="s">
        <v>245</v>
      </c>
      <c r="AT399" s="220" t="s">
        <v>134</v>
      </c>
      <c r="AU399" s="220" t="s">
        <v>84</v>
      </c>
      <c r="AY399" s="18" t="s">
        <v>131</v>
      </c>
      <c r="BE399" s="221">
        <f>IF(O399="základní",K399,0)</f>
        <v>0</v>
      </c>
      <c r="BF399" s="221">
        <f>IF(O399="snížená",K399,0)</f>
        <v>0</v>
      </c>
      <c r="BG399" s="221">
        <f>IF(O399="zákl. přenesená",K399,0)</f>
        <v>0</v>
      </c>
      <c r="BH399" s="221">
        <f>IF(O399="sníž. přenesená",K399,0)</f>
        <v>0</v>
      </c>
      <c r="BI399" s="221">
        <f>IF(O399="nulová",K399,0)</f>
        <v>0</v>
      </c>
      <c r="BJ399" s="18" t="s">
        <v>82</v>
      </c>
      <c r="BK399" s="221">
        <f>ROUND(P399*H399,2)</f>
        <v>0</v>
      </c>
      <c r="BL399" s="18" t="s">
        <v>245</v>
      </c>
      <c r="BM399" s="220" t="s">
        <v>680</v>
      </c>
    </row>
    <row r="400" s="2" customFormat="1">
      <c r="A400" s="39"/>
      <c r="B400" s="40"/>
      <c r="C400" s="41"/>
      <c r="D400" s="222" t="s">
        <v>141</v>
      </c>
      <c r="E400" s="41"/>
      <c r="F400" s="223" t="s">
        <v>679</v>
      </c>
      <c r="G400" s="41"/>
      <c r="H400" s="41"/>
      <c r="I400" s="224"/>
      <c r="J400" s="224"/>
      <c r="K400" s="41"/>
      <c r="L400" s="41"/>
      <c r="M400" s="45"/>
      <c r="N400" s="225"/>
      <c r="O400" s="226"/>
      <c r="P400" s="85"/>
      <c r="Q400" s="85"/>
      <c r="R400" s="85"/>
      <c r="S400" s="85"/>
      <c r="T400" s="85"/>
      <c r="U400" s="85"/>
      <c r="V400" s="85"/>
      <c r="W400" s="85"/>
      <c r="X400" s="86"/>
      <c r="Y400" s="39"/>
      <c r="Z400" s="39"/>
      <c r="AA400" s="39"/>
      <c r="AB400" s="39"/>
      <c r="AC400" s="39"/>
      <c r="AD400" s="39"/>
      <c r="AE400" s="39"/>
      <c r="AT400" s="18" t="s">
        <v>141</v>
      </c>
      <c r="AU400" s="18" t="s">
        <v>84</v>
      </c>
    </row>
    <row r="401" s="12" customFormat="1" ht="20.88" customHeight="1">
      <c r="A401" s="12"/>
      <c r="B401" s="191"/>
      <c r="C401" s="192"/>
      <c r="D401" s="193" t="s">
        <v>73</v>
      </c>
      <c r="E401" s="206" t="s">
        <v>681</v>
      </c>
      <c r="F401" s="206" t="s">
        <v>682</v>
      </c>
      <c r="G401" s="192"/>
      <c r="H401" s="192"/>
      <c r="I401" s="195"/>
      <c r="J401" s="195"/>
      <c r="K401" s="207">
        <f>BK401</f>
        <v>0</v>
      </c>
      <c r="L401" s="192"/>
      <c r="M401" s="197"/>
      <c r="N401" s="198"/>
      <c r="O401" s="199"/>
      <c r="P401" s="199"/>
      <c r="Q401" s="200">
        <f>SUM(Q402:Q405)</f>
        <v>0</v>
      </c>
      <c r="R401" s="200">
        <f>SUM(R402:R405)</f>
        <v>0</v>
      </c>
      <c r="S401" s="199"/>
      <c r="T401" s="201">
        <f>SUM(T402:T405)</f>
        <v>0</v>
      </c>
      <c r="U401" s="199"/>
      <c r="V401" s="201">
        <f>SUM(V402:V405)</f>
        <v>0</v>
      </c>
      <c r="W401" s="199"/>
      <c r="X401" s="202">
        <f>SUM(X402:X405)</f>
        <v>0</v>
      </c>
      <c r="Y401" s="12"/>
      <c r="Z401" s="12"/>
      <c r="AA401" s="12"/>
      <c r="AB401" s="12"/>
      <c r="AC401" s="12"/>
      <c r="AD401" s="12"/>
      <c r="AE401" s="12"/>
      <c r="AR401" s="203" t="s">
        <v>82</v>
      </c>
      <c r="AT401" s="204" t="s">
        <v>73</v>
      </c>
      <c r="AU401" s="204" t="s">
        <v>84</v>
      </c>
      <c r="AY401" s="203" t="s">
        <v>131</v>
      </c>
      <c r="BK401" s="205">
        <f>SUM(BK402:BK405)</f>
        <v>0</v>
      </c>
    </row>
    <row r="402" s="2" customFormat="1" ht="24.15" customHeight="1">
      <c r="A402" s="39"/>
      <c r="B402" s="40"/>
      <c r="C402" s="208" t="s">
        <v>683</v>
      </c>
      <c r="D402" s="208" t="s">
        <v>134</v>
      </c>
      <c r="E402" s="209" t="s">
        <v>666</v>
      </c>
      <c r="F402" s="210" t="s">
        <v>684</v>
      </c>
      <c r="G402" s="211" t="s">
        <v>685</v>
      </c>
      <c r="H402" s="212">
        <v>1</v>
      </c>
      <c r="I402" s="213"/>
      <c r="J402" s="213"/>
      <c r="K402" s="214">
        <f>ROUND(P402*H402,2)</f>
        <v>0</v>
      </c>
      <c r="L402" s="210" t="s">
        <v>248</v>
      </c>
      <c r="M402" s="45"/>
      <c r="N402" s="215" t="s">
        <v>20</v>
      </c>
      <c r="O402" s="216" t="s">
        <v>43</v>
      </c>
      <c r="P402" s="217">
        <f>I402+J402</f>
        <v>0</v>
      </c>
      <c r="Q402" s="217">
        <f>ROUND(I402*H402,2)</f>
        <v>0</v>
      </c>
      <c r="R402" s="217">
        <f>ROUND(J402*H402,2)</f>
        <v>0</v>
      </c>
      <c r="S402" s="85"/>
      <c r="T402" s="218">
        <f>S402*H402</f>
        <v>0</v>
      </c>
      <c r="U402" s="218">
        <v>0</v>
      </c>
      <c r="V402" s="218">
        <f>U402*H402</f>
        <v>0</v>
      </c>
      <c r="W402" s="218">
        <v>0</v>
      </c>
      <c r="X402" s="219">
        <f>W402*H402</f>
        <v>0</v>
      </c>
      <c r="Y402" s="39"/>
      <c r="Z402" s="39"/>
      <c r="AA402" s="39"/>
      <c r="AB402" s="39"/>
      <c r="AC402" s="39"/>
      <c r="AD402" s="39"/>
      <c r="AE402" s="39"/>
      <c r="AR402" s="220" t="s">
        <v>139</v>
      </c>
      <c r="AT402" s="220" t="s">
        <v>134</v>
      </c>
      <c r="AU402" s="220" t="s">
        <v>156</v>
      </c>
      <c r="AY402" s="18" t="s">
        <v>131</v>
      </c>
      <c r="BE402" s="221">
        <f>IF(O402="základní",K402,0)</f>
        <v>0</v>
      </c>
      <c r="BF402" s="221">
        <f>IF(O402="snížená",K402,0)</f>
        <v>0</v>
      </c>
      <c r="BG402" s="221">
        <f>IF(O402="zákl. přenesená",K402,0)</f>
        <v>0</v>
      </c>
      <c r="BH402" s="221">
        <f>IF(O402="sníž. přenesená",K402,0)</f>
        <v>0</v>
      </c>
      <c r="BI402" s="221">
        <f>IF(O402="nulová",K402,0)</f>
        <v>0</v>
      </c>
      <c r="BJ402" s="18" t="s">
        <v>82</v>
      </c>
      <c r="BK402" s="221">
        <f>ROUND(P402*H402,2)</f>
        <v>0</v>
      </c>
      <c r="BL402" s="18" t="s">
        <v>139</v>
      </c>
      <c r="BM402" s="220" t="s">
        <v>686</v>
      </c>
    </row>
    <row r="403" s="2" customFormat="1">
      <c r="A403" s="39"/>
      <c r="B403" s="40"/>
      <c r="C403" s="41"/>
      <c r="D403" s="222" t="s">
        <v>141</v>
      </c>
      <c r="E403" s="41"/>
      <c r="F403" s="223" t="s">
        <v>687</v>
      </c>
      <c r="G403" s="41"/>
      <c r="H403" s="41"/>
      <c r="I403" s="224"/>
      <c r="J403" s="224"/>
      <c r="K403" s="41"/>
      <c r="L403" s="41"/>
      <c r="M403" s="45"/>
      <c r="N403" s="225"/>
      <c r="O403" s="226"/>
      <c r="P403" s="85"/>
      <c r="Q403" s="85"/>
      <c r="R403" s="85"/>
      <c r="S403" s="85"/>
      <c r="T403" s="85"/>
      <c r="U403" s="85"/>
      <c r="V403" s="85"/>
      <c r="W403" s="85"/>
      <c r="X403" s="86"/>
      <c r="Y403" s="39"/>
      <c r="Z403" s="39"/>
      <c r="AA403" s="39"/>
      <c r="AB403" s="39"/>
      <c r="AC403" s="39"/>
      <c r="AD403" s="39"/>
      <c r="AE403" s="39"/>
      <c r="AT403" s="18" t="s">
        <v>141</v>
      </c>
      <c r="AU403" s="18" t="s">
        <v>156</v>
      </c>
    </row>
    <row r="404" s="2" customFormat="1" ht="24.15" customHeight="1">
      <c r="A404" s="39"/>
      <c r="B404" s="40"/>
      <c r="C404" s="208" t="s">
        <v>688</v>
      </c>
      <c r="D404" s="208" t="s">
        <v>134</v>
      </c>
      <c r="E404" s="209" t="s">
        <v>689</v>
      </c>
      <c r="F404" s="210" t="s">
        <v>690</v>
      </c>
      <c r="G404" s="211" t="s">
        <v>685</v>
      </c>
      <c r="H404" s="212">
        <v>1</v>
      </c>
      <c r="I404" s="213"/>
      <c r="J404" s="213"/>
      <c r="K404" s="214">
        <f>ROUND(P404*H404,2)</f>
        <v>0</v>
      </c>
      <c r="L404" s="210" t="s">
        <v>248</v>
      </c>
      <c r="M404" s="45"/>
      <c r="N404" s="215" t="s">
        <v>20</v>
      </c>
      <c r="O404" s="216" t="s">
        <v>43</v>
      </c>
      <c r="P404" s="217">
        <f>I404+J404</f>
        <v>0</v>
      </c>
      <c r="Q404" s="217">
        <f>ROUND(I404*H404,2)</f>
        <v>0</v>
      </c>
      <c r="R404" s="217">
        <f>ROUND(J404*H404,2)</f>
        <v>0</v>
      </c>
      <c r="S404" s="85"/>
      <c r="T404" s="218">
        <f>S404*H404</f>
        <v>0</v>
      </c>
      <c r="U404" s="218">
        <v>0</v>
      </c>
      <c r="V404" s="218">
        <f>U404*H404</f>
        <v>0</v>
      </c>
      <c r="W404" s="218">
        <v>0</v>
      </c>
      <c r="X404" s="219">
        <f>W404*H404</f>
        <v>0</v>
      </c>
      <c r="Y404" s="39"/>
      <c r="Z404" s="39"/>
      <c r="AA404" s="39"/>
      <c r="AB404" s="39"/>
      <c r="AC404" s="39"/>
      <c r="AD404" s="39"/>
      <c r="AE404" s="39"/>
      <c r="AR404" s="220" t="s">
        <v>139</v>
      </c>
      <c r="AT404" s="220" t="s">
        <v>134</v>
      </c>
      <c r="AU404" s="220" t="s">
        <v>156</v>
      </c>
      <c r="AY404" s="18" t="s">
        <v>131</v>
      </c>
      <c r="BE404" s="221">
        <f>IF(O404="základní",K404,0)</f>
        <v>0</v>
      </c>
      <c r="BF404" s="221">
        <f>IF(O404="snížená",K404,0)</f>
        <v>0</v>
      </c>
      <c r="BG404" s="221">
        <f>IF(O404="zákl. přenesená",K404,0)</f>
        <v>0</v>
      </c>
      <c r="BH404" s="221">
        <f>IF(O404="sníž. přenesená",K404,0)</f>
        <v>0</v>
      </c>
      <c r="BI404" s="221">
        <f>IF(O404="nulová",K404,0)</f>
        <v>0</v>
      </c>
      <c r="BJ404" s="18" t="s">
        <v>82</v>
      </c>
      <c r="BK404" s="221">
        <f>ROUND(P404*H404,2)</f>
        <v>0</v>
      </c>
      <c r="BL404" s="18" t="s">
        <v>139</v>
      </c>
      <c r="BM404" s="220" t="s">
        <v>691</v>
      </c>
    </row>
    <row r="405" s="2" customFormat="1">
      <c r="A405" s="39"/>
      <c r="B405" s="40"/>
      <c r="C405" s="41"/>
      <c r="D405" s="222" t="s">
        <v>141</v>
      </c>
      <c r="E405" s="41"/>
      <c r="F405" s="223" t="s">
        <v>692</v>
      </c>
      <c r="G405" s="41"/>
      <c r="H405" s="41"/>
      <c r="I405" s="224"/>
      <c r="J405" s="224"/>
      <c r="K405" s="41"/>
      <c r="L405" s="41"/>
      <c r="M405" s="45"/>
      <c r="N405" s="271"/>
      <c r="O405" s="272"/>
      <c r="P405" s="273"/>
      <c r="Q405" s="273"/>
      <c r="R405" s="273"/>
      <c r="S405" s="273"/>
      <c r="T405" s="273"/>
      <c r="U405" s="273"/>
      <c r="V405" s="273"/>
      <c r="W405" s="273"/>
      <c r="X405" s="274"/>
      <c r="Y405" s="39"/>
      <c r="Z405" s="39"/>
      <c r="AA405" s="39"/>
      <c r="AB405" s="39"/>
      <c r="AC405" s="39"/>
      <c r="AD405" s="39"/>
      <c r="AE405" s="39"/>
      <c r="AT405" s="18" t="s">
        <v>141</v>
      </c>
      <c r="AU405" s="18" t="s">
        <v>156</v>
      </c>
    </row>
    <row r="406" s="2" customFormat="1" ht="6.96" customHeight="1">
      <c r="A406" s="39"/>
      <c r="B406" s="60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45"/>
      <c r="N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</row>
  </sheetData>
  <sheetProtection sheet="1" autoFilter="0" formatColumns="0" formatRows="0" objects="1" scenarios="1" spinCount="100000" saltValue="6DiVeZta7EMfOEMWlX5TCTrKjGz7jN930f0bBRPi1bz/1c2aNk7CF4sVEqHSAVRLsH8qGAbdqy3SlGyAcxBh9A==" hashValue="5rWOlq2lkL0+2euDblG7oJ3YLzLG/SoXfSOe/0kJwsbl2ZE0NDt/sncFKD0zSFfyuI0jwyK3LPw1YzOR1+jvTg==" algorithmName="SHA-512" password="CC35"/>
  <autoFilter ref="C92:L405"/>
  <mergeCells count="9">
    <mergeCell ref="E7:H7"/>
    <mergeCell ref="E9:H9"/>
    <mergeCell ref="E18:H18"/>
    <mergeCell ref="E27:H27"/>
    <mergeCell ref="E50:H50"/>
    <mergeCell ref="E52:H52"/>
    <mergeCell ref="E83:H83"/>
    <mergeCell ref="E85:H85"/>
    <mergeCell ref="M2:Z2"/>
  </mergeCells>
  <hyperlinks>
    <hyperlink ref="F98" r:id="rId1" display="https://podminky.urs.cz/item/CS_URS_2021_02/622135001"/>
    <hyperlink ref="F105" r:id="rId2" display="https://podminky.urs.cz/item/CS_URS_2021_02/623125101"/>
    <hyperlink ref="F109" r:id="rId3" display="https://podminky.urs.cz/item/CS_URS_2021_02/629135101"/>
    <hyperlink ref="F113" r:id="rId4" display="https://podminky.urs.cz/item/CS_URS_2021_02/629135102"/>
    <hyperlink ref="F118" r:id="rId5" display="https://podminky.urs.cz/item/CS_URS_2021_02/941111122"/>
    <hyperlink ref="F122" r:id="rId6" display="https://podminky.urs.cz/item/CS_URS_2021_02/941111222"/>
    <hyperlink ref="F126" r:id="rId7" display="https://podminky.urs.cz/item/CS_URS_2021_02/941111822"/>
    <hyperlink ref="F130" r:id="rId8" display="https://podminky.urs.cz/item/CS_URS_2021_02/997013115"/>
    <hyperlink ref="F133" r:id="rId9" display="https://podminky.urs.cz/item/CS_URS_2021_02/997013312"/>
    <hyperlink ref="F136" r:id="rId10" display="https://podminky.urs.cz/item/CS_URS_2021_02/997013322"/>
    <hyperlink ref="F140" r:id="rId11" display="https://podminky.urs.cz/item/CS_URS_2021_02/997013501"/>
    <hyperlink ref="F143" r:id="rId12" display="https://podminky.urs.cz/item/CS_URS_2021_02/997013509"/>
    <hyperlink ref="F147" r:id="rId13" display="https://podminky.urs.cz/item/CS_URS_2021_02/997013811"/>
    <hyperlink ref="F151" r:id="rId14" display="https://podminky.urs.cz/item/CS_URS_2021_02/997013814"/>
    <hyperlink ref="F155" r:id="rId15" display="https://podminky.urs.cz/item/CS_URS_2021_02/997013821"/>
    <hyperlink ref="F164" r:id="rId16" display="https://podminky.urs.cz/item/CS_URS_2021_02/721241102"/>
    <hyperlink ref="F167" r:id="rId17" display="https://podminky.urs.cz/item/CS_URS_2021_02/721273153"/>
    <hyperlink ref="F170" r:id="rId18" display="https://podminky.urs.cz/item/CS_URS_2021_02/998721103"/>
    <hyperlink ref="F174" r:id="rId19" display="https://podminky.urs.cz/item/CS_URS_2021_02/762083122"/>
    <hyperlink ref="F177" r:id="rId20" display="https://podminky.urs.cz/item/CS_URS_2021_02/762332132"/>
    <hyperlink ref="F182" r:id="rId21" display="https://podminky.urs.cz/item/CS_URS_2021_02/762332922"/>
    <hyperlink ref="F186" r:id="rId22" display="https://podminky.urs.cz/item/CS_URS_2021_02/762341250"/>
    <hyperlink ref="F193" r:id="rId23" display="https://podminky.urs.cz/item/CS_URS_2021_02/762341811"/>
    <hyperlink ref="F196" r:id="rId24" display="https://podminky.urs.cz/item/CS_URS_2021_02/762342214"/>
    <hyperlink ref="F202" r:id="rId25" display="https://podminky.urs.cz/item/CS_URS_2021_02/762351911"/>
    <hyperlink ref="F205" r:id="rId26" display="https://podminky.urs.cz/item/CS_URS_2021_02/762361312"/>
    <hyperlink ref="F211" r:id="rId27" display="https://podminky.urs.cz/item/CS_URS_2021_02/762395000"/>
    <hyperlink ref="F215" r:id="rId28" display="https://podminky.urs.cz/item/CS_URS_2021_02/998762103"/>
    <hyperlink ref="F219" r:id="rId29" display="https://podminky.urs.cz/item/CS_URS_2021_02/764031414"/>
    <hyperlink ref="F223" r:id="rId30" display="https://podminky.urs.cz/item/CS_URS_2021_02/764231406"/>
    <hyperlink ref="F227" r:id="rId31" display="https://podminky.urs.cz/item/CS_URS_2021_02/764231436"/>
    <hyperlink ref="F231" r:id="rId32" display="https://podminky.urs.cz/item/CS_URS_2021_02/764231466"/>
    <hyperlink ref="F235" r:id="rId33" display="https://podminky.urs.cz/item/CS_URS_2021_02/764232434"/>
    <hyperlink ref="F239" r:id="rId34" display="https://podminky.urs.cz/item/CS_URS_2021_02/764233452"/>
    <hyperlink ref="F245" r:id="rId35" display="https://podminky.urs.cz/item/CS_URS_2021_02/764234402"/>
    <hyperlink ref="F249" r:id="rId36" display="https://podminky.urs.cz/item/CS_URS_2021_02/764234404"/>
    <hyperlink ref="F253" r:id="rId37" display="https://podminky.urs.cz/item/CS_URS_2021_02/764235445"/>
    <hyperlink ref="F256" r:id="rId38" display="https://podminky.urs.cz/item/CS_URS_2021_02/764238406"/>
    <hyperlink ref="F259" r:id="rId39" display="https://podminky.urs.cz/item/CS_URS_2021_02/764238447"/>
    <hyperlink ref="F262" r:id="rId40" display="https://podminky.urs.cz/item/CS_URS_2021_02/764331416"/>
    <hyperlink ref="F266" r:id="rId41" display="https://podminky.urs.cz/item/CS_URS_2021_02/764334456"/>
    <hyperlink ref="F269" r:id="rId42" display="https://podminky.urs.cz/item/CS_URS_2021_02/764335423"/>
    <hyperlink ref="F272" r:id="rId43" display="https://podminky.urs.cz/item/CS_URS_2021_02/764531404"/>
    <hyperlink ref="F276" r:id="rId44" display="https://podminky.urs.cz/item/CS_URS_2021_02/764531424"/>
    <hyperlink ref="F279" r:id="rId45" display="https://podminky.urs.cz/item/CS_URS_2021_02/764531445"/>
    <hyperlink ref="F282" r:id="rId46" display="https://podminky.urs.cz/item/CS_URS_2021_02/764538423"/>
    <hyperlink ref="F286" r:id="rId47" display="https://podminky.urs.cz/item/CS_URS_2021_02/764001861"/>
    <hyperlink ref="F290" r:id="rId48" display="https://podminky.urs.cz/item/CS_URS_2021_02/764001891"/>
    <hyperlink ref="F294" r:id="rId49" display="https://podminky.urs.cz/item/CS_URS_2021_02/764002812"/>
    <hyperlink ref="F298" r:id="rId50" display="https://podminky.urs.cz/item/CS_URS_2021_02/764002831"/>
    <hyperlink ref="F301" r:id="rId51" display="https://podminky.urs.cz/item/CS_URS_2021_02/764002841"/>
    <hyperlink ref="F307" r:id="rId52" display="https://podminky.urs.cz/item/CS_URS_2021_02/764002861"/>
    <hyperlink ref="F311" r:id="rId53" display="https://podminky.urs.cz/item/CS_URS_2021_02/764002871"/>
    <hyperlink ref="F315" r:id="rId54" display="https://podminky.urs.cz/item/CS_URS_2021_02/764002881"/>
    <hyperlink ref="F321" r:id="rId55" display="https://podminky.urs.cz/item/CS_URS_2021_02/764002891"/>
    <hyperlink ref="F324" r:id="rId56" display="https://podminky.urs.cz/item/CS_URS_2021_02/764003801"/>
    <hyperlink ref="F327" r:id="rId57" display="https://podminky.urs.cz/item/CS_URS_2021_02/764004801"/>
    <hyperlink ref="F331" r:id="rId58" display="https://podminky.urs.cz/item/CS_URS_2021_02/764004811"/>
    <hyperlink ref="F334" r:id="rId59" display="https://podminky.urs.cz/item/CS_URS_2021_02/764002821"/>
    <hyperlink ref="F337" r:id="rId60" display="https://podminky.urs.cz/item/CS_URS_2021_02/764004861"/>
    <hyperlink ref="F341" r:id="rId61" display="https://podminky.urs.cz/item/CS_URS_2021_02/998764103"/>
    <hyperlink ref="F345" r:id="rId62" display="https://podminky.urs.cz/item/CS_URS_2021_02/765131801"/>
    <hyperlink ref="F348" r:id="rId63" display="https://podminky.urs.cz/item/CS_URS_2021_02/765131821"/>
    <hyperlink ref="F362" r:id="rId64" display="https://podminky.urs.cz/item/CS_URS_2021_02/765191001"/>
    <hyperlink ref="F368" r:id="rId65" display="https://podminky.urs.cz/item/CS_URS_2021_02/765191901"/>
    <hyperlink ref="F371" r:id="rId66" display="https://podminky.urs.cz/item/CS_URS_2021_02/765192811"/>
    <hyperlink ref="F375" r:id="rId67" display="https://podminky.urs.cz/item/CS_URS_2021_02/998765103"/>
    <hyperlink ref="F397" r:id="rId68" display="https://podminky.urs.cz/item/CS_URS_2021_02/9987661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84</v>
      </c>
    </row>
    <row r="4" s="1" customFormat="1" ht="24.96" customHeight="1">
      <c r="B4" s="21"/>
      <c r="D4" s="132" t="s">
        <v>88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16.5" customHeight="1">
      <c r="B7" s="21"/>
      <c r="E7" s="135" t="str">
        <f>'Rekapitulace stavby'!K6</f>
        <v>ZUŠ Jiráskovo nám.3-oprava střechy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89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693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9. 11. 2021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20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28</v>
      </c>
      <c r="F15" s="39"/>
      <c r="G15" s="39"/>
      <c r="H15" s="39"/>
      <c r="I15" s="134" t="s">
        <v>29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30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29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32</v>
      </c>
      <c r="E20" s="39"/>
      <c r="F20" s="39"/>
      <c r="G20" s="39"/>
      <c r="H20" s="39"/>
      <c r="I20" s="134" t="s">
        <v>27</v>
      </c>
      <c r="J20" s="138" t="str">
        <f>IF('Rekapitulace stavby'!AN16="","",'Rekapitulace stavby'!AN16)</f>
        <v/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tr">
        <f>IF('Rekapitulace stavby'!E17="","",'Rekapitulace stavby'!E17)</f>
        <v xml:space="preserve"> </v>
      </c>
      <c r="F21" s="39"/>
      <c r="G21" s="39"/>
      <c r="H21" s="39"/>
      <c r="I21" s="134" t="s">
        <v>29</v>
      </c>
      <c r="J21" s="138" t="str">
        <f>IF('Rekapitulace stavby'!AN17="","",'Rekapitulace stavby'!AN17)</f>
        <v/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34</v>
      </c>
      <c r="E23" s="39"/>
      <c r="F23" s="39"/>
      <c r="G23" s="39"/>
      <c r="H23" s="39"/>
      <c r="I23" s="134" t="s">
        <v>27</v>
      </c>
      <c r="J23" s="138" t="s">
        <v>20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694</v>
      </c>
      <c r="F24" s="39"/>
      <c r="G24" s="39"/>
      <c r="H24" s="39"/>
      <c r="I24" s="134" t="s">
        <v>29</v>
      </c>
      <c r="J24" s="138" t="s">
        <v>20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36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92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93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38</v>
      </c>
      <c r="E32" s="39"/>
      <c r="F32" s="39"/>
      <c r="G32" s="39"/>
      <c r="H32" s="39"/>
      <c r="I32" s="39"/>
      <c r="J32" s="39"/>
      <c r="K32" s="147">
        <f>ROUND(K83,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40</v>
      </c>
      <c r="G34" s="39"/>
      <c r="H34" s="39"/>
      <c r="I34" s="148" t="s">
        <v>39</v>
      </c>
      <c r="J34" s="39"/>
      <c r="K34" s="148" t="s">
        <v>41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42</v>
      </c>
      <c r="E35" s="134" t="s">
        <v>43</v>
      </c>
      <c r="F35" s="145">
        <f>ROUND((SUM(BE83:BE139)),  2)</f>
        <v>0</v>
      </c>
      <c r="G35" s="39"/>
      <c r="H35" s="39"/>
      <c r="I35" s="150">
        <v>0.20999999999999999</v>
      </c>
      <c r="J35" s="39"/>
      <c r="K35" s="145">
        <f>ROUND(((SUM(BE83:BE139))*I35),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44</v>
      </c>
      <c r="F36" s="145">
        <f>ROUND((SUM(BF83:BF139)),  2)</f>
        <v>0</v>
      </c>
      <c r="G36" s="39"/>
      <c r="H36" s="39"/>
      <c r="I36" s="150">
        <v>0.14999999999999999</v>
      </c>
      <c r="J36" s="39"/>
      <c r="K36" s="145">
        <f>ROUND(((SUM(BF83:BF139))*I36),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45</v>
      </c>
      <c r="F37" s="145">
        <f>ROUND((SUM(BG83:BG139)),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46</v>
      </c>
      <c r="F38" s="145">
        <f>ROUND((SUM(BH83:BH139)),  2)</f>
        <v>0</v>
      </c>
      <c r="G38" s="39"/>
      <c r="H38" s="39"/>
      <c r="I38" s="150">
        <v>0.14999999999999999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47</v>
      </c>
      <c r="F39" s="145">
        <f>ROUND((SUM(BI83:BI139)),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48</v>
      </c>
      <c r="E41" s="153"/>
      <c r="F41" s="153"/>
      <c r="G41" s="154" t="s">
        <v>49</v>
      </c>
      <c r="H41" s="155" t="s">
        <v>50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62" t="str">
        <f>E7</f>
        <v>ZUŠ Jiráskovo nám.3-oprava střechy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89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02 - Hromosvod (LPS)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nám. A.Jiráska č.p.3, Lanškroun</v>
      </c>
      <c r="G54" s="41"/>
      <c r="H54" s="41"/>
      <c r="I54" s="33" t="s">
        <v>24</v>
      </c>
      <c r="J54" s="73" t="str">
        <f>IF(J12="","",J12)</f>
        <v>9. 11. 2021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Město Lanškroun</v>
      </c>
      <c r="G56" s="41"/>
      <c r="H56" s="41"/>
      <c r="I56" s="33" t="s">
        <v>32</v>
      </c>
      <c r="J56" s="37" t="str">
        <f>E21</f>
        <v xml:space="preserve"> 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30</v>
      </c>
      <c r="D57" s="41"/>
      <c r="E57" s="41"/>
      <c r="F57" s="28" t="str">
        <f>IF(E18="","",E18)</f>
        <v>Vyplň údaj</v>
      </c>
      <c r="G57" s="41"/>
      <c r="H57" s="41"/>
      <c r="I57" s="33" t="s">
        <v>34</v>
      </c>
      <c r="J57" s="37" t="str">
        <f>E24</f>
        <v>Petr Kovář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95</v>
      </c>
      <c r="D59" s="164"/>
      <c r="E59" s="164"/>
      <c r="F59" s="164"/>
      <c r="G59" s="164"/>
      <c r="H59" s="164"/>
      <c r="I59" s="165" t="s">
        <v>96</v>
      </c>
      <c r="J59" s="165" t="s">
        <v>97</v>
      </c>
      <c r="K59" s="165" t="s">
        <v>98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72</v>
      </c>
      <c r="D61" s="41"/>
      <c r="E61" s="41"/>
      <c r="F61" s="41"/>
      <c r="G61" s="41"/>
      <c r="H61" s="41"/>
      <c r="I61" s="103">
        <f>Q83</f>
        <v>0</v>
      </c>
      <c r="J61" s="103">
        <f>R83</f>
        <v>0</v>
      </c>
      <c r="K61" s="103">
        <f>K83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99</v>
      </c>
    </row>
    <row r="62" s="9" customFormat="1" ht="24.96" customHeight="1">
      <c r="A62" s="9"/>
      <c r="B62" s="167"/>
      <c r="C62" s="168"/>
      <c r="D62" s="169" t="s">
        <v>104</v>
      </c>
      <c r="E62" s="170"/>
      <c r="F62" s="170"/>
      <c r="G62" s="170"/>
      <c r="H62" s="170"/>
      <c r="I62" s="171">
        <f>Q108</f>
        <v>0</v>
      </c>
      <c r="J62" s="171">
        <f>R108</f>
        <v>0</v>
      </c>
      <c r="K62" s="171">
        <f>K108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695</v>
      </c>
      <c r="E63" s="176"/>
      <c r="F63" s="176"/>
      <c r="G63" s="176"/>
      <c r="H63" s="176"/>
      <c r="I63" s="177">
        <f>Q109</f>
        <v>0</v>
      </c>
      <c r="J63" s="177">
        <f>R109</f>
        <v>0</v>
      </c>
      <c r="K63" s="177">
        <f>K109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136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136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112</v>
      </c>
      <c r="D70" s="41"/>
      <c r="E70" s="41"/>
      <c r="F70" s="41"/>
      <c r="G70" s="41"/>
      <c r="H70" s="41"/>
      <c r="I70" s="41"/>
      <c r="J70" s="41"/>
      <c r="K70" s="41"/>
      <c r="L70" s="41"/>
      <c r="M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17</v>
      </c>
      <c r="D72" s="41"/>
      <c r="E72" s="41"/>
      <c r="F72" s="41"/>
      <c r="G72" s="41"/>
      <c r="H72" s="41"/>
      <c r="I72" s="41"/>
      <c r="J72" s="41"/>
      <c r="K72" s="41"/>
      <c r="L72" s="41"/>
      <c r="M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2" t="str">
        <f>E7</f>
        <v>ZUŠ Jiráskovo nám.3-oprava střechy</v>
      </c>
      <c r="F73" s="33"/>
      <c r="G73" s="33"/>
      <c r="H73" s="33"/>
      <c r="I73" s="41"/>
      <c r="J73" s="41"/>
      <c r="K73" s="41"/>
      <c r="L73" s="41"/>
      <c r="M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89</v>
      </c>
      <c r="D74" s="41"/>
      <c r="E74" s="41"/>
      <c r="F74" s="41"/>
      <c r="G74" s="41"/>
      <c r="H74" s="41"/>
      <c r="I74" s="41"/>
      <c r="J74" s="41"/>
      <c r="K74" s="41"/>
      <c r="L74" s="41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02 - Hromosvod (LPS)</v>
      </c>
      <c r="F75" s="41"/>
      <c r="G75" s="41"/>
      <c r="H75" s="41"/>
      <c r="I75" s="41"/>
      <c r="J75" s="41"/>
      <c r="K75" s="41"/>
      <c r="L75" s="41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22</v>
      </c>
      <c r="D77" s="41"/>
      <c r="E77" s="41"/>
      <c r="F77" s="28" t="str">
        <f>F12</f>
        <v>nám. A.Jiráska č.p.3, Lanškroun</v>
      </c>
      <c r="G77" s="41"/>
      <c r="H77" s="41"/>
      <c r="I77" s="33" t="s">
        <v>24</v>
      </c>
      <c r="J77" s="73" t="str">
        <f>IF(J12="","",J12)</f>
        <v>9. 11. 2021</v>
      </c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26</v>
      </c>
      <c r="D79" s="41"/>
      <c r="E79" s="41"/>
      <c r="F79" s="28" t="str">
        <f>E15</f>
        <v>Město Lanškroun</v>
      </c>
      <c r="G79" s="41"/>
      <c r="H79" s="41"/>
      <c r="I79" s="33" t="s">
        <v>32</v>
      </c>
      <c r="J79" s="37" t="str">
        <f>E21</f>
        <v xml:space="preserve"> </v>
      </c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Petr Kovář</v>
      </c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9"/>
      <c r="B82" s="180"/>
      <c r="C82" s="181" t="s">
        <v>113</v>
      </c>
      <c r="D82" s="182" t="s">
        <v>57</v>
      </c>
      <c r="E82" s="182" t="s">
        <v>53</v>
      </c>
      <c r="F82" s="182" t="s">
        <v>54</v>
      </c>
      <c r="G82" s="182" t="s">
        <v>114</v>
      </c>
      <c r="H82" s="182" t="s">
        <v>115</v>
      </c>
      <c r="I82" s="182" t="s">
        <v>116</v>
      </c>
      <c r="J82" s="182" t="s">
        <v>117</v>
      </c>
      <c r="K82" s="182" t="s">
        <v>98</v>
      </c>
      <c r="L82" s="183" t="s">
        <v>118</v>
      </c>
      <c r="M82" s="184"/>
      <c r="N82" s="93" t="s">
        <v>20</v>
      </c>
      <c r="O82" s="94" t="s">
        <v>42</v>
      </c>
      <c r="P82" s="94" t="s">
        <v>119</v>
      </c>
      <c r="Q82" s="94" t="s">
        <v>120</v>
      </c>
      <c r="R82" s="94" t="s">
        <v>121</v>
      </c>
      <c r="S82" s="94" t="s">
        <v>122</v>
      </c>
      <c r="T82" s="94" t="s">
        <v>123</v>
      </c>
      <c r="U82" s="94" t="s">
        <v>124</v>
      </c>
      <c r="V82" s="94" t="s">
        <v>125</v>
      </c>
      <c r="W82" s="94" t="s">
        <v>126</v>
      </c>
      <c r="X82" s="95" t="s">
        <v>127</v>
      </c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39"/>
      <c r="B83" s="40"/>
      <c r="C83" s="100" t="s">
        <v>128</v>
      </c>
      <c r="D83" s="41"/>
      <c r="E83" s="41"/>
      <c r="F83" s="41"/>
      <c r="G83" s="41"/>
      <c r="H83" s="41"/>
      <c r="I83" s="41"/>
      <c r="J83" s="41"/>
      <c r="K83" s="185">
        <f>BK83</f>
        <v>0</v>
      </c>
      <c r="L83" s="41"/>
      <c r="M83" s="45"/>
      <c r="N83" s="96"/>
      <c r="O83" s="186"/>
      <c r="P83" s="97"/>
      <c r="Q83" s="187">
        <f>Q84+SUM(Q85:Q108)</f>
        <v>0</v>
      </c>
      <c r="R83" s="187">
        <f>R84+SUM(R85:R108)</f>
        <v>0</v>
      </c>
      <c r="S83" s="97"/>
      <c r="T83" s="188">
        <f>T84+SUM(T85:T108)</f>
        <v>0</v>
      </c>
      <c r="U83" s="97"/>
      <c r="V83" s="188">
        <f>V84+SUM(V85:V108)</f>
        <v>0.21770000000000001</v>
      </c>
      <c r="W83" s="97"/>
      <c r="X83" s="189">
        <f>X84+SUM(X85:X108)</f>
        <v>0</v>
      </c>
      <c r="Y83" s="39"/>
      <c r="Z83" s="39"/>
      <c r="AA83" s="39"/>
      <c r="AB83" s="39"/>
      <c r="AC83" s="39"/>
      <c r="AD83" s="39"/>
      <c r="AE83" s="39"/>
      <c r="AT83" s="18" t="s">
        <v>73</v>
      </c>
      <c r="AU83" s="18" t="s">
        <v>99</v>
      </c>
      <c r="BK83" s="190">
        <f>BK84+SUM(BK85:BK108)</f>
        <v>0</v>
      </c>
    </row>
    <row r="84" s="2" customFormat="1" ht="24.15" customHeight="1">
      <c r="A84" s="39"/>
      <c r="B84" s="40"/>
      <c r="C84" s="261" t="s">
        <v>82</v>
      </c>
      <c r="D84" s="261" t="s">
        <v>289</v>
      </c>
      <c r="E84" s="262" t="s">
        <v>696</v>
      </c>
      <c r="F84" s="263" t="s">
        <v>697</v>
      </c>
      <c r="G84" s="264" t="s">
        <v>258</v>
      </c>
      <c r="H84" s="265">
        <v>4</v>
      </c>
      <c r="I84" s="266"/>
      <c r="J84" s="267"/>
      <c r="K84" s="268">
        <f>ROUND(P84*H84,2)</f>
        <v>0</v>
      </c>
      <c r="L84" s="263" t="s">
        <v>138</v>
      </c>
      <c r="M84" s="269"/>
      <c r="N84" s="270" t="s">
        <v>20</v>
      </c>
      <c r="O84" s="216" t="s">
        <v>43</v>
      </c>
      <c r="P84" s="217">
        <f>I84+J84</f>
        <v>0</v>
      </c>
      <c r="Q84" s="217">
        <f>ROUND(I84*H84,2)</f>
        <v>0</v>
      </c>
      <c r="R84" s="217">
        <f>ROUND(J84*H84,2)</f>
        <v>0</v>
      </c>
      <c r="S84" s="85"/>
      <c r="T84" s="218">
        <f>S84*H84</f>
        <v>0</v>
      </c>
      <c r="U84" s="218">
        <v>0.0082000000000000007</v>
      </c>
      <c r="V84" s="218">
        <f>U84*H84</f>
        <v>0.032800000000000003</v>
      </c>
      <c r="W84" s="218">
        <v>0</v>
      </c>
      <c r="X84" s="219">
        <f>W84*H84</f>
        <v>0</v>
      </c>
      <c r="Y84" s="39"/>
      <c r="Z84" s="39"/>
      <c r="AA84" s="39"/>
      <c r="AB84" s="39"/>
      <c r="AC84" s="39"/>
      <c r="AD84" s="39"/>
      <c r="AE84" s="39"/>
      <c r="AR84" s="220" t="s">
        <v>193</v>
      </c>
      <c r="AT84" s="220" t="s">
        <v>289</v>
      </c>
      <c r="AU84" s="220" t="s">
        <v>74</v>
      </c>
      <c r="AY84" s="18" t="s">
        <v>131</v>
      </c>
      <c r="BE84" s="221">
        <f>IF(O84="základní",K84,0)</f>
        <v>0</v>
      </c>
      <c r="BF84" s="221">
        <f>IF(O84="snížená",K84,0)</f>
        <v>0</v>
      </c>
      <c r="BG84" s="221">
        <f>IF(O84="zákl. přenesená",K84,0)</f>
        <v>0</v>
      </c>
      <c r="BH84" s="221">
        <f>IF(O84="sníž. přenesená",K84,0)</f>
        <v>0</v>
      </c>
      <c r="BI84" s="221">
        <f>IF(O84="nulová",K84,0)</f>
        <v>0</v>
      </c>
      <c r="BJ84" s="18" t="s">
        <v>82</v>
      </c>
      <c r="BK84" s="221">
        <f>ROUND(P84*H84,2)</f>
        <v>0</v>
      </c>
      <c r="BL84" s="18" t="s">
        <v>139</v>
      </c>
      <c r="BM84" s="220" t="s">
        <v>698</v>
      </c>
    </row>
    <row r="85" s="2" customFormat="1">
      <c r="A85" s="39"/>
      <c r="B85" s="40"/>
      <c r="C85" s="41"/>
      <c r="D85" s="222" t="s">
        <v>141</v>
      </c>
      <c r="E85" s="41"/>
      <c r="F85" s="223" t="s">
        <v>697</v>
      </c>
      <c r="G85" s="41"/>
      <c r="H85" s="41"/>
      <c r="I85" s="224"/>
      <c r="J85" s="224"/>
      <c r="K85" s="41"/>
      <c r="L85" s="41"/>
      <c r="M85" s="45"/>
      <c r="N85" s="225"/>
      <c r="O85" s="226"/>
      <c r="P85" s="85"/>
      <c r="Q85" s="85"/>
      <c r="R85" s="85"/>
      <c r="S85" s="85"/>
      <c r="T85" s="85"/>
      <c r="U85" s="85"/>
      <c r="V85" s="85"/>
      <c r="W85" s="85"/>
      <c r="X85" s="86"/>
      <c r="Y85" s="39"/>
      <c r="Z85" s="39"/>
      <c r="AA85" s="39"/>
      <c r="AB85" s="39"/>
      <c r="AC85" s="39"/>
      <c r="AD85" s="39"/>
      <c r="AE85" s="39"/>
      <c r="AT85" s="18" t="s">
        <v>141</v>
      </c>
      <c r="AU85" s="18" t="s">
        <v>74</v>
      </c>
    </row>
    <row r="86" s="2" customFormat="1" ht="24.15" customHeight="1">
      <c r="A86" s="39"/>
      <c r="B86" s="40"/>
      <c r="C86" s="261" t="s">
        <v>84</v>
      </c>
      <c r="D86" s="261" t="s">
        <v>289</v>
      </c>
      <c r="E86" s="262" t="s">
        <v>699</v>
      </c>
      <c r="F86" s="263" t="s">
        <v>700</v>
      </c>
      <c r="G86" s="264" t="s">
        <v>701</v>
      </c>
      <c r="H86" s="265">
        <v>62</v>
      </c>
      <c r="I86" s="266"/>
      <c r="J86" s="267"/>
      <c r="K86" s="268">
        <f>ROUND(P86*H86,2)</f>
        <v>0</v>
      </c>
      <c r="L86" s="263" t="s">
        <v>138</v>
      </c>
      <c r="M86" s="269"/>
      <c r="N86" s="270" t="s">
        <v>20</v>
      </c>
      <c r="O86" s="216" t="s">
        <v>43</v>
      </c>
      <c r="P86" s="217">
        <f>I86+J86</f>
        <v>0</v>
      </c>
      <c r="Q86" s="217">
        <f>ROUND(I86*H86,2)</f>
        <v>0</v>
      </c>
      <c r="R86" s="217">
        <f>ROUND(J86*H86,2)</f>
        <v>0</v>
      </c>
      <c r="S86" s="85"/>
      <c r="T86" s="218">
        <f>S86*H86</f>
        <v>0</v>
      </c>
      <c r="U86" s="218">
        <v>0.001</v>
      </c>
      <c r="V86" s="218">
        <f>U86*H86</f>
        <v>0.062</v>
      </c>
      <c r="W86" s="218">
        <v>0</v>
      </c>
      <c r="X86" s="219">
        <f>W86*H86</f>
        <v>0</v>
      </c>
      <c r="Y86" s="39"/>
      <c r="Z86" s="39"/>
      <c r="AA86" s="39"/>
      <c r="AB86" s="39"/>
      <c r="AC86" s="39"/>
      <c r="AD86" s="39"/>
      <c r="AE86" s="39"/>
      <c r="AR86" s="220" t="s">
        <v>702</v>
      </c>
      <c r="AT86" s="220" t="s">
        <v>289</v>
      </c>
      <c r="AU86" s="220" t="s">
        <v>74</v>
      </c>
      <c r="AY86" s="18" t="s">
        <v>131</v>
      </c>
      <c r="BE86" s="221">
        <f>IF(O86="základní",K86,0)</f>
        <v>0</v>
      </c>
      <c r="BF86" s="221">
        <f>IF(O86="snížená",K86,0)</f>
        <v>0</v>
      </c>
      <c r="BG86" s="221">
        <f>IF(O86="zákl. přenesená",K86,0)</f>
        <v>0</v>
      </c>
      <c r="BH86" s="221">
        <f>IF(O86="sníž. přenesená",K86,0)</f>
        <v>0</v>
      </c>
      <c r="BI86" s="221">
        <f>IF(O86="nulová",K86,0)</f>
        <v>0</v>
      </c>
      <c r="BJ86" s="18" t="s">
        <v>82</v>
      </c>
      <c r="BK86" s="221">
        <f>ROUND(P86*H86,2)</f>
        <v>0</v>
      </c>
      <c r="BL86" s="18" t="s">
        <v>702</v>
      </c>
      <c r="BM86" s="220" t="s">
        <v>703</v>
      </c>
    </row>
    <row r="87" s="2" customFormat="1">
      <c r="A87" s="39"/>
      <c r="B87" s="40"/>
      <c r="C87" s="41"/>
      <c r="D87" s="222" t="s">
        <v>141</v>
      </c>
      <c r="E87" s="41"/>
      <c r="F87" s="223" t="s">
        <v>700</v>
      </c>
      <c r="G87" s="41"/>
      <c r="H87" s="41"/>
      <c r="I87" s="224"/>
      <c r="J87" s="224"/>
      <c r="K87" s="41"/>
      <c r="L87" s="41"/>
      <c r="M87" s="45"/>
      <c r="N87" s="225"/>
      <c r="O87" s="226"/>
      <c r="P87" s="85"/>
      <c r="Q87" s="85"/>
      <c r="R87" s="85"/>
      <c r="S87" s="85"/>
      <c r="T87" s="85"/>
      <c r="U87" s="85"/>
      <c r="V87" s="85"/>
      <c r="W87" s="85"/>
      <c r="X87" s="86"/>
      <c r="Y87" s="39"/>
      <c r="Z87" s="39"/>
      <c r="AA87" s="39"/>
      <c r="AB87" s="39"/>
      <c r="AC87" s="39"/>
      <c r="AD87" s="39"/>
      <c r="AE87" s="39"/>
      <c r="AT87" s="18" t="s">
        <v>141</v>
      </c>
      <c r="AU87" s="18" t="s">
        <v>74</v>
      </c>
    </row>
    <row r="88" s="2" customFormat="1" ht="24.15" customHeight="1">
      <c r="A88" s="39"/>
      <c r="B88" s="40"/>
      <c r="C88" s="261" t="s">
        <v>156</v>
      </c>
      <c r="D88" s="261" t="s">
        <v>289</v>
      </c>
      <c r="E88" s="262" t="s">
        <v>704</v>
      </c>
      <c r="F88" s="263" t="s">
        <v>705</v>
      </c>
      <c r="G88" s="264" t="s">
        <v>258</v>
      </c>
      <c r="H88" s="265">
        <v>44</v>
      </c>
      <c r="I88" s="266"/>
      <c r="J88" s="267"/>
      <c r="K88" s="268">
        <f>ROUND(P88*H88,2)</f>
        <v>0</v>
      </c>
      <c r="L88" s="263" t="s">
        <v>138</v>
      </c>
      <c r="M88" s="269"/>
      <c r="N88" s="270" t="s">
        <v>20</v>
      </c>
      <c r="O88" s="216" t="s">
        <v>43</v>
      </c>
      <c r="P88" s="217">
        <f>I88+J88</f>
        <v>0</v>
      </c>
      <c r="Q88" s="217">
        <f>ROUND(I88*H88,2)</f>
        <v>0</v>
      </c>
      <c r="R88" s="217">
        <f>ROUND(J88*H88,2)</f>
        <v>0</v>
      </c>
      <c r="S88" s="85"/>
      <c r="T88" s="218">
        <f>S88*H88</f>
        <v>0</v>
      </c>
      <c r="U88" s="218">
        <v>0.00024000000000000001</v>
      </c>
      <c r="V88" s="218">
        <f>U88*H88</f>
        <v>0.01056</v>
      </c>
      <c r="W88" s="218">
        <v>0</v>
      </c>
      <c r="X88" s="219">
        <f>W88*H88</f>
        <v>0</v>
      </c>
      <c r="Y88" s="39"/>
      <c r="Z88" s="39"/>
      <c r="AA88" s="39"/>
      <c r="AB88" s="39"/>
      <c r="AC88" s="39"/>
      <c r="AD88" s="39"/>
      <c r="AE88" s="39"/>
      <c r="AR88" s="220" t="s">
        <v>702</v>
      </c>
      <c r="AT88" s="220" t="s">
        <v>289</v>
      </c>
      <c r="AU88" s="220" t="s">
        <v>74</v>
      </c>
      <c r="AY88" s="18" t="s">
        <v>131</v>
      </c>
      <c r="BE88" s="221">
        <f>IF(O88="základní",K88,0)</f>
        <v>0</v>
      </c>
      <c r="BF88" s="221">
        <f>IF(O88="snížená",K88,0)</f>
        <v>0</v>
      </c>
      <c r="BG88" s="221">
        <f>IF(O88="zákl. přenesená",K88,0)</f>
        <v>0</v>
      </c>
      <c r="BH88" s="221">
        <f>IF(O88="sníž. přenesená",K88,0)</f>
        <v>0</v>
      </c>
      <c r="BI88" s="221">
        <f>IF(O88="nulová",K88,0)</f>
        <v>0</v>
      </c>
      <c r="BJ88" s="18" t="s">
        <v>82</v>
      </c>
      <c r="BK88" s="221">
        <f>ROUND(P88*H88,2)</f>
        <v>0</v>
      </c>
      <c r="BL88" s="18" t="s">
        <v>702</v>
      </c>
      <c r="BM88" s="220" t="s">
        <v>706</v>
      </c>
    </row>
    <row r="89" s="2" customFormat="1">
      <c r="A89" s="39"/>
      <c r="B89" s="40"/>
      <c r="C89" s="41"/>
      <c r="D89" s="222" t="s">
        <v>141</v>
      </c>
      <c r="E89" s="41"/>
      <c r="F89" s="223" t="s">
        <v>705</v>
      </c>
      <c r="G89" s="41"/>
      <c r="H89" s="41"/>
      <c r="I89" s="224"/>
      <c r="J89" s="224"/>
      <c r="K89" s="41"/>
      <c r="L89" s="41"/>
      <c r="M89" s="45"/>
      <c r="N89" s="225"/>
      <c r="O89" s="226"/>
      <c r="P89" s="85"/>
      <c r="Q89" s="85"/>
      <c r="R89" s="85"/>
      <c r="S89" s="85"/>
      <c r="T89" s="85"/>
      <c r="U89" s="85"/>
      <c r="V89" s="85"/>
      <c r="W89" s="85"/>
      <c r="X89" s="86"/>
      <c r="Y89" s="39"/>
      <c r="Z89" s="39"/>
      <c r="AA89" s="39"/>
      <c r="AB89" s="39"/>
      <c r="AC89" s="39"/>
      <c r="AD89" s="39"/>
      <c r="AE89" s="39"/>
      <c r="AT89" s="18" t="s">
        <v>141</v>
      </c>
      <c r="AU89" s="18" t="s">
        <v>74</v>
      </c>
    </row>
    <row r="90" s="2" customFormat="1" ht="24.15" customHeight="1">
      <c r="A90" s="39"/>
      <c r="B90" s="40"/>
      <c r="C90" s="261" t="s">
        <v>139</v>
      </c>
      <c r="D90" s="261" t="s">
        <v>289</v>
      </c>
      <c r="E90" s="262" t="s">
        <v>707</v>
      </c>
      <c r="F90" s="263" t="s">
        <v>708</v>
      </c>
      <c r="G90" s="264" t="s">
        <v>258</v>
      </c>
      <c r="H90" s="265">
        <v>26</v>
      </c>
      <c r="I90" s="266"/>
      <c r="J90" s="267"/>
      <c r="K90" s="268">
        <f>ROUND(P90*H90,2)</f>
        <v>0</v>
      </c>
      <c r="L90" s="263" t="s">
        <v>138</v>
      </c>
      <c r="M90" s="269"/>
      <c r="N90" s="270" t="s">
        <v>20</v>
      </c>
      <c r="O90" s="216" t="s">
        <v>43</v>
      </c>
      <c r="P90" s="217">
        <f>I90+J90</f>
        <v>0</v>
      </c>
      <c r="Q90" s="217">
        <f>ROUND(I90*H90,2)</f>
        <v>0</v>
      </c>
      <c r="R90" s="217">
        <f>ROUND(J90*H90,2)</f>
        <v>0</v>
      </c>
      <c r="S90" s="85"/>
      <c r="T90" s="218">
        <f>S90*H90</f>
        <v>0</v>
      </c>
      <c r="U90" s="218">
        <v>0.00035</v>
      </c>
      <c r="V90" s="218">
        <f>U90*H90</f>
        <v>0.0091000000000000004</v>
      </c>
      <c r="W90" s="218">
        <v>0</v>
      </c>
      <c r="X90" s="219">
        <f>W90*H90</f>
        <v>0</v>
      </c>
      <c r="Y90" s="39"/>
      <c r="Z90" s="39"/>
      <c r="AA90" s="39"/>
      <c r="AB90" s="39"/>
      <c r="AC90" s="39"/>
      <c r="AD90" s="39"/>
      <c r="AE90" s="39"/>
      <c r="AR90" s="220" t="s">
        <v>702</v>
      </c>
      <c r="AT90" s="220" t="s">
        <v>289</v>
      </c>
      <c r="AU90" s="220" t="s">
        <v>74</v>
      </c>
      <c r="AY90" s="18" t="s">
        <v>131</v>
      </c>
      <c r="BE90" s="221">
        <f>IF(O90="základní",K90,0)</f>
        <v>0</v>
      </c>
      <c r="BF90" s="221">
        <f>IF(O90="snížená",K90,0)</f>
        <v>0</v>
      </c>
      <c r="BG90" s="221">
        <f>IF(O90="zákl. přenesená",K90,0)</f>
        <v>0</v>
      </c>
      <c r="BH90" s="221">
        <f>IF(O90="sníž. přenesená",K90,0)</f>
        <v>0</v>
      </c>
      <c r="BI90" s="221">
        <f>IF(O90="nulová",K90,0)</f>
        <v>0</v>
      </c>
      <c r="BJ90" s="18" t="s">
        <v>82</v>
      </c>
      <c r="BK90" s="221">
        <f>ROUND(P90*H90,2)</f>
        <v>0</v>
      </c>
      <c r="BL90" s="18" t="s">
        <v>702</v>
      </c>
      <c r="BM90" s="220" t="s">
        <v>709</v>
      </c>
    </row>
    <row r="91" s="2" customFormat="1">
      <c r="A91" s="39"/>
      <c r="B91" s="40"/>
      <c r="C91" s="41"/>
      <c r="D91" s="222" t="s">
        <v>141</v>
      </c>
      <c r="E91" s="41"/>
      <c r="F91" s="223" t="s">
        <v>708</v>
      </c>
      <c r="G91" s="41"/>
      <c r="H91" s="41"/>
      <c r="I91" s="224"/>
      <c r="J91" s="224"/>
      <c r="K91" s="41"/>
      <c r="L91" s="41"/>
      <c r="M91" s="45"/>
      <c r="N91" s="225"/>
      <c r="O91" s="226"/>
      <c r="P91" s="85"/>
      <c r="Q91" s="85"/>
      <c r="R91" s="85"/>
      <c r="S91" s="85"/>
      <c r="T91" s="85"/>
      <c r="U91" s="85"/>
      <c r="V91" s="85"/>
      <c r="W91" s="85"/>
      <c r="X91" s="86"/>
      <c r="Y91" s="39"/>
      <c r="Z91" s="39"/>
      <c r="AA91" s="39"/>
      <c r="AB91" s="39"/>
      <c r="AC91" s="39"/>
      <c r="AD91" s="39"/>
      <c r="AE91" s="39"/>
      <c r="AT91" s="18" t="s">
        <v>141</v>
      </c>
      <c r="AU91" s="18" t="s">
        <v>74</v>
      </c>
    </row>
    <row r="92" s="2" customFormat="1" ht="24.15" customHeight="1">
      <c r="A92" s="39"/>
      <c r="B92" s="40"/>
      <c r="C92" s="261" t="s">
        <v>172</v>
      </c>
      <c r="D92" s="261" t="s">
        <v>289</v>
      </c>
      <c r="E92" s="262" t="s">
        <v>710</v>
      </c>
      <c r="F92" s="263" t="s">
        <v>711</v>
      </c>
      <c r="G92" s="264" t="s">
        <v>258</v>
      </c>
      <c r="H92" s="265">
        <v>4</v>
      </c>
      <c r="I92" s="266"/>
      <c r="J92" s="267"/>
      <c r="K92" s="268">
        <f>ROUND(P92*H92,2)</f>
        <v>0</v>
      </c>
      <c r="L92" s="263" t="s">
        <v>138</v>
      </c>
      <c r="M92" s="269"/>
      <c r="N92" s="270" t="s">
        <v>20</v>
      </c>
      <c r="O92" s="216" t="s">
        <v>43</v>
      </c>
      <c r="P92" s="217">
        <f>I92+J92</f>
        <v>0</v>
      </c>
      <c r="Q92" s="217">
        <f>ROUND(I92*H92,2)</f>
        <v>0</v>
      </c>
      <c r="R92" s="217">
        <f>ROUND(J92*H92,2)</f>
        <v>0</v>
      </c>
      <c r="S92" s="85"/>
      <c r="T92" s="218">
        <f>S92*H92</f>
        <v>0</v>
      </c>
      <c r="U92" s="218">
        <v>0.00042999999999999999</v>
      </c>
      <c r="V92" s="218">
        <f>U92*H92</f>
        <v>0.00172</v>
      </c>
      <c r="W92" s="218">
        <v>0</v>
      </c>
      <c r="X92" s="219">
        <f>W92*H92</f>
        <v>0</v>
      </c>
      <c r="Y92" s="39"/>
      <c r="Z92" s="39"/>
      <c r="AA92" s="39"/>
      <c r="AB92" s="39"/>
      <c r="AC92" s="39"/>
      <c r="AD92" s="39"/>
      <c r="AE92" s="39"/>
      <c r="AR92" s="220" t="s">
        <v>702</v>
      </c>
      <c r="AT92" s="220" t="s">
        <v>289</v>
      </c>
      <c r="AU92" s="220" t="s">
        <v>74</v>
      </c>
      <c r="AY92" s="18" t="s">
        <v>131</v>
      </c>
      <c r="BE92" s="221">
        <f>IF(O92="základní",K92,0)</f>
        <v>0</v>
      </c>
      <c r="BF92" s="221">
        <f>IF(O92="snížená",K92,0)</f>
        <v>0</v>
      </c>
      <c r="BG92" s="221">
        <f>IF(O92="zákl. přenesená",K92,0)</f>
        <v>0</v>
      </c>
      <c r="BH92" s="221">
        <f>IF(O92="sníž. přenesená",K92,0)</f>
        <v>0</v>
      </c>
      <c r="BI92" s="221">
        <f>IF(O92="nulová",K92,0)</f>
        <v>0</v>
      </c>
      <c r="BJ92" s="18" t="s">
        <v>82</v>
      </c>
      <c r="BK92" s="221">
        <f>ROUND(P92*H92,2)</f>
        <v>0</v>
      </c>
      <c r="BL92" s="18" t="s">
        <v>702</v>
      </c>
      <c r="BM92" s="220" t="s">
        <v>712</v>
      </c>
    </row>
    <row r="93" s="2" customFormat="1">
      <c r="A93" s="39"/>
      <c r="B93" s="40"/>
      <c r="C93" s="41"/>
      <c r="D93" s="222" t="s">
        <v>141</v>
      </c>
      <c r="E93" s="41"/>
      <c r="F93" s="223" t="s">
        <v>711</v>
      </c>
      <c r="G93" s="41"/>
      <c r="H93" s="41"/>
      <c r="I93" s="224"/>
      <c r="J93" s="224"/>
      <c r="K93" s="41"/>
      <c r="L93" s="41"/>
      <c r="M93" s="45"/>
      <c r="N93" s="225"/>
      <c r="O93" s="226"/>
      <c r="P93" s="85"/>
      <c r="Q93" s="85"/>
      <c r="R93" s="85"/>
      <c r="S93" s="85"/>
      <c r="T93" s="85"/>
      <c r="U93" s="85"/>
      <c r="V93" s="85"/>
      <c r="W93" s="85"/>
      <c r="X93" s="86"/>
      <c r="Y93" s="39"/>
      <c r="Z93" s="39"/>
      <c r="AA93" s="39"/>
      <c r="AB93" s="39"/>
      <c r="AC93" s="39"/>
      <c r="AD93" s="39"/>
      <c r="AE93" s="39"/>
      <c r="AT93" s="18" t="s">
        <v>141</v>
      </c>
      <c r="AU93" s="18" t="s">
        <v>74</v>
      </c>
    </row>
    <row r="94" s="2" customFormat="1" ht="24.15" customHeight="1">
      <c r="A94" s="39"/>
      <c r="B94" s="40"/>
      <c r="C94" s="261" t="s">
        <v>132</v>
      </c>
      <c r="D94" s="261" t="s">
        <v>289</v>
      </c>
      <c r="E94" s="262" t="s">
        <v>713</v>
      </c>
      <c r="F94" s="263" t="s">
        <v>714</v>
      </c>
      <c r="G94" s="264" t="s">
        <v>258</v>
      </c>
      <c r="H94" s="265">
        <v>5</v>
      </c>
      <c r="I94" s="266"/>
      <c r="J94" s="267"/>
      <c r="K94" s="268">
        <f>ROUND(P94*H94,2)</f>
        <v>0</v>
      </c>
      <c r="L94" s="263" t="s">
        <v>138</v>
      </c>
      <c r="M94" s="269"/>
      <c r="N94" s="270" t="s">
        <v>20</v>
      </c>
      <c r="O94" s="216" t="s">
        <v>43</v>
      </c>
      <c r="P94" s="217">
        <f>I94+J94</f>
        <v>0</v>
      </c>
      <c r="Q94" s="217">
        <f>ROUND(I94*H94,2)</f>
        <v>0</v>
      </c>
      <c r="R94" s="217">
        <f>ROUND(J94*H94,2)</f>
        <v>0</v>
      </c>
      <c r="S94" s="85"/>
      <c r="T94" s="218">
        <f>S94*H94</f>
        <v>0</v>
      </c>
      <c r="U94" s="218">
        <v>0.00016000000000000001</v>
      </c>
      <c r="V94" s="218">
        <f>U94*H94</f>
        <v>0.00080000000000000004</v>
      </c>
      <c r="W94" s="218">
        <v>0</v>
      </c>
      <c r="X94" s="219">
        <f>W94*H94</f>
        <v>0</v>
      </c>
      <c r="Y94" s="39"/>
      <c r="Z94" s="39"/>
      <c r="AA94" s="39"/>
      <c r="AB94" s="39"/>
      <c r="AC94" s="39"/>
      <c r="AD94" s="39"/>
      <c r="AE94" s="39"/>
      <c r="AR94" s="220" t="s">
        <v>702</v>
      </c>
      <c r="AT94" s="220" t="s">
        <v>289</v>
      </c>
      <c r="AU94" s="220" t="s">
        <v>74</v>
      </c>
      <c r="AY94" s="18" t="s">
        <v>131</v>
      </c>
      <c r="BE94" s="221">
        <f>IF(O94="základní",K94,0)</f>
        <v>0</v>
      </c>
      <c r="BF94" s="221">
        <f>IF(O94="snížená",K94,0)</f>
        <v>0</v>
      </c>
      <c r="BG94" s="221">
        <f>IF(O94="zákl. přenesená",K94,0)</f>
        <v>0</v>
      </c>
      <c r="BH94" s="221">
        <f>IF(O94="sníž. přenesená",K94,0)</f>
        <v>0</v>
      </c>
      <c r="BI94" s="221">
        <f>IF(O94="nulová",K94,0)</f>
        <v>0</v>
      </c>
      <c r="BJ94" s="18" t="s">
        <v>82</v>
      </c>
      <c r="BK94" s="221">
        <f>ROUND(P94*H94,2)</f>
        <v>0</v>
      </c>
      <c r="BL94" s="18" t="s">
        <v>702</v>
      </c>
      <c r="BM94" s="220" t="s">
        <v>715</v>
      </c>
    </row>
    <row r="95" s="2" customFormat="1">
      <c r="A95" s="39"/>
      <c r="B95" s="40"/>
      <c r="C95" s="41"/>
      <c r="D95" s="222" t="s">
        <v>141</v>
      </c>
      <c r="E95" s="41"/>
      <c r="F95" s="223" t="s">
        <v>714</v>
      </c>
      <c r="G95" s="41"/>
      <c r="H95" s="41"/>
      <c r="I95" s="224"/>
      <c r="J95" s="224"/>
      <c r="K95" s="41"/>
      <c r="L95" s="41"/>
      <c r="M95" s="45"/>
      <c r="N95" s="225"/>
      <c r="O95" s="226"/>
      <c r="P95" s="85"/>
      <c r="Q95" s="85"/>
      <c r="R95" s="85"/>
      <c r="S95" s="85"/>
      <c r="T95" s="85"/>
      <c r="U95" s="85"/>
      <c r="V95" s="85"/>
      <c r="W95" s="85"/>
      <c r="X95" s="86"/>
      <c r="Y95" s="39"/>
      <c r="Z95" s="39"/>
      <c r="AA95" s="39"/>
      <c r="AB95" s="39"/>
      <c r="AC95" s="39"/>
      <c r="AD95" s="39"/>
      <c r="AE95" s="39"/>
      <c r="AT95" s="18" t="s">
        <v>141</v>
      </c>
      <c r="AU95" s="18" t="s">
        <v>74</v>
      </c>
    </row>
    <row r="96" s="2" customFormat="1" ht="24.15" customHeight="1">
      <c r="A96" s="39"/>
      <c r="B96" s="40"/>
      <c r="C96" s="261" t="s">
        <v>185</v>
      </c>
      <c r="D96" s="261" t="s">
        <v>289</v>
      </c>
      <c r="E96" s="262" t="s">
        <v>716</v>
      </c>
      <c r="F96" s="263" t="s">
        <v>717</v>
      </c>
      <c r="G96" s="264" t="s">
        <v>258</v>
      </c>
      <c r="H96" s="265">
        <v>4</v>
      </c>
      <c r="I96" s="266"/>
      <c r="J96" s="267"/>
      <c r="K96" s="268">
        <f>ROUND(P96*H96,2)</f>
        <v>0</v>
      </c>
      <c r="L96" s="263" t="s">
        <v>138</v>
      </c>
      <c r="M96" s="269"/>
      <c r="N96" s="270" t="s">
        <v>20</v>
      </c>
      <c r="O96" s="216" t="s">
        <v>43</v>
      </c>
      <c r="P96" s="217">
        <f>I96+J96</f>
        <v>0</v>
      </c>
      <c r="Q96" s="217">
        <f>ROUND(I96*H96,2)</f>
        <v>0</v>
      </c>
      <c r="R96" s="217">
        <f>ROUND(J96*H96,2)</f>
        <v>0</v>
      </c>
      <c r="S96" s="85"/>
      <c r="T96" s="218">
        <f>S96*H96</f>
        <v>0</v>
      </c>
      <c r="U96" s="218">
        <v>0.00012999999999999999</v>
      </c>
      <c r="V96" s="218">
        <f>U96*H96</f>
        <v>0.00051999999999999995</v>
      </c>
      <c r="W96" s="218">
        <v>0</v>
      </c>
      <c r="X96" s="219">
        <f>W96*H96</f>
        <v>0</v>
      </c>
      <c r="Y96" s="39"/>
      <c r="Z96" s="39"/>
      <c r="AA96" s="39"/>
      <c r="AB96" s="39"/>
      <c r="AC96" s="39"/>
      <c r="AD96" s="39"/>
      <c r="AE96" s="39"/>
      <c r="AR96" s="220" t="s">
        <v>702</v>
      </c>
      <c r="AT96" s="220" t="s">
        <v>289</v>
      </c>
      <c r="AU96" s="220" t="s">
        <v>74</v>
      </c>
      <c r="AY96" s="18" t="s">
        <v>131</v>
      </c>
      <c r="BE96" s="221">
        <f>IF(O96="základní",K96,0)</f>
        <v>0</v>
      </c>
      <c r="BF96" s="221">
        <f>IF(O96="snížená",K96,0)</f>
        <v>0</v>
      </c>
      <c r="BG96" s="221">
        <f>IF(O96="zákl. přenesená",K96,0)</f>
        <v>0</v>
      </c>
      <c r="BH96" s="221">
        <f>IF(O96="sníž. přenesená",K96,0)</f>
        <v>0</v>
      </c>
      <c r="BI96" s="221">
        <f>IF(O96="nulová",K96,0)</f>
        <v>0</v>
      </c>
      <c r="BJ96" s="18" t="s">
        <v>82</v>
      </c>
      <c r="BK96" s="221">
        <f>ROUND(P96*H96,2)</f>
        <v>0</v>
      </c>
      <c r="BL96" s="18" t="s">
        <v>702</v>
      </c>
      <c r="BM96" s="220" t="s">
        <v>718</v>
      </c>
    </row>
    <row r="97" s="2" customFormat="1">
      <c r="A97" s="39"/>
      <c r="B97" s="40"/>
      <c r="C97" s="41"/>
      <c r="D97" s="222" t="s">
        <v>141</v>
      </c>
      <c r="E97" s="41"/>
      <c r="F97" s="223" t="s">
        <v>717</v>
      </c>
      <c r="G97" s="41"/>
      <c r="H97" s="41"/>
      <c r="I97" s="224"/>
      <c r="J97" s="224"/>
      <c r="K97" s="41"/>
      <c r="L97" s="41"/>
      <c r="M97" s="45"/>
      <c r="N97" s="225"/>
      <c r="O97" s="226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141</v>
      </c>
      <c r="AU97" s="18" t="s">
        <v>74</v>
      </c>
    </row>
    <row r="98" s="2" customFormat="1" ht="24.15" customHeight="1">
      <c r="A98" s="39"/>
      <c r="B98" s="40"/>
      <c r="C98" s="261" t="s">
        <v>193</v>
      </c>
      <c r="D98" s="261" t="s">
        <v>289</v>
      </c>
      <c r="E98" s="262" t="s">
        <v>719</v>
      </c>
      <c r="F98" s="263" t="s">
        <v>720</v>
      </c>
      <c r="G98" s="264" t="s">
        <v>258</v>
      </c>
      <c r="H98" s="265">
        <v>4</v>
      </c>
      <c r="I98" s="266"/>
      <c r="J98" s="267"/>
      <c r="K98" s="268">
        <f>ROUND(P98*H98,2)</f>
        <v>0</v>
      </c>
      <c r="L98" s="263" t="s">
        <v>138</v>
      </c>
      <c r="M98" s="269"/>
      <c r="N98" s="270" t="s">
        <v>20</v>
      </c>
      <c r="O98" s="216" t="s">
        <v>43</v>
      </c>
      <c r="P98" s="217">
        <f>I98+J98</f>
        <v>0</v>
      </c>
      <c r="Q98" s="217">
        <f>ROUND(I98*H98,2)</f>
        <v>0</v>
      </c>
      <c r="R98" s="217">
        <f>ROUND(J98*H98,2)</f>
        <v>0</v>
      </c>
      <c r="S98" s="85"/>
      <c r="T98" s="218">
        <f>S98*H98</f>
        <v>0</v>
      </c>
      <c r="U98" s="218">
        <v>0.00018000000000000001</v>
      </c>
      <c r="V98" s="218">
        <f>U98*H98</f>
        <v>0.00072000000000000005</v>
      </c>
      <c r="W98" s="218">
        <v>0</v>
      </c>
      <c r="X98" s="219">
        <f>W98*H98</f>
        <v>0</v>
      </c>
      <c r="Y98" s="39"/>
      <c r="Z98" s="39"/>
      <c r="AA98" s="39"/>
      <c r="AB98" s="39"/>
      <c r="AC98" s="39"/>
      <c r="AD98" s="39"/>
      <c r="AE98" s="39"/>
      <c r="AR98" s="220" t="s">
        <v>702</v>
      </c>
      <c r="AT98" s="220" t="s">
        <v>289</v>
      </c>
      <c r="AU98" s="220" t="s">
        <v>74</v>
      </c>
      <c r="AY98" s="18" t="s">
        <v>131</v>
      </c>
      <c r="BE98" s="221">
        <f>IF(O98="základní",K98,0)</f>
        <v>0</v>
      </c>
      <c r="BF98" s="221">
        <f>IF(O98="snížená",K98,0)</f>
        <v>0</v>
      </c>
      <c r="BG98" s="221">
        <f>IF(O98="zákl. přenesená",K98,0)</f>
        <v>0</v>
      </c>
      <c r="BH98" s="221">
        <f>IF(O98="sníž. přenesená",K98,0)</f>
        <v>0</v>
      </c>
      <c r="BI98" s="221">
        <f>IF(O98="nulová",K98,0)</f>
        <v>0</v>
      </c>
      <c r="BJ98" s="18" t="s">
        <v>82</v>
      </c>
      <c r="BK98" s="221">
        <f>ROUND(P98*H98,2)</f>
        <v>0</v>
      </c>
      <c r="BL98" s="18" t="s">
        <v>702</v>
      </c>
      <c r="BM98" s="220" t="s">
        <v>721</v>
      </c>
    </row>
    <row r="99" s="2" customFormat="1">
      <c r="A99" s="39"/>
      <c r="B99" s="40"/>
      <c r="C99" s="41"/>
      <c r="D99" s="222" t="s">
        <v>141</v>
      </c>
      <c r="E99" s="41"/>
      <c r="F99" s="223" t="s">
        <v>720</v>
      </c>
      <c r="G99" s="41"/>
      <c r="H99" s="41"/>
      <c r="I99" s="224"/>
      <c r="J99" s="224"/>
      <c r="K99" s="41"/>
      <c r="L99" s="41"/>
      <c r="M99" s="45"/>
      <c r="N99" s="225"/>
      <c r="O99" s="226"/>
      <c r="P99" s="85"/>
      <c r="Q99" s="85"/>
      <c r="R99" s="85"/>
      <c r="S99" s="85"/>
      <c r="T99" s="85"/>
      <c r="U99" s="85"/>
      <c r="V99" s="85"/>
      <c r="W99" s="85"/>
      <c r="X99" s="86"/>
      <c r="Y99" s="39"/>
      <c r="Z99" s="39"/>
      <c r="AA99" s="39"/>
      <c r="AB99" s="39"/>
      <c r="AC99" s="39"/>
      <c r="AD99" s="39"/>
      <c r="AE99" s="39"/>
      <c r="AT99" s="18" t="s">
        <v>141</v>
      </c>
      <c r="AU99" s="18" t="s">
        <v>74</v>
      </c>
    </row>
    <row r="100" s="2" customFormat="1" ht="24.15" customHeight="1">
      <c r="A100" s="39"/>
      <c r="B100" s="40"/>
      <c r="C100" s="261" t="s">
        <v>170</v>
      </c>
      <c r="D100" s="261" t="s">
        <v>289</v>
      </c>
      <c r="E100" s="262" t="s">
        <v>722</v>
      </c>
      <c r="F100" s="263" t="s">
        <v>723</v>
      </c>
      <c r="G100" s="264" t="s">
        <v>258</v>
      </c>
      <c r="H100" s="265">
        <v>4</v>
      </c>
      <c r="I100" s="266"/>
      <c r="J100" s="267"/>
      <c r="K100" s="268">
        <f>ROUND(P100*H100,2)</f>
        <v>0</v>
      </c>
      <c r="L100" s="263" t="s">
        <v>138</v>
      </c>
      <c r="M100" s="269"/>
      <c r="N100" s="270" t="s">
        <v>20</v>
      </c>
      <c r="O100" s="216" t="s">
        <v>43</v>
      </c>
      <c r="P100" s="217">
        <f>I100+J100</f>
        <v>0</v>
      </c>
      <c r="Q100" s="217">
        <f>ROUND(I100*H100,2)</f>
        <v>0</v>
      </c>
      <c r="R100" s="217">
        <f>ROUND(J100*H100,2)</f>
        <v>0</v>
      </c>
      <c r="S100" s="85"/>
      <c r="T100" s="218">
        <f>S100*H100</f>
        <v>0</v>
      </c>
      <c r="U100" s="218">
        <v>0.00025999999999999998</v>
      </c>
      <c r="V100" s="218">
        <f>U100*H100</f>
        <v>0.0010399999999999999</v>
      </c>
      <c r="W100" s="218">
        <v>0</v>
      </c>
      <c r="X100" s="219">
        <f>W100*H100</f>
        <v>0</v>
      </c>
      <c r="Y100" s="39"/>
      <c r="Z100" s="39"/>
      <c r="AA100" s="39"/>
      <c r="AB100" s="39"/>
      <c r="AC100" s="39"/>
      <c r="AD100" s="39"/>
      <c r="AE100" s="39"/>
      <c r="AR100" s="220" t="s">
        <v>702</v>
      </c>
      <c r="AT100" s="220" t="s">
        <v>289</v>
      </c>
      <c r="AU100" s="220" t="s">
        <v>74</v>
      </c>
      <c r="AY100" s="18" t="s">
        <v>131</v>
      </c>
      <c r="BE100" s="221">
        <f>IF(O100="základní",K100,0)</f>
        <v>0</v>
      </c>
      <c r="BF100" s="221">
        <f>IF(O100="snížená",K100,0)</f>
        <v>0</v>
      </c>
      <c r="BG100" s="221">
        <f>IF(O100="zákl. přenesená",K100,0)</f>
        <v>0</v>
      </c>
      <c r="BH100" s="221">
        <f>IF(O100="sníž. přenesená",K100,0)</f>
        <v>0</v>
      </c>
      <c r="BI100" s="221">
        <f>IF(O100="nulová",K100,0)</f>
        <v>0</v>
      </c>
      <c r="BJ100" s="18" t="s">
        <v>82</v>
      </c>
      <c r="BK100" s="221">
        <f>ROUND(P100*H100,2)</f>
        <v>0</v>
      </c>
      <c r="BL100" s="18" t="s">
        <v>702</v>
      </c>
      <c r="BM100" s="220" t="s">
        <v>724</v>
      </c>
    </row>
    <row r="101" s="2" customFormat="1">
      <c r="A101" s="39"/>
      <c r="B101" s="40"/>
      <c r="C101" s="41"/>
      <c r="D101" s="222" t="s">
        <v>141</v>
      </c>
      <c r="E101" s="41"/>
      <c r="F101" s="223" t="s">
        <v>723</v>
      </c>
      <c r="G101" s="41"/>
      <c r="H101" s="41"/>
      <c r="I101" s="224"/>
      <c r="J101" s="224"/>
      <c r="K101" s="41"/>
      <c r="L101" s="41"/>
      <c r="M101" s="45"/>
      <c r="N101" s="225"/>
      <c r="O101" s="226"/>
      <c r="P101" s="85"/>
      <c r="Q101" s="85"/>
      <c r="R101" s="85"/>
      <c r="S101" s="85"/>
      <c r="T101" s="85"/>
      <c r="U101" s="85"/>
      <c r="V101" s="85"/>
      <c r="W101" s="85"/>
      <c r="X101" s="86"/>
      <c r="Y101" s="39"/>
      <c r="Z101" s="39"/>
      <c r="AA101" s="39"/>
      <c r="AB101" s="39"/>
      <c r="AC101" s="39"/>
      <c r="AD101" s="39"/>
      <c r="AE101" s="39"/>
      <c r="AT101" s="18" t="s">
        <v>141</v>
      </c>
      <c r="AU101" s="18" t="s">
        <v>74</v>
      </c>
    </row>
    <row r="102" s="2" customFormat="1" ht="24.15" customHeight="1">
      <c r="A102" s="39"/>
      <c r="B102" s="40"/>
      <c r="C102" s="261" t="s">
        <v>205</v>
      </c>
      <c r="D102" s="261" t="s">
        <v>289</v>
      </c>
      <c r="E102" s="262" t="s">
        <v>725</v>
      </c>
      <c r="F102" s="263" t="s">
        <v>726</v>
      </c>
      <c r="G102" s="264" t="s">
        <v>701</v>
      </c>
      <c r="H102" s="265">
        <v>20</v>
      </c>
      <c r="I102" s="266"/>
      <c r="J102" s="267"/>
      <c r="K102" s="268">
        <f>ROUND(P102*H102,2)</f>
        <v>0</v>
      </c>
      <c r="L102" s="263" t="s">
        <v>138</v>
      </c>
      <c r="M102" s="269"/>
      <c r="N102" s="270" t="s">
        <v>20</v>
      </c>
      <c r="O102" s="216" t="s">
        <v>43</v>
      </c>
      <c r="P102" s="217">
        <f>I102+J102</f>
        <v>0</v>
      </c>
      <c r="Q102" s="217">
        <f>ROUND(I102*H102,2)</f>
        <v>0</v>
      </c>
      <c r="R102" s="217">
        <f>ROUND(J102*H102,2)</f>
        <v>0</v>
      </c>
      <c r="S102" s="85"/>
      <c r="T102" s="218">
        <f>S102*H102</f>
        <v>0</v>
      </c>
      <c r="U102" s="218">
        <v>0.001</v>
      </c>
      <c r="V102" s="218">
        <f>U102*H102</f>
        <v>0.02</v>
      </c>
      <c r="W102" s="218">
        <v>0</v>
      </c>
      <c r="X102" s="219">
        <f>W102*H102</f>
        <v>0</v>
      </c>
      <c r="Y102" s="39"/>
      <c r="Z102" s="39"/>
      <c r="AA102" s="39"/>
      <c r="AB102" s="39"/>
      <c r="AC102" s="39"/>
      <c r="AD102" s="39"/>
      <c r="AE102" s="39"/>
      <c r="AR102" s="220" t="s">
        <v>702</v>
      </c>
      <c r="AT102" s="220" t="s">
        <v>289</v>
      </c>
      <c r="AU102" s="220" t="s">
        <v>74</v>
      </c>
      <c r="AY102" s="18" t="s">
        <v>131</v>
      </c>
      <c r="BE102" s="221">
        <f>IF(O102="základní",K102,0)</f>
        <v>0</v>
      </c>
      <c r="BF102" s="221">
        <f>IF(O102="snížená",K102,0)</f>
        <v>0</v>
      </c>
      <c r="BG102" s="221">
        <f>IF(O102="zákl. přenesená",K102,0)</f>
        <v>0</v>
      </c>
      <c r="BH102" s="221">
        <f>IF(O102="sníž. přenesená",K102,0)</f>
        <v>0</v>
      </c>
      <c r="BI102" s="221">
        <f>IF(O102="nulová",K102,0)</f>
        <v>0</v>
      </c>
      <c r="BJ102" s="18" t="s">
        <v>82</v>
      </c>
      <c r="BK102" s="221">
        <f>ROUND(P102*H102,2)</f>
        <v>0</v>
      </c>
      <c r="BL102" s="18" t="s">
        <v>702</v>
      </c>
      <c r="BM102" s="220" t="s">
        <v>727</v>
      </c>
    </row>
    <row r="103" s="2" customFormat="1">
      <c r="A103" s="39"/>
      <c r="B103" s="40"/>
      <c r="C103" s="41"/>
      <c r="D103" s="222" t="s">
        <v>141</v>
      </c>
      <c r="E103" s="41"/>
      <c r="F103" s="223" t="s">
        <v>726</v>
      </c>
      <c r="G103" s="41"/>
      <c r="H103" s="41"/>
      <c r="I103" s="224"/>
      <c r="J103" s="224"/>
      <c r="K103" s="41"/>
      <c r="L103" s="41"/>
      <c r="M103" s="45"/>
      <c r="N103" s="225"/>
      <c r="O103" s="226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141</v>
      </c>
      <c r="AU103" s="18" t="s">
        <v>74</v>
      </c>
    </row>
    <row r="104" s="2" customFormat="1" ht="24.15" customHeight="1">
      <c r="A104" s="39"/>
      <c r="B104" s="40"/>
      <c r="C104" s="261" t="s">
        <v>212</v>
      </c>
      <c r="D104" s="261" t="s">
        <v>289</v>
      </c>
      <c r="E104" s="262" t="s">
        <v>728</v>
      </c>
      <c r="F104" s="263" t="s">
        <v>729</v>
      </c>
      <c r="G104" s="264" t="s">
        <v>258</v>
      </c>
      <c r="H104" s="265">
        <v>4</v>
      </c>
      <c r="I104" s="266"/>
      <c r="J104" s="267"/>
      <c r="K104" s="268">
        <f>ROUND(P104*H104,2)</f>
        <v>0</v>
      </c>
      <c r="L104" s="263" t="s">
        <v>138</v>
      </c>
      <c r="M104" s="269"/>
      <c r="N104" s="270" t="s">
        <v>20</v>
      </c>
      <c r="O104" s="216" t="s">
        <v>43</v>
      </c>
      <c r="P104" s="217">
        <f>I104+J104</f>
        <v>0</v>
      </c>
      <c r="Q104" s="217">
        <f>ROUND(I104*H104,2)</f>
        <v>0</v>
      </c>
      <c r="R104" s="217">
        <f>ROUND(J104*H104,2)</f>
        <v>0</v>
      </c>
      <c r="S104" s="85"/>
      <c r="T104" s="218">
        <f>S104*H104</f>
        <v>0</v>
      </c>
      <c r="U104" s="218">
        <v>0.00044999999999999999</v>
      </c>
      <c r="V104" s="218">
        <f>U104*H104</f>
        <v>0.0018</v>
      </c>
      <c r="W104" s="218">
        <v>0</v>
      </c>
      <c r="X104" s="219">
        <f>W104*H104</f>
        <v>0</v>
      </c>
      <c r="Y104" s="39"/>
      <c r="Z104" s="39"/>
      <c r="AA104" s="39"/>
      <c r="AB104" s="39"/>
      <c r="AC104" s="39"/>
      <c r="AD104" s="39"/>
      <c r="AE104" s="39"/>
      <c r="AR104" s="220" t="s">
        <v>702</v>
      </c>
      <c r="AT104" s="220" t="s">
        <v>289</v>
      </c>
      <c r="AU104" s="220" t="s">
        <v>74</v>
      </c>
      <c r="AY104" s="18" t="s">
        <v>131</v>
      </c>
      <c r="BE104" s="221">
        <f>IF(O104="základní",K104,0)</f>
        <v>0</v>
      </c>
      <c r="BF104" s="221">
        <f>IF(O104="snížená",K104,0)</f>
        <v>0</v>
      </c>
      <c r="BG104" s="221">
        <f>IF(O104="zákl. přenesená",K104,0)</f>
        <v>0</v>
      </c>
      <c r="BH104" s="221">
        <f>IF(O104="sníž. přenesená",K104,0)</f>
        <v>0</v>
      </c>
      <c r="BI104" s="221">
        <f>IF(O104="nulová",K104,0)</f>
        <v>0</v>
      </c>
      <c r="BJ104" s="18" t="s">
        <v>82</v>
      </c>
      <c r="BK104" s="221">
        <f>ROUND(P104*H104,2)</f>
        <v>0</v>
      </c>
      <c r="BL104" s="18" t="s">
        <v>702</v>
      </c>
      <c r="BM104" s="220" t="s">
        <v>730</v>
      </c>
    </row>
    <row r="105" s="2" customFormat="1">
      <c r="A105" s="39"/>
      <c r="B105" s="40"/>
      <c r="C105" s="41"/>
      <c r="D105" s="222" t="s">
        <v>141</v>
      </c>
      <c r="E105" s="41"/>
      <c r="F105" s="223" t="s">
        <v>729</v>
      </c>
      <c r="G105" s="41"/>
      <c r="H105" s="41"/>
      <c r="I105" s="224"/>
      <c r="J105" s="224"/>
      <c r="K105" s="41"/>
      <c r="L105" s="41"/>
      <c r="M105" s="45"/>
      <c r="N105" s="225"/>
      <c r="O105" s="226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141</v>
      </c>
      <c r="AU105" s="18" t="s">
        <v>74</v>
      </c>
    </row>
    <row r="106" s="2" customFormat="1" ht="24.15" customHeight="1">
      <c r="A106" s="39"/>
      <c r="B106" s="40"/>
      <c r="C106" s="261" t="s">
        <v>218</v>
      </c>
      <c r="D106" s="261" t="s">
        <v>289</v>
      </c>
      <c r="E106" s="262" t="s">
        <v>731</v>
      </c>
      <c r="F106" s="263" t="s">
        <v>732</v>
      </c>
      <c r="G106" s="264" t="s">
        <v>258</v>
      </c>
      <c r="H106" s="265">
        <v>8</v>
      </c>
      <c r="I106" s="266"/>
      <c r="J106" s="267"/>
      <c r="K106" s="268">
        <f>ROUND(P106*H106,2)</f>
        <v>0</v>
      </c>
      <c r="L106" s="263" t="s">
        <v>138</v>
      </c>
      <c r="M106" s="269"/>
      <c r="N106" s="270" t="s">
        <v>20</v>
      </c>
      <c r="O106" s="216" t="s">
        <v>43</v>
      </c>
      <c r="P106" s="217">
        <f>I106+J106</f>
        <v>0</v>
      </c>
      <c r="Q106" s="217">
        <f>ROUND(I106*H106,2)</f>
        <v>0</v>
      </c>
      <c r="R106" s="217">
        <f>ROUND(J106*H106,2)</f>
        <v>0</v>
      </c>
      <c r="S106" s="85"/>
      <c r="T106" s="218">
        <f>S106*H106</f>
        <v>0</v>
      </c>
      <c r="U106" s="218">
        <v>0.00958</v>
      </c>
      <c r="V106" s="218">
        <f>U106*H106</f>
        <v>0.07664</v>
      </c>
      <c r="W106" s="218">
        <v>0</v>
      </c>
      <c r="X106" s="219">
        <f>W106*H106</f>
        <v>0</v>
      </c>
      <c r="Y106" s="39"/>
      <c r="Z106" s="39"/>
      <c r="AA106" s="39"/>
      <c r="AB106" s="39"/>
      <c r="AC106" s="39"/>
      <c r="AD106" s="39"/>
      <c r="AE106" s="39"/>
      <c r="AR106" s="220" t="s">
        <v>702</v>
      </c>
      <c r="AT106" s="220" t="s">
        <v>289</v>
      </c>
      <c r="AU106" s="220" t="s">
        <v>74</v>
      </c>
      <c r="AY106" s="18" t="s">
        <v>131</v>
      </c>
      <c r="BE106" s="221">
        <f>IF(O106="základní",K106,0)</f>
        <v>0</v>
      </c>
      <c r="BF106" s="221">
        <f>IF(O106="snížená",K106,0)</f>
        <v>0</v>
      </c>
      <c r="BG106" s="221">
        <f>IF(O106="zákl. přenesená",K106,0)</f>
        <v>0</v>
      </c>
      <c r="BH106" s="221">
        <f>IF(O106="sníž. přenesená",K106,0)</f>
        <v>0</v>
      </c>
      <c r="BI106" s="221">
        <f>IF(O106="nulová",K106,0)</f>
        <v>0</v>
      </c>
      <c r="BJ106" s="18" t="s">
        <v>82</v>
      </c>
      <c r="BK106" s="221">
        <f>ROUND(P106*H106,2)</f>
        <v>0</v>
      </c>
      <c r="BL106" s="18" t="s">
        <v>702</v>
      </c>
      <c r="BM106" s="220" t="s">
        <v>733</v>
      </c>
    </row>
    <row r="107" s="2" customFormat="1">
      <c r="A107" s="39"/>
      <c r="B107" s="40"/>
      <c r="C107" s="41"/>
      <c r="D107" s="222" t="s">
        <v>141</v>
      </c>
      <c r="E107" s="41"/>
      <c r="F107" s="223" t="s">
        <v>732</v>
      </c>
      <c r="G107" s="41"/>
      <c r="H107" s="41"/>
      <c r="I107" s="224"/>
      <c r="J107" s="224"/>
      <c r="K107" s="41"/>
      <c r="L107" s="41"/>
      <c r="M107" s="45"/>
      <c r="N107" s="225"/>
      <c r="O107" s="226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141</v>
      </c>
      <c r="AU107" s="18" t="s">
        <v>74</v>
      </c>
    </row>
    <row r="108" s="12" customFormat="1" ht="25.92" customHeight="1">
      <c r="A108" s="12"/>
      <c r="B108" s="191"/>
      <c r="C108" s="192"/>
      <c r="D108" s="193" t="s">
        <v>73</v>
      </c>
      <c r="E108" s="194" t="s">
        <v>251</v>
      </c>
      <c r="F108" s="194" t="s">
        <v>252</v>
      </c>
      <c r="G108" s="192"/>
      <c r="H108" s="192"/>
      <c r="I108" s="195"/>
      <c r="J108" s="195"/>
      <c r="K108" s="196">
        <f>BK108</f>
        <v>0</v>
      </c>
      <c r="L108" s="192"/>
      <c r="M108" s="197"/>
      <c r="N108" s="198"/>
      <c r="O108" s="199"/>
      <c r="P108" s="199"/>
      <c r="Q108" s="200">
        <f>Q109</f>
        <v>0</v>
      </c>
      <c r="R108" s="200">
        <f>R109</f>
        <v>0</v>
      </c>
      <c r="S108" s="199"/>
      <c r="T108" s="201">
        <f>T109</f>
        <v>0</v>
      </c>
      <c r="U108" s="199"/>
      <c r="V108" s="201">
        <f>V109</f>
        <v>0</v>
      </c>
      <c r="W108" s="199"/>
      <c r="X108" s="202">
        <f>X109</f>
        <v>0</v>
      </c>
      <c r="Y108" s="12"/>
      <c r="Z108" s="12"/>
      <c r="AA108" s="12"/>
      <c r="AB108" s="12"/>
      <c r="AC108" s="12"/>
      <c r="AD108" s="12"/>
      <c r="AE108" s="12"/>
      <c r="AR108" s="203" t="s">
        <v>84</v>
      </c>
      <c r="AT108" s="204" t="s">
        <v>73</v>
      </c>
      <c r="AU108" s="204" t="s">
        <v>74</v>
      </c>
      <c r="AY108" s="203" t="s">
        <v>131</v>
      </c>
      <c r="BK108" s="205">
        <f>BK109</f>
        <v>0</v>
      </c>
    </row>
    <row r="109" s="12" customFormat="1" ht="22.8" customHeight="1">
      <c r="A109" s="12"/>
      <c r="B109" s="191"/>
      <c r="C109" s="192"/>
      <c r="D109" s="193" t="s">
        <v>73</v>
      </c>
      <c r="E109" s="206" t="s">
        <v>734</v>
      </c>
      <c r="F109" s="206" t="s">
        <v>735</v>
      </c>
      <c r="G109" s="192"/>
      <c r="H109" s="192"/>
      <c r="I109" s="195"/>
      <c r="J109" s="195"/>
      <c r="K109" s="207">
        <f>BK109</f>
        <v>0</v>
      </c>
      <c r="L109" s="192"/>
      <c r="M109" s="197"/>
      <c r="N109" s="198"/>
      <c r="O109" s="199"/>
      <c r="P109" s="199"/>
      <c r="Q109" s="200">
        <f>SUM(Q110:Q139)</f>
        <v>0</v>
      </c>
      <c r="R109" s="200">
        <f>SUM(R110:R139)</f>
        <v>0</v>
      </c>
      <c r="S109" s="199"/>
      <c r="T109" s="201">
        <f>SUM(T110:T139)</f>
        <v>0</v>
      </c>
      <c r="U109" s="199"/>
      <c r="V109" s="201">
        <f>SUM(V110:V139)</f>
        <v>0</v>
      </c>
      <c r="W109" s="199"/>
      <c r="X109" s="202">
        <f>SUM(X110:X139)</f>
        <v>0</v>
      </c>
      <c r="Y109" s="12"/>
      <c r="Z109" s="12"/>
      <c r="AA109" s="12"/>
      <c r="AB109" s="12"/>
      <c r="AC109" s="12"/>
      <c r="AD109" s="12"/>
      <c r="AE109" s="12"/>
      <c r="AR109" s="203" t="s">
        <v>84</v>
      </c>
      <c r="AT109" s="204" t="s">
        <v>73</v>
      </c>
      <c r="AU109" s="204" t="s">
        <v>82</v>
      </c>
      <c r="AY109" s="203" t="s">
        <v>131</v>
      </c>
      <c r="BK109" s="205">
        <f>SUM(BK110:BK139)</f>
        <v>0</v>
      </c>
    </row>
    <row r="110" s="2" customFormat="1" ht="24.15" customHeight="1">
      <c r="A110" s="39"/>
      <c r="B110" s="40"/>
      <c r="C110" s="208" t="s">
        <v>225</v>
      </c>
      <c r="D110" s="208" t="s">
        <v>134</v>
      </c>
      <c r="E110" s="209" t="s">
        <v>736</v>
      </c>
      <c r="F110" s="210" t="s">
        <v>737</v>
      </c>
      <c r="G110" s="211" t="s">
        <v>258</v>
      </c>
      <c r="H110" s="212">
        <v>4</v>
      </c>
      <c r="I110" s="213"/>
      <c r="J110" s="213"/>
      <c r="K110" s="214">
        <f>ROUND(P110*H110,2)</f>
        <v>0</v>
      </c>
      <c r="L110" s="210" t="s">
        <v>138</v>
      </c>
      <c r="M110" s="45"/>
      <c r="N110" s="215" t="s">
        <v>20</v>
      </c>
      <c r="O110" s="216" t="s">
        <v>43</v>
      </c>
      <c r="P110" s="217">
        <f>I110+J110</f>
        <v>0</v>
      </c>
      <c r="Q110" s="217">
        <f>ROUND(I110*H110,2)</f>
        <v>0</v>
      </c>
      <c r="R110" s="217">
        <f>ROUND(J110*H110,2)</f>
        <v>0</v>
      </c>
      <c r="S110" s="85"/>
      <c r="T110" s="218">
        <f>S110*H110</f>
        <v>0</v>
      </c>
      <c r="U110" s="218">
        <v>0</v>
      </c>
      <c r="V110" s="218">
        <f>U110*H110</f>
        <v>0</v>
      </c>
      <c r="W110" s="218">
        <v>0</v>
      </c>
      <c r="X110" s="219">
        <f>W110*H110</f>
        <v>0</v>
      </c>
      <c r="Y110" s="39"/>
      <c r="Z110" s="39"/>
      <c r="AA110" s="39"/>
      <c r="AB110" s="39"/>
      <c r="AC110" s="39"/>
      <c r="AD110" s="39"/>
      <c r="AE110" s="39"/>
      <c r="AR110" s="220" t="s">
        <v>245</v>
      </c>
      <c r="AT110" s="220" t="s">
        <v>134</v>
      </c>
      <c r="AU110" s="220" t="s">
        <v>84</v>
      </c>
      <c r="AY110" s="18" t="s">
        <v>131</v>
      </c>
      <c r="BE110" s="221">
        <f>IF(O110="základní",K110,0)</f>
        <v>0</v>
      </c>
      <c r="BF110" s="221">
        <f>IF(O110="snížená",K110,0)</f>
        <v>0</v>
      </c>
      <c r="BG110" s="221">
        <f>IF(O110="zákl. přenesená",K110,0)</f>
        <v>0</v>
      </c>
      <c r="BH110" s="221">
        <f>IF(O110="sníž. přenesená",K110,0)</f>
        <v>0</v>
      </c>
      <c r="BI110" s="221">
        <f>IF(O110="nulová",K110,0)</f>
        <v>0</v>
      </c>
      <c r="BJ110" s="18" t="s">
        <v>82</v>
      </c>
      <c r="BK110" s="221">
        <f>ROUND(P110*H110,2)</f>
        <v>0</v>
      </c>
      <c r="BL110" s="18" t="s">
        <v>245</v>
      </c>
      <c r="BM110" s="220" t="s">
        <v>738</v>
      </c>
    </row>
    <row r="111" s="2" customFormat="1">
      <c r="A111" s="39"/>
      <c r="B111" s="40"/>
      <c r="C111" s="41"/>
      <c r="D111" s="222" t="s">
        <v>141</v>
      </c>
      <c r="E111" s="41"/>
      <c r="F111" s="223" t="s">
        <v>739</v>
      </c>
      <c r="G111" s="41"/>
      <c r="H111" s="41"/>
      <c r="I111" s="224"/>
      <c r="J111" s="224"/>
      <c r="K111" s="41"/>
      <c r="L111" s="41"/>
      <c r="M111" s="45"/>
      <c r="N111" s="225"/>
      <c r="O111" s="226"/>
      <c r="P111" s="85"/>
      <c r="Q111" s="85"/>
      <c r="R111" s="85"/>
      <c r="S111" s="85"/>
      <c r="T111" s="85"/>
      <c r="U111" s="85"/>
      <c r="V111" s="85"/>
      <c r="W111" s="85"/>
      <c r="X111" s="86"/>
      <c r="Y111" s="39"/>
      <c r="Z111" s="39"/>
      <c r="AA111" s="39"/>
      <c r="AB111" s="39"/>
      <c r="AC111" s="39"/>
      <c r="AD111" s="39"/>
      <c r="AE111" s="39"/>
      <c r="AT111" s="18" t="s">
        <v>141</v>
      </c>
      <c r="AU111" s="18" t="s">
        <v>84</v>
      </c>
    </row>
    <row r="112" s="2" customFormat="1">
      <c r="A112" s="39"/>
      <c r="B112" s="40"/>
      <c r="C112" s="41"/>
      <c r="D112" s="227" t="s">
        <v>143</v>
      </c>
      <c r="E112" s="41"/>
      <c r="F112" s="228" t="s">
        <v>740</v>
      </c>
      <c r="G112" s="41"/>
      <c r="H112" s="41"/>
      <c r="I112" s="224"/>
      <c r="J112" s="224"/>
      <c r="K112" s="41"/>
      <c r="L112" s="41"/>
      <c r="M112" s="45"/>
      <c r="N112" s="225"/>
      <c r="O112" s="226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143</v>
      </c>
      <c r="AU112" s="18" t="s">
        <v>84</v>
      </c>
    </row>
    <row r="113" s="2" customFormat="1" ht="24.15" customHeight="1">
      <c r="A113" s="39"/>
      <c r="B113" s="40"/>
      <c r="C113" s="208" t="s">
        <v>232</v>
      </c>
      <c r="D113" s="208" t="s">
        <v>134</v>
      </c>
      <c r="E113" s="209" t="s">
        <v>741</v>
      </c>
      <c r="F113" s="210" t="s">
        <v>742</v>
      </c>
      <c r="G113" s="211" t="s">
        <v>159</v>
      </c>
      <c r="H113" s="212">
        <v>140</v>
      </c>
      <c r="I113" s="213"/>
      <c r="J113" s="213"/>
      <c r="K113" s="214">
        <f>ROUND(P113*H113,2)</f>
        <v>0</v>
      </c>
      <c r="L113" s="210" t="s">
        <v>138</v>
      </c>
      <c r="M113" s="45"/>
      <c r="N113" s="215" t="s">
        <v>20</v>
      </c>
      <c r="O113" s="216" t="s">
        <v>43</v>
      </c>
      <c r="P113" s="217">
        <f>I113+J113</f>
        <v>0</v>
      </c>
      <c r="Q113" s="217">
        <f>ROUND(I113*H113,2)</f>
        <v>0</v>
      </c>
      <c r="R113" s="217">
        <f>ROUND(J113*H113,2)</f>
        <v>0</v>
      </c>
      <c r="S113" s="85"/>
      <c r="T113" s="218">
        <f>S113*H113</f>
        <v>0</v>
      </c>
      <c r="U113" s="218">
        <v>0</v>
      </c>
      <c r="V113" s="218">
        <f>U113*H113</f>
        <v>0</v>
      </c>
      <c r="W113" s="218">
        <v>0</v>
      </c>
      <c r="X113" s="219">
        <f>W113*H113</f>
        <v>0</v>
      </c>
      <c r="Y113" s="39"/>
      <c r="Z113" s="39"/>
      <c r="AA113" s="39"/>
      <c r="AB113" s="39"/>
      <c r="AC113" s="39"/>
      <c r="AD113" s="39"/>
      <c r="AE113" s="39"/>
      <c r="AR113" s="220" t="s">
        <v>245</v>
      </c>
      <c r="AT113" s="220" t="s">
        <v>134</v>
      </c>
      <c r="AU113" s="220" t="s">
        <v>84</v>
      </c>
      <c r="AY113" s="18" t="s">
        <v>131</v>
      </c>
      <c r="BE113" s="221">
        <f>IF(O113="základní",K113,0)</f>
        <v>0</v>
      </c>
      <c r="BF113" s="221">
        <f>IF(O113="snížená",K113,0)</f>
        <v>0</v>
      </c>
      <c r="BG113" s="221">
        <f>IF(O113="zákl. přenesená",K113,0)</f>
        <v>0</v>
      </c>
      <c r="BH113" s="221">
        <f>IF(O113="sníž. přenesená",K113,0)</f>
        <v>0</v>
      </c>
      <c r="BI113" s="221">
        <f>IF(O113="nulová",K113,0)</f>
        <v>0</v>
      </c>
      <c r="BJ113" s="18" t="s">
        <v>82</v>
      </c>
      <c r="BK113" s="221">
        <f>ROUND(P113*H113,2)</f>
        <v>0</v>
      </c>
      <c r="BL113" s="18" t="s">
        <v>245</v>
      </c>
      <c r="BM113" s="220" t="s">
        <v>743</v>
      </c>
    </row>
    <row r="114" s="2" customFormat="1">
      <c r="A114" s="39"/>
      <c r="B114" s="40"/>
      <c r="C114" s="41"/>
      <c r="D114" s="222" t="s">
        <v>141</v>
      </c>
      <c r="E114" s="41"/>
      <c r="F114" s="223" t="s">
        <v>744</v>
      </c>
      <c r="G114" s="41"/>
      <c r="H114" s="41"/>
      <c r="I114" s="224"/>
      <c r="J114" s="224"/>
      <c r="K114" s="41"/>
      <c r="L114" s="41"/>
      <c r="M114" s="45"/>
      <c r="N114" s="225"/>
      <c r="O114" s="226"/>
      <c r="P114" s="85"/>
      <c r="Q114" s="85"/>
      <c r="R114" s="85"/>
      <c r="S114" s="85"/>
      <c r="T114" s="85"/>
      <c r="U114" s="85"/>
      <c r="V114" s="85"/>
      <c r="W114" s="85"/>
      <c r="X114" s="86"/>
      <c r="Y114" s="39"/>
      <c r="Z114" s="39"/>
      <c r="AA114" s="39"/>
      <c r="AB114" s="39"/>
      <c r="AC114" s="39"/>
      <c r="AD114" s="39"/>
      <c r="AE114" s="39"/>
      <c r="AT114" s="18" t="s">
        <v>141</v>
      </c>
      <c r="AU114" s="18" t="s">
        <v>84</v>
      </c>
    </row>
    <row r="115" s="2" customFormat="1">
      <c r="A115" s="39"/>
      <c r="B115" s="40"/>
      <c r="C115" s="41"/>
      <c r="D115" s="227" t="s">
        <v>143</v>
      </c>
      <c r="E115" s="41"/>
      <c r="F115" s="228" t="s">
        <v>745</v>
      </c>
      <c r="G115" s="41"/>
      <c r="H115" s="41"/>
      <c r="I115" s="224"/>
      <c r="J115" s="224"/>
      <c r="K115" s="41"/>
      <c r="L115" s="41"/>
      <c r="M115" s="45"/>
      <c r="N115" s="225"/>
      <c r="O115" s="226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143</v>
      </c>
      <c r="AU115" s="18" t="s">
        <v>84</v>
      </c>
    </row>
    <row r="116" s="2" customFormat="1" ht="24.15" customHeight="1">
      <c r="A116" s="39"/>
      <c r="B116" s="40"/>
      <c r="C116" s="208" t="s">
        <v>9</v>
      </c>
      <c r="D116" s="208" t="s">
        <v>134</v>
      </c>
      <c r="E116" s="209" t="s">
        <v>746</v>
      </c>
      <c r="F116" s="210" t="s">
        <v>747</v>
      </c>
      <c r="G116" s="211" t="s">
        <v>258</v>
      </c>
      <c r="H116" s="212">
        <v>44</v>
      </c>
      <c r="I116" s="213"/>
      <c r="J116" s="213"/>
      <c r="K116" s="214">
        <f>ROUND(P116*H116,2)</f>
        <v>0</v>
      </c>
      <c r="L116" s="210" t="s">
        <v>138</v>
      </c>
      <c r="M116" s="45"/>
      <c r="N116" s="215" t="s">
        <v>20</v>
      </c>
      <c r="O116" s="216" t="s">
        <v>43</v>
      </c>
      <c r="P116" s="217">
        <f>I116+J116</f>
        <v>0</v>
      </c>
      <c r="Q116" s="217">
        <f>ROUND(I116*H116,2)</f>
        <v>0</v>
      </c>
      <c r="R116" s="217">
        <f>ROUND(J116*H116,2)</f>
        <v>0</v>
      </c>
      <c r="S116" s="85"/>
      <c r="T116" s="218">
        <f>S116*H116</f>
        <v>0</v>
      </c>
      <c r="U116" s="218">
        <v>0</v>
      </c>
      <c r="V116" s="218">
        <f>U116*H116</f>
        <v>0</v>
      </c>
      <c r="W116" s="218">
        <v>0</v>
      </c>
      <c r="X116" s="219">
        <f>W116*H116</f>
        <v>0</v>
      </c>
      <c r="Y116" s="39"/>
      <c r="Z116" s="39"/>
      <c r="AA116" s="39"/>
      <c r="AB116" s="39"/>
      <c r="AC116" s="39"/>
      <c r="AD116" s="39"/>
      <c r="AE116" s="39"/>
      <c r="AR116" s="220" t="s">
        <v>245</v>
      </c>
      <c r="AT116" s="220" t="s">
        <v>134</v>
      </c>
      <c r="AU116" s="220" t="s">
        <v>84</v>
      </c>
      <c r="AY116" s="18" t="s">
        <v>131</v>
      </c>
      <c r="BE116" s="221">
        <f>IF(O116="základní",K116,0)</f>
        <v>0</v>
      </c>
      <c r="BF116" s="221">
        <f>IF(O116="snížená",K116,0)</f>
        <v>0</v>
      </c>
      <c r="BG116" s="221">
        <f>IF(O116="zákl. přenesená",K116,0)</f>
        <v>0</v>
      </c>
      <c r="BH116" s="221">
        <f>IF(O116="sníž. přenesená",K116,0)</f>
        <v>0</v>
      </c>
      <c r="BI116" s="221">
        <f>IF(O116="nulová",K116,0)</f>
        <v>0</v>
      </c>
      <c r="BJ116" s="18" t="s">
        <v>82</v>
      </c>
      <c r="BK116" s="221">
        <f>ROUND(P116*H116,2)</f>
        <v>0</v>
      </c>
      <c r="BL116" s="18" t="s">
        <v>245</v>
      </c>
      <c r="BM116" s="220" t="s">
        <v>748</v>
      </c>
    </row>
    <row r="117" s="2" customFormat="1">
      <c r="A117" s="39"/>
      <c r="B117" s="40"/>
      <c r="C117" s="41"/>
      <c r="D117" s="222" t="s">
        <v>141</v>
      </c>
      <c r="E117" s="41"/>
      <c r="F117" s="223" t="s">
        <v>749</v>
      </c>
      <c r="G117" s="41"/>
      <c r="H117" s="41"/>
      <c r="I117" s="224"/>
      <c r="J117" s="224"/>
      <c r="K117" s="41"/>
      <c r="L117" s="41"/>
      <c r="M117" s="45"/>
      <c r="N117" s="225"/>
      <c r="O117" s="226"/>
      <c r="P117" s="85"/>
      <c r="Q117" s="85"/>
      <c r="R117" s="85"/>
      <c r="S117" s="85"/>
      <c r="T117" s="85"/>
      <c r="U117" s="85"/>
      <c r="V117" s="85"/>
      <c r="W117" s="85"/>
      <c r="X117" s="86"/>
      <c r="Y117" s="39"/>
      <c r="Z117" s="39"/>
      <c r="AA117" s="39"/>
      <c r="AB117" s="39"/>
      <c r="AC117" s="39"/>
      <c r="AD117" s="39"/>
      <c r="AE117" s="39"/>
      <c r="AT117" s="18" t="s">
        <v>141</v>
      </c>
      <c r="AU117" s="18" t="s">
        <v>84</v>
      </c>
    </row>
    <row r="118" s="2" customFormat="1">
      <c r="A118" s="39"/>
      <c r="B118" s="40"/>
      <c r="C118" s="41"/>
      <c r="D118" s="227" t="s">
        <v>143</v>
      </c>
      <c r="E118" s="41"/>
      <c r="F118" s="228" t="s">
        <v>750</v>
      </c>
      <c r="G118" s="41"/>
      <c r="H118" s="41"/>
      <c r="I118" s="224"/>
      <c r="J118" s="224"/>
      <c r="K118" s="41"/>
      <c r="L118" s="41"/>
      <c r="M118" s="45"/>
      <c r="N118" s="225"/>
      <c r="O118" s="226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143</v>
      </c>
      <c r="AU118" s="18" t="s">
        <v>84</v>
      </c>
    </row>
    <row r="119" s="2" customFormat="1" ht="24.15" customHeight="1">
      <c r="A119" s="39"/>
      <c r="B119" s="40"/>
      <c r="C119" s="208" t="s">
        <v>245</v>
      </c>
      <c r="D119" s="208" t="s">
        <v>134</v>
      </c>
      <c r="E119" s="209" t="s">
        <v>751</v>
      </c>
      <c r="F119" s="210" t="s">
        <v>752</v>
      </c>
      <c r="G119" s="211" t="s">
        <v>258</v>
      </c>
      <c r="H119" s="212">
        <v>4</v>
      </c>
      <c r="I119" s="213"/>
      <c r="J119" s="213"/>
      <c r="K119" s="214">
        <f>ROUND(P119*H119,2)</f>
        <v>0</v>
      </c>
      <c r="L119" s="210" t="s">
        <v>138</v>
      </c>
      <c r="M119" s="45"/>
      <c r="N119" s="215" t="s">
        <v>20</v>
      </c>
      <c r="O119" s="216" t="s">
        <v>43</v>
      </c>
      <c r="P119" s="217">
        <f>I119+J119</f>
        <v>0</v>
      </c>
      <c r="Q119" s="217">
        <f>ROUND(I119*H119,2)</f>
        <v>0</v>
      </c>
      <c r="R119" s="217">
        <f>ROUND(J119*H119,2)</f>
        <v>0</v>
      </c>
      <c r="S119" s="85"/>
      <c r="T119" s="218">
        <f>S119*H119</f>
        <v>0</v>
      </c>
      <c r="U119" s="218">
        <v>0</v>
      </c>
      <c r="V119" s="218">
        <f>U119*H119</f>
        <v>0</v>
      </c>
      <c r="W119" s="218">
        <v>0</v>
      </c>
      <c r="X119" s="219">
        <f>W119*H119</f>
        <v>0</v>
      </c>
      <c r="Y119" s="39"/>
      <c r="Z119" s="39"/>
      <c r="AA119" s="39"/>
      <c r="AB119" s="39"/>
      <c r="AC119" s="39"/>
      <c r="AD119" s="39"/>
      <c r="AE119" s="39"/>
      <c r="AR119" s="220" t="s">
        <v>245</v>
      </c>
      <c r="AT119" s="220" t="s">
        <v>134</v>
      </c>
      <c r="AU119" s="220" t="s">
        <v>84</v>
      </c>
      <c r="AY119" s="18" t="s">
        <v>131</v>
      </c>
      <c r="BE119" s="221">
        <f>IF(O119="základní",K119,0)</f>
        <v>0</v>
      </c>
      <c r="BF119" s="221">
        <f>IF(O119="snížená",K119,0)</f>
        <v>0</v>
      </c>
      <c r="BG119" s="221">
        <f>IF(O119="zákl. přenesená",K119,0)</f>
        <v>0</v>
      </c>
      <c r="BH119" s="221">
        <f>IF(O119="sníž. přenesená",K119,0)</f>
        <v>0</v>
      </c>
      <c r="BI119" s="221">
        <f>IF(O119="nulová",K119,0)</f>
        <v>0</v>
      </c>
      <c r="BJ119" s="18" t="s">
        <v>82</v>
      </c>
      <c r="BK119" s="221">
        <f>ROUND(P119*H119,2)</f>
        <v>0</v>
      </c>
      <c r="BL119" s="18" t="s">
        <v>245</v>
      </c>
      <c r="BM119" s="220" t="s">
        <v>753</v>
      </c>
    </row>
    <row r="120" s="2" customFormat="1">
      <c r="A120" s="39"/>
      <c r="B120" s="40"/>
      <c r="C120" s="41"/>
      <c r="D120" s="222" t="s">
        <v>141</v>
      </c>
      <c r="E120" s="41"/>
      <c r="F120" s="223" t="s">
        <v>754</v>
      </c>
      <c r="G120" s="41"/>
      <c r="H120" s="41"/>
      <c r="I120" s="224"/>
      <c r="J120" s="224"/>
      <c r="K120" s="41"/>
      <c r="L120" s="41"/>
      <c r="M120" s="45"/>
      <c r="N120" s="225"/>
      <c r="O120" s="226"/>
      <c r="P120" s="85"/>
      <c r="Q120" s="85"/>
      <c r="R120" s="85"/>
      <c r="S120" s="85"/>
      <c r="T120" s="85"/>
      <c r="U120" s="85"/>
      <c r="V120" s="85"/>
      <c r="W120" s="85"/>
      <c r="X120" s="86"/>
      <c r="Y120" s="39"/>
      <c r="Z120" s="39"/>
      <c r="AA120" s="39"/>
      <c r="AB120" s="39"/>
      <c r="AC120" s="39"/>
      <c r="AD120" s="39"/>
      <c r="AE120" s="39"/>
      <c r="AT120" s="18" t="s">
        <v>141</v>
      </c>
      <c r="AU120" s="18" t="s">
        <v>84</v>
      </c>
    </row>
    <row r="121" s="2" customFormat="1">
      <c r="A121" s="39"/>
      <c r="B121" s="40"/>
      <c r="C121" s="41"/>
      <c r="D121" s="227" t="s">
        <v>143</v>
      </c>
      <c r="E121" s="41"/>
      <c r="F121" s="228" t="s">
        <v>755</v>
      </c>
      <c r="G121" s="41"/>
      <c r="H121" s="41"/>
      <c r="I121" s="224"/>
      <c r="J121" s="224"/>
      <c r="K121" s="41"/>
      <c r="L121" s="41"/>
      <c r="M121" s="45"/>
      <c r="N121" s="225"/>
      <c r="O121" s="226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143</v>
      </c>
      <c r="AU121" s="18" t="s">
        <v>84</v>
      </c>
    </row>
    <row r="122" s="2" customFormat="1" ht="24.15" customHeight="1">
      <c r="A122" s="39"/>
      <c r="B122" s="40"/>
      <c r="C122" s="208" t="s">
        <v>255</v>
      </c>
      <c r="D122" s="208" t="s">
        <v>134</v>
      </c>
      <c r="E122" s="209" t="s">
        <v>756</v>
      </c>
      <c r="F122" s="210" t="s">
        <v>757</v>
      </c>
      <c r="G122" s="211" t="s">
        <v>258</v>
      </c>
      <c r="H122" s="212">
        <v>26</v>
      </c>
      <c r="I122" s="213"/>
      <c r="J122" s="213"/>
      <c r="K122" s="214">
        <f>ROUND(P122*H122,2)</f>
        <v>0</v>
      </c>
      <c r="L122" s="210" t="s">
        <v>138</v>
      </c>
      <c r="M122" s="45"/>
      <c r="N122" s="215" t="s">
        <v>20</v>
      </c>
      <c r="O122" s="216" t="s">
        <v>43</v>
      </c>
      <c r="P122" s="217">
        <f>I122+J122</f>
        <v>0</v>
      </c>
      <c r="Q122" s="217">
        <f>ROUND(I122*H122,2)</f>
        <v>0</v>
      </c>
      <c r="R122" s="217">
        <f>ROUND(J122*H122,2)</f>
        <v>0</v>
      </c>
      <c r="S122" s="85"/>
      <c r="T122" s="218">
        <f>S122*H122</f>
        <v>0</v>
      </c>
      <c r="U122" s="218">
        <v>0</v>
      </c>
      <c r="V122" s="218">
        <f>U122*H122</f>
        <v>0</v>
      </c>
      <c r="W122" s="218">
        <v>0</v>
      </c>
      <c r="X122" s="219">
        <f>W122*H122</f>
        <v>0</v>
      </c>
      <c r="Y122" s="39"/>
      <c r="Z122" s="39"/>
      <c r="AA122" s="39"/>
      <c r="AB122" s="39"/>
      <c r="AC122" s="39"/>
      <c r="AD122" s="39"/>
      <c r="AE122" s="39"/>
      <c r="AR122" s="220" t="s">
        <v>245</v>
      </c>
      <c r="AT122" s="220" t="s">
        <v>134</v>
      </c>
      <c r="AU122" s="220" t="s">
        <v>84</v>
      </c>
      <c r="AY122" s="18" t="s">
        <v>131</v>
      </c>
      <c r="BE122" s="221">
        <f>IF(O122="základní",K122,0)</f>
        <v>0</v>
      </c>
      <c r="BF122" s="221">
        <f>IF(O122="snížená",K122,0)</f>
        <v>0</v>
      </c>
      <c r="BG122" s="221">
        <f>IF(O122="zákl. přenesená",K122,0)</f>
        <v>0</v>
      </c>
      <c r="BH122" s="221">
        <f>IF(O122="sníž. přenesená",K122,0)</f>
        <v>0</v>
      </c>
      <c r="BI122" s="221">
        <f>IF(O122="nulová",K122,0)</f>
        <v>0</v>
      </c>
      <c r="BJ122" s="18" t="s">
        <v>82</v>
      </c>
      <c r="BK122" s="221">
        <f>ROUND(P122*H122,2)</f>
        <v>0</v>
      </c>
      <c r="BL122" s="18" t="s">
        <v>245</v>
      </c>
      <c r="BM122" s="220" t="s">
        <v>758</v>
      </c>
    </row>
    <row r="123" s="2" customFormat="1">
      <c r="A123" s="39"/>
      <c r="B123" s="40"/>
      <c r="C123" s="41"/>
      <c r="D123" s="222" t="s">
        <v>141</v>
      </c>
      <c r="E123" s="41"/>
      <c r="F123" s="223" t="s">
        <v>759</v>
      </c>
      <c r="G123" s="41"/>
      <c r="H123" s="41"/>
      <c r="I123" s="224"/>
      <c r="J123" s="224"/>
      <c r="K123" s="41"/>
      <c r="L123" s="41"/>
      <c r="M123" s="45"/>
      <c r="N123" s="225"/>
      <c r="O123" s="226"/>
      <c r="P123" s="85"/>
      <c r="Q123" s="85"/>
      <c r="R123" s="85"/>
      <c r="S123" s="85"/>
      <c r="T123" s="85"/>
      <c r="U123" s="85"/>
      <c r="V123" s="85"/>
      <c r="W123" s="85"/>
      <c r="X123" s="86"/>
      <c r="Y123" s="39"/>
      <c r="Z123" s="39"/>
      <c r="AA123" s="39"/>
      <c r="AB123" s="39"/>
      <c r="AC123" s="39"/>
      <c r="AD123" s="39"/>
      <c r="AE123" s="39"/>
      <c r="AT123" s="18" t="s">
        <v>141</v>
      </c>
      <c r="AU123" s="18" t="s">
        <v>84</v>
      </c>
    </row>
    <row r="124" s="2" customFormat="1">
      <c r="A124" s="39"/>
      <c r="B124" s="40"/>
      <c r="C124" s="41"/>
      <c r="D124" s="227" t="s">
        <v>143</v>
      </c>
      <c r="E124" s="41"/>
      <c r="F124" s="228" t="s">
        <v>760</v>
      </c>
      <c r="G124" s="41"/>
      <c r="H124" s="41"/>
      <c r="I124" s="224"/>
      <c r="J124" s="224"/>
      <c r="K124" s="41"/>
      <c r="L124" s="41"/>
      <c r="M124" s="45"/>
      <c r="N124" s="225"/>
      <c r="O124" s="226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143</v>
      </c>
      <c r="AU124" s="18" t="s">
        <v>84</v>
      </c>
    </row>
    <row r="125" s="2" customFormat="1" ht="24.15" customHeight="1">
      <c r="A125" s="39"/>
      <c r="B125" s="40"/>
      <c r="C125" s="208" t="s">
        <v>262</v>
      </c>
      <c r="D125" s="208" t="s">
        <v>134</v>
      </c>
      <c r="E125" s="209" t="s">
        <v>761</v>
      </c>
      <c r="F125" s="210" t="s">
        <v>762</v>
      </c>
      <c r="G125" s="211" t="s">
        <v>159</v>
      </c>
      <c r="H125" s="212">
        <v>20</v>
      </c>
      <c r="I125" s="213"/>
      <c r="J125" s="213"/>
      <c r="K125" s="214">
        <f>ROUND(P125*H125,2)</f>
        <v>0</v>
      </c>
      <c r="L125" s="210" t="s">
        <v>138</v>
      </c>
      <c r="M125" s="45"/>
      <c r="N125" s="215" t="s">
        <v>20</v>
      </c>
      <c r="O125" s="216" t="s">
        <v>43</v>
      </c>
      <c r="P125" s="217">
        <f>I125+J125</f>
        <v>0</v>
      </c>
      <c r="Q125" s="217">
        <f>ROUND(I125*H125,2)</f>
        <v>0</v>
      </c>
      <c r="R125" s="217">
        <f>ROUND(J125*H125,2)</f>
        <v>0</v>
      </c>
      <c r="S125" s="85"/>
      <c r="T125" s="218">
        <f>S125*H125</f>
        <v>0</v>
      </c>
      <c r="U125" s="218">
        <v>0</v>
      </c>
      <c r="V125" s="218">
        <f>U125*H125</f>
        <v>0</v>
      </c>
      <c r="W125" s="218">
        <v>0</v>
      </c>
      <c r="X125" s="219">
        <f>W125*H125</f>
        <v>0</v>
      </c>
      <c r="Y125" s="39"/>
      <c r="Z125" s="39"/>
      <c r="AA125" s="39"/>
      <c r="AB125" s="39"/>
      <c r="AC125" s="39"/>
      <c r="AD125" s="39"/>
      <c r="AE125" s="39"/>
      <c r="AR125" s="220" t="s">
        <v>245</v>
      </c>
      <c r="AT125" s="220" t="s">
        <v>134</v>
      </c>
      <c r="AU125" s="220" t="s">
        <v>84</v>
      </c>
      <c r="AY125" s="18" t="s">
        <v>131</v>
      </c>
      <c r="BE125" s="221">
        <f>IF(O125="základní",K125,0)</f>
        <v>0</v>
      </c>
      <c r="BF125" s="221">
        <f>IF(O125="snížená",K125,0)</f>
        <v>0</v>
      </c>
      <c r="BG125" s="221">
        <f>IF(O125="zákl. přenesená",K125,0)</f>
        <v>0</v>
      </c>
      <c r="BH125" s="221">
        <f>IF(O125="sníž. přenesená",K125,0)</f>
        <v>0</v>
      </c>
      <c r="BI125" s="221">
        <f>IF(O125="nulová",K125,0)</f>
        <v>0</v>
      </c>
      <c r="BJ125" s="18" t="s">
        <v>82</v>
      </c>
      <c r="BK125" s="221">
        <f>ROUND(P125*H125,2)</f>
        <v>0</v>
      </c>
      <c r="BL125" s="18" t="s">
        <v>245</v>
      </c>
      <c r="BM125" s="220" t="s">
        <v>763</v>
      </c>
    </row>
    <row r="126" s="2" customFormat="1">
      <c r="A126" s="39"/>
      <c r="B126" s="40"/>
      <c r="C126" s="41"/>
      <c r="D126" s="222" t="s">
        <v>141</v>
      </c>
      <c r="E126" s="41"/>
      <c r="F126" s="223" t="s">
        <v>764</v>
      </c>
      <c r="G126" s="41"/>
      <c r="H126" s="41"/>
      <c r="I126" s="224"/>
      <c r="J126" s="224"/>
      <c r="K126" s="41"/>
      <c r="L126" s="41"/>
      <c r="M126" s="45"/>
      <c r="N126" s="225"/>
      <c r="O126" s="226"/>
      <c r="P126" s="85"/>
      <c r="Q126" s="85"/>
      <c r="R126" s="85"/>
      <c r="S126" s="85"/>
      <c r="T126" s="85"/>
      <c r="U126" s="85"/>
      <c r="V126" s="85"/>
      <c r="W126" s="85"/>
      <c r="X126" s="86"/>
      <c r="Y126" s="39"/>
      <c r="Z126" s="39"/>
      <c r="AA126" s="39"/>
      <c r="AB126" s="39"/>
      <c r="AC126" s="39"/>
      <c r="AD126" s="39"/>
      <c r="AE126" s="39"/>
      <c r="AT126" s="18" t="s">
        <v>141</v>
      </c>
      <c r="AU126" s="18" t="s">
        <v>84</v>
      </c>
    </row>
    <row r="127" s="2" customFormat="1">
      <c r="A127" s="39"/>
      <c r="B127" s="40"/>
      <c r="C127" s="41"/>
      <c r="D127" s="227" t="s">
        <v>143</v>
      </c>
      <c r="E127" s="41"/>
      <c r="F127" s="228" t="s">
        <v>765</v>
      </c>
      <c r="G127" s="41"/>
      <c r="H127" s="41"/>
      <c r="I127" s="224"/>
      <c r="J127" s="224"/>
      <c r="K127" s="41"/>
      <c r="L127" s="41"/>
      <c r="M127" s="45"/>
      <c r="N127" s="225"/>
      <c r="O127" s="226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143</v>
      </c>
      <c r="AU127" s="18" t="s">
        <v>84</v>
      </c>
    </row>
    <row r="128" s="2" customFormat="1" ht="24.15" customHeight="1">
      <c r="A128" s="39"/>
      <c r="B128" s="40"/>
      <c r="C128" s="208" t="s">
        <v>268</v>
      </c>
      <c r="D128" s="208" t="s">
        <v>134</v>
      </c>
      <c r="E128" s="209" t="s">
        <v>766</v>
      </c>
      <c r="F128" s="210" t="s">
        <v>767</v>
      </c>
      <c r="G128" s="211" t="s">
        <v>258</v>
      </c>
      <c r="H128" s="212">
        <v>8</v>
      </c>
      <c r="I128" s="213"/>
      <c r="J128" s="213"/>
      <c r="K128" s="214">
        <f>ROUND(P128*H128,2)</f>
        <v>0</v>
      </c>
      <c r="L128" s="210" t="s">
        <v>138</v>
      </c>
      <c r="M128" s="45"/>
      <c r="N128" s="215" t="s">
        <v>20</v>
      </c>
      <c r="O128" s="216" t="s">
        <v>43</v>
      </c>
      <c r="P128" s="217">
        <f>I128+J128</f>
        <v>0</v>
      </c>
      <c r="Q128" s="217">
        <f>ROUND(I128*H128,2)</f>
        <v>0</v>
      </c>
      <c r="R128" s="217">
        <f>ROUND(J128*H128,2)</f>
        <v>0</v>
      </c>
      <c r="S128" s="85"/>
      <c r="T128" s="218">
        <f>S128*H128</f>
        <v>0</v>
      </c>
      <c r="U128" s="218">
        <v>0</v>
      </c>
      <c r="V128" s="218">
        <f>U128*H128</f>
        <v>0</v>
      </c>
      <c r="W128" s="218">
        <v>0</v>
      </c>
      <c r="X128" s="219">
        <f>W128*H128</f>
        <v>0</v>
      </c>
      <c r="Y128" s="39"/>
      <c r="Z128" s="39"/>
      <c r="AA128" s="39"/>
      <c r="AB128" s="39"/>
      <c r="AC128" s="39"/>
      <c r="AD128" s="39"/>
      <c r="AE128" s="39"/>
      <c r="AR128" s="220" t="s">
        <v>245</v>
      </c>
      <c r="AT128" s="220" t="s">
        <v>134</v>
      </c>
      <c r="AU128" s="220" t="s">
        <v>84</v>
      </c>
      <c r="AY128" s="18" t="s">
        <v>131</v>
      </c>
      <c r="BE128" s="221">
        <f>IF(O128="základní",K128,0)</f>
        <v>0</v>
      </c>
      <c r="BF128" s="221">
        <f>IF(O128="snížená",K128,0)</f>
        <v>0</v>
      </c>
      <c r="BG128" s="221">
        <f>IF(O128="zákl. přenesená",K128,0)</f>
        <v>0</v>
      </c>
      <c r="BH128" s="221">
        <f>IF(O128="sníž. přenesená",K128,0)</f>
        <v>0</v>
      </c>
      <c r="BI128" s="221">
        <f>IF(O128="nulová",K128,0)</f>
        <v>0</v>
      </c>
      <c r="BJ128" s="18" t="s">
        <v>82</v>
      </c>
      <c r="BK128" s="221">
        <f>ROUND(P128*H128,2)</f>
        <v>0</v>
      </c>
      <c r="BL128" s="18" t="s">
        <v>245</v>
      </c>
      <c r="BM128" s="220" t="s">
        <v>768</v>
      </c>
    </row>
    <row r="129" s="2" customFormat="1">
      <c r="A129" s="39"/>
      <c r="B129" s="40"/>
      <c r="C129" s="41"/>
      <c r="D129" s="222" t="s">
        <v>141</v>
      </c>
      <c r="E129" s="41"/>
      <c r="F129" s="223" t="s">
        <v>769</v>
      </c>
      <c r="G129" s="41"/>
      <c r="H129" s="41"/>
      <c r="I129" s="224"/>
      <c r="J129" s="224"/>
      <c r="K129" s="41"/>
      <c r="L129" s="41"/>
      <c r="M129" s="45"/>
      <c r="N129" s="225"/>
      <c r="O129" s="226"/>
      <c r="P129" s="85"/>
      <c r="Q129" s="85"/>
      <c r="R129" s="85"/>
      <c r="S129" s="85"/>
      <c r="T129" s="85"/>
      <c r="U129" s="85"/>
      <c r="V129" s="85"/>
      <c r="W129" s="85"/>
      <c r="X129" s="86"/>
      <c r="Y129" s="39"/>
      <c r="Z129" s="39"/>
      <c r="AA129" s="39"/>
      <c r="AB129" s="39"/>
      <c r="AC129" s="39"/>
      <c r="AD129" s="39"/>
      <c r="AE129" s="39"/>
      <c r="AT129" s="18" t="s">
        <v>141</v>
      </c>
      <c r="AU129" s="18" t="s">
        <v>84</v>
      </c>
    </row>
    <row r="130" s="2" customFormat="1">
      <c r="A130" s="39"/>
      <c r="B130" s="40"/>
      <c r="C130" s="41"/>
      <c r="D130" s="227" t="s">
        <v>143</v>
      </c>
      <c r="E130" s="41"/>
      <c r="F130" s="228" t="s">
        <v>770</v>
      </c>
      <c r="G130" s="41"/>
      <c r="H130" s="41"/>
      <c r="I130" s="224"/>
      <c r="J130" s="224"/>
      <c r="K130" s="41"/>
      <c r="L130" s="41"/>
      <c r="M130" s="45"/>
      <c r="N130" s="225"/>
      <c r="O130" s="226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143</v>
      </c>
      <c r="AU130" s="18" t="s">
        <v>84</v>
      </c>
    </row>
    <row r="131" s="2" customFormat="1" ht="24.15" customHeight="1">
      <c r="A131" s="39"/>
      <c r="B131" s="40"/>
      <c r="C131" s="208" t="s">
        <v>276</v>
      </c>
      <c r="D131" s="208" t="s">
        <v>134</v>
      </c>
      <c r="E131" s="209" t="s">
        <v>771</v>
      </c>
      <c r="F131" s="210" t="s">
        <v>772</v>
      </c>
      <c r="G131" s="211" t="s">
        <v>258</v>
      </c>
      <c r="H131" s="212">
        <v>8</v>
      </c>
      <c r="I131" s="213"/>
      <c r="J131" s="213"/>
      <c r="K131" s="214">
        <f>ROUND(P131*H131,2)</f>
        <v>0</v>
      </c>
      <c r="L131" s="210" t="s">
        <v>138</v>
      </c>
      <c r="M131" s="45"/>
      <c r="N131" s="215" t="s">
        <v>20</v>
      </c>
      <c r="O131" s="216" t="s">
        <v>43</v>
      </c>
      <c r="P131" s="217">
        <f>I131+J131</f>
        <v>0</v>
      </c>
      <c r="Q131" s="217">
        <f>ROUND(I131*H131,2)</f>
        <v>0</v>
      </c>
      <c r="R131" s="217">
        <f>ROUND(J131*H131,2)</f>
        <v>0</v>
      </c>
      <c r="S131" s="85"/>
      <c r="T131" s="218">
        <f>S131*H131</f>
        <v>0</v>
      </c>
      <c r="U131" s="218">
        <v>0</v>
      </c>
      <c r="V131" s="218">
        <f>U131*H131</f>
        <v>0</v>
      </c>
      <c r="W131" s="218">
        <v>0</v>
      </c>
      <c r="X131" s="219">
        <f>W131*H131</f>
        <v>0</v>
      </c>
      <c r="Y131" s="39"/>
      <c r="Z131" s="39"/>
      <c r="AA131" s="39"/>
      <c r="AB131" s="39"/>
      <c r="AC131" s="39"/>
      <c r="AD131" s="39"/>
      <c r="AE131" s="39"/>
      <c r="AR131" s="220" t="s">
        <v>245</v>
      </c>
      <c r="AT131" s="220" t="s">
        <v>134</v>
      </c>
      <c r="AU131" s="220" t="s">
        <v>84</v>
      </c>
      <c r="AY131" s="18" t="s">
        <v>131</v>
      </c>
      <c r="BE131" s="221">
        <f>IF(O131="základní",K131,0)</f>
        <v>0</v>
      </c>
      <c r="BF131" s="221">
        <f>IF(O131="snížená",K131,0)</f>
        <v>0</v>
      </c>
      <c r="BG131" s="221">
        <f>IF(O131="zákl. přenesená",K131,0)</f>
        <v>0</v>
      </c>
      <c r="BH131" s="221">
        <f>IF(O131="sníž. přenesená",K131,0)</f>
        <v>0</v>
      </c>
      <c r="BI131" s="221">
        <f>IF(O131="nulová",K131,0)</f>
        <v>0</v>
      </c>
      <c r="BJ131" s="18" t="s">
        <v>82</v>
      </c>
      <c r="BK131" s="221">
        <f>ROUND(P131*H131,2)</f>
        <v>0</v>
      </c>
      <c r="BL131" s="18" t="s">
        <v>245</v>
      </c>
      <c r="BM131" s="220" t="s">
        <v>773</v>
      </c>
    </row>
    <row r="132" s="2" customFormat="1">
      <c r="A132" s="39"/>
      <c r="B132" s="40"/>
      <c r="C132" s="41"/>
      <c r="D132" s="222" t="s">
        <v>141</v>
      </c>
      <c r="E132" s="41"/>
      <c r="F132" s="223" t="s">
        <v>774</v>
      </c>
      <c r="G132" s="41"/>
      <c r="H132" s="41"/>
      <c r="I132" s="224"/>
      <c r="J132" s="224"/>
      <c r="K132" s="41"/>
      <c r="L132" s="41"/>
      <c r="M132" s="45"/>
      <c r="N132" s="225"/>
      <c r="O132" s="226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141</v>
      </c>
      <c r="AU132" s="18" t="s">
        <v>84</v>
      </c>
    </row>
    <row r="133" s="2" customFormat="1">
      <c r="A133" s="39"/>
      <c r="B133" s="40"/>
      <c r="C133" s="41"/>
      <c r="D133" s="227" t="s">
        <v>143</v>
      </c>
      <c r="E133" s="41"/>
      <c r="F133" s="228" t="s">
        <v>775</v>
      </c>
      <c r="G133" s="41"/>
      <c r="H133" s="41"/>
      <c r="I133" s="224"/>
      <c r="J133" s="224"/>
      <c r="K133" s="41"/>
      <c r="L133" s="41"/>
      <c r="M133" s="45"/>
      <c r="N133" s="225"/>
      <c r="O133" s="226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143</v>
      </c>
      <c r="AU133" s="18" t="s">
        <v>84</v>
      </c>
    </row>
    <row r="134" s="2" customFormat="1" ht="24.15" customHeight="1">
      <c r="A134" s="39"/>
      <c r="B134" s="40"/>
      <c r="C134" s="208" t="s">
        <v>8</v>
      </c>
      <c r="D134" s="208" t="s">
        <v>134</v>
      </c>
      <c r="E134" s="209" t="s">
        <v>776</v>
      </c>
      <c r="F134" s="210" t="s">
        <v>777</v>
      </c>
      <c r="G134" s="211" t="s">
        <v>258</v>
      </c>
      <c r="H134" s="212">
        <v>1</v>
      </c>
      <c r="I134" s="213"/>
      <c r="J134" s="213"/>
      <c r="K134" s="214">
        <f>ROUND(P134*H134,2)</f>
        <v>0</v>
      </c>
      <c r="L134" s="210" t="s">
        <v>138</v>
      </c>
      <c r="M134" s="45"/>
      <c r="N134" s="215" t="s">
        <v>20</v>
      </c>
      <c r="O134" s="216" t="s">
        <v>43</v>
      </c>
      <c r="P134" s="217">
        <f>I134+J134</f>
        <v>0</v>
      </c>
      <c r="Q134" s="217">
        <f>ROUND(I134*H134,2)</f>
        <v>0</v>
      </c>
      <c r="R134" s="217">
        <f>ROUND(J134*H134,2)</f>
        <v>0</v>
      </c>
      <c r="S134" s="85"/>
      <c r="T134" s="218">
        <f>S134*H134</f>
        <v>0</v>
      </c>
      <c r="U134" s="218">
        <v>0</v>
      </c>
      <c r="V134" s="218">
        <f>U134*H134</f>
        <v>0</v>
      </c>
      <c r="W134" s="218">
        <v>0</v>
      </c>
      <c r="X134" s="219">
        <f>W134*H134</f>
        <v>0</v>
      </c>
      <c r="Y134" s="39"/>
      <c r="Z134" s="39"/>
      <c r="AA134" s="39"/>
      <c r="AB134" s="39"/>
      <c r="AC134" s="39"/>
      <c r="AD134" s="39"/>
      <c r="AE134" s="39"/>
      <c r="AR134" s="220" t="s">
        <v>245</v>
      </c>
      <c r="AT134" s="220" t="s">
        <v>134</v>
      </c>
      <c r="AU134" s="220" t="s">
        <v>84</v>
      </c>
      <c r="AY134" s="18" t="s">
        <v>131</v>
      </c>
      <c r="BE134" s="221">
        <f>IF(O134="základní",K134,0)</f>
        <v>0</v>
      </c>
      <c r="BF134" s="221">
        <f>IF(O134="snížená",K134,0)</f>
        <v>0</v>
      </c>
      <c r="BG134" s="221">
        <f>IF(O134="zákl. přenesená",K134,0)</f>
        <v>0</v>
      </c>
      <c r="BH134" s="221">
        <f>IF(O134="sníž. přenesená",K134,0)</f>
        <v>0</v>
      </c>
      <c r="BI134" s="221">
        <f>IF(O134="nulová",K134,0)</f>
        <v>0</v>
      </c>
      <c r="BJ134" s="18" t="s">
        <v>82</v>
      </c>
      <c r="BK134" s="221">
        <f>ROUND(P134*H134,2)</f>
        <v>0</v>
      </c>
      <c r="BL134" s="18" t="s">
        <v>245</v>
      </c>
      <c r="BM134" s="220" t="s">
        <v>778</v>
      </c>
    </row>
    <row r="135" s="2" customFormat="1">
      <c r="A135" s="39"/>
      <c r="B135" s="40"/>
      <c r="C135" s="41"/>
      <c r="D135" s="222" t="s">
        <v>141</v>
      </c>
      <c r="E135" s="41"/>
      <c r="F135" s="223" t="s">
        <v>779</v>
      </c>
      <c r="G135" s="41"/>
      <c r="H135" s="41"/>
      <c r="I135" s="224"/>
      <c r="J135" s="224"/>
      <c r="K135" s="41"/>
      <c r="L135" s="41"/>
      <c r="M135" s="45"/>
      <c r="N135" s="225"/>
      <c r="O135" s="226"/>
      <c r="P135" s="85"/>
      <c r="Q135" s="85"/>
      <c r="R135" s="85"/>
      <c r="S135" s="85"/>
      <c r="T135" s="85"/>
      <c r="U135" s="85"/>
      <c r="V135" s="85"/>
      <c r="W135" s="85"/>
      <c r="X135" s="86"/>
      <c r="Y135" s="39"/>
      <c r="Z135" s="39"/>
      <c r="AA135" s="39"/>
      <c r="AB135" s="39"/>
      <c r="AC135" s="39"/>
      <c r="AD135" s="39"/>
      <c r="AE135" s="39"/>
      <c r="AT135" s="18" t="s">
        <v>141</v>
      </c>
      <c r="AU135" s="18" t="s">
        <v>84</v>
      </c>
    </row>
    <row r="136" s="2" customFormat="1">
      <c r="A136" s="39"/>
      <c r="B136" s="40"/>
      <c r="C136" s="41"/>
      <c r="D136" s="227" t="s">
        <v>143</v>
      </c>
      <c r="E136" s="41"/>
      <c r="F136" s="228" t="s">
        <v>780</v>
      </c>
      <c r="G136" s="41"/>
      <c r="H136" s="41"/>
      <c r="I136" s="224"/>
      <c r="J136" s="224"/>
      <c r="K136" s="41"/>
      <c r="L136" s="41"/>
      <c r="M136" s="45"/>
      <c r="N136" s="225"/>
      <c r="O136" s="226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143</v>
      </c>
      <c r="AU136" s="18" t="s">
        <v>84</v>
      </c>
    </row>
    <row r="137" s="2" customFormat="1" ht="24.15" customHeight="1">
      <c r="A137" s="39"/>
      <c r="B137" s="40"/>
      <c r="C137" s="208" t="s">
        <v>288</v>
      </c>
      <c r="D137" s="208" t="s">
        <v>134</v>
      </c>
      <c r="E137" s="209" t="s">
        <v>781</v>
      </c>
      <c r="F137" s="210" t="s">
        <v>782</v>
      </c>
      <c r="G137" s="211" t="s">
        <v>783</v>
      </c>
      <c r="H137" s="212">
        <v>32</v>
      </c>
      <c r="I137" s="213"/>
      <c r="J137" s="213"/>
      <c r="K137" s="214">
        <f>ROUND(P137*H137,2)</f>
        <v>0</v>
      </c>
      <c r="L137" s="210" t="s">
        <v>138</v>
      </c>
      <c r="M137" s="45"/>
      <c r="N137" s="215" t="s">
        <v>20</v>
      </c>
      <c r="O137" s="216" t="s">
        <v>43</v>
      </c>
      <c r="P137" s="217">
        <f>I137+J137</f>
        <v>0</v>
      </c>
      <c r="Q137" s="217">
        <f>ROUND(I137*H137,2)</f>
        <v>0</v>
      </c>
      <c r="R137" s="217">
        <f>ROUND(J137*H137,2)</f>
        <v>0</v>
      </c>
      <c r="S137" s="85"/>
      <c r="T137" s="218">
        <f>S137*H137</f>
        <v>0</v>
      </c>
      <c r="U137" s="218">
        <v>0</v>
      </c>
      <c r="V137" s="218">
        <f>U137*H137</f>
        <v>0</v>
      </c>
      <c r="W137" s="218">
        <v>0</v>
      </c>
      <c r="X137" s="219">
        <f>W137*H137</f>
        <v>0</v>
      </c>
      <c r="Y137" s="39"/>
      <c r="Z137" s="39"/>
      <c r="AA137" s="39"/>
      <c r="AB137" s="39"/>
      <c r="AC137" s="39"/>
      <c r="AD137" s="39"/>
      <c r="AE137" s="39"/>
      <c r="AR137" s="220" t="s">
        <v>784</v>
      </c>
      <c r="AT137" s="220" t="s">
        <v>134</v>
      </c>
      <c r="AU137" s="220" t="s">
        <v>84</v>
      </c>
      <c r="AY137" s="18" t="s">
        <v>131</v>
      </c>
      <c r="BE137" s="221">
        <f>IF(O137="základní",K137,0)</f>
        <v>0</v>
      </c>
      <c r="BF137" s="221">
        <f>IF(O137="snížená",K137,0)</f>
        <v>0</v>
      </c>
      <c r="BG137" s="221">
        <f>IF(O137="zákl. přenesená",K137,0)</f>
        <v>0</v>
      </c>
      <c r="BH137" s="221">
        <f>IF(O137="sníž. přenesená",K137,0)</f>
        <v>0</v>
      </c>
      <c r="BI137" s="221">
        <f>IF(O137="nulová",K137,0)</f>
        <v>0</v>
      </c>
      <c r="BJ137" s="18" t="s">
        <v>82</v>
      </c>
      <c r="BK137" s="221">
        <f>ROUND(P137*H137,2)</f>
        <v>0</v>
      </c>
      <c r="BL137" s="18" t="s">
        <v>784</v>
      </c>
      <c r="BM137" s="220" t="s">
        <v>785</v>
      </c>
    </row>
    <row r="138" s="2" customFormat="1">
      <c r="A138" s="39"/>
      <c r="B138" s="40"/>
      <c r="C138" s="41"/>
      <c r="D138" s="222" t="s">
        <v>141</v>
      </c>
      <c r="E138" s="41"/>
      <c r="F138" s="223" t="s">
        <v>786</v>
      </c>
      <c r="G138" s="41"/>
      <c r="H138" s="41"/>
      <c r="I138" s="224"/>
      <c r="J138" s="224"/>
      <c r="K138" s="41"/>
      <c r="L138" s="41"/>
      <c r="M138" s="45"/>
      <c r="N138" s="225"/>
      <c r="O138" s="226"/>
      <c r="P138" s="85"/>
      <c r="Q138" s="85"/>
      <c r="R138" s="85"/>
      <c r="S138" s="85"/>
      <c r="T138" s="85"/>
      <c r="U138" s="85"/>
      <c r="V138" s="85"/>
      <c r="W138" s="85"/>
      <c r="X138" s="86"/>
      <c r="Y138" s="39"/>
      <c r="Z138" s="39"/>
      <c r="AA138" s="39"/>
      <c r="AB138" s="39"/>
      <c r="AC138" s="39"/>
      <c r="AD138" s="39"/>
      <c r="AE138" s="39"/>
      <c r="AT138" s="18" t="s">
        <v>141</v>
      </c>
      <c r="AU138" s="18" t="s">
        <v>84</v>
      </c>
    </row>
    <row r="139" s="2" customFormat="1">
      <c r="A139" s="39"/>
      <c r="B139" s="40"/>
      <c r="C139" s="41"/>
      <c r="D139" s="227" t="s">
        <v>143</v>
      </c>
      <c r="E139" s="41"/>
      <c r="F139" s="228" t="s">
        <v>787</v>
      </c>
      <c r="G139" s="41"/>
      <c r="H139" s="41"/>
      <c r="I139" s="224"/>
      <c r="J139" s="224"/>
      <c r="K139" s="41"/>
      <c r="L139" s="41"/>
      <c r="M139" s="45"/>
      <c r="N139" s="271"/>
      <c r="O139" s="272"/>
      <c r="P139" s="273"/>
      <c r="Q139" s="273"/>
      <c r="R139" s="273"/>
      <c r="S139" s="273"/>
      <c r="T139" s="273"/>
      <c r="U139" s="273"/>
      <c r="V139" s="273"/>
      <c r="W139" s="273"/>
      <c r="X139" s="274"/>
      <c r="Y139" s="39"/>
      <c r="Z139" s="39"/>
      <c r="AA139" s="39"/>
      <c r="AB139" s="39"/>
      <c r="AC139" s="39"/>
      <c r="AD139" s="39"/>
      <c r="AE139" s="39"/>
      <c r="AT139" s="18" t="s">
        <v>143</v>
      </c>
      <c r="AU139" s="18" t="s">
        <v>84</v>
      </c>
    </row>
    <row r="140" s="2" customFormat="1" ht="6.96" customHeight="1">
      <c r="A140" s="39"/>
      <c r="B140" s="60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45"/>
      <c r="N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</sheetData>
  <sheetProtection sheet="1" autoFilter="0" formatColumns="0" formatRows="0" objects="1" scenarios="1" spinCount="100000" saltValue="Xfmz8yqxfy1AP92KwFLysxWXGjdqVbfkdVoSSBRv1LFy6gIvpGh8KzlNpzumk6l5CGyPad8gD3kf0JfKK6xiFA==" hashValue="zSf44Z2CZgvxW98J9qgkNR0GdwS+hwnMQUWqxjdK4XFNRgEoJxFDWZ0gwGlx843Mse10bbi13C7tOqRTfFzd1g==" algorithmName="SHA-512" password="CC35"/>
  <autoFilter ref="C82:L139"/>
  <mergeCells count="9">
    <mergeCell ref="E7:H7"/>
    <mergeCell ref="E9:H9"/>
    <mergeCell ref="E18:H18"/>
    <mergeCell ref="E27:H27"/>
    <mergeCell ref="E50:H50"/>
    <mergeCell ref="E52:H52"/>
    <mergeCell ref="E73:H73"/>
    <mergeCell ref="E75:H75"/>
    <mergeCell ref="M2:Z2"/>
  </mergeCells>
  <hyperlinks>
    <hyperlink ref="F112" r:id="rId1" display="https://podminky.urs.cz/item/CS_URS_2021_02/741430004"/>
    <hyperlink ref="F115" r:id="rId2" display="https://podminky.urs.cz/item/CS_URS_2021_02/741420001"/>
    <hyperlink ref="F118" r:id="rId3" display="https://podminky.urs.cz/item/CS_URS_2021_02/741420101"/>
    <hyperlink ref="F121" r:id="rId4" display="https://podminky.urs.cz/item/CS_URS_2021_02/741420021"/>
    <hyperlink ref="F124" r:id="rId5" display="https://podminky.urs.cz/item/CS_URS_2021_02/741420022"/>
    <hyperlink ref="F127" r:id="rId6" display="https://podminky.urs.cz/item/CS_URS_2021_02/741410001"/>
    <hyperlink ref="F130" r:id="rId7" display="https://podminky.urs.cz/item/CS_URS_2021_02/741420054"/>
    <hyperlink ref="F133" r:id="rId8" display="https://podminky.urs.cz/item/CS_URS_2021_02/741440031"/>
    <hyperlink ref="F136" r:id="rId9" display="https://podminky.urs.cz/item/CS_URS_2021_02/741810001"/>
    <hyperlink ref="F139" r:id="rId10" display="https://podminky.urs.cz/item/CS_URS_2021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788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789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790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791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792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793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794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795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796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797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798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81</v>
      </c>
      <c r="F18" s="286" t="s">
        <v>799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800</v>
      </c>
      <c r="F19" s="286" t="s">
        <v>801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802</v>
      </c>
      <c r="F20" s="286" t="s">
        <v>803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804</v>
      </c>
      <c r="F21" s="286" t="s">
        <v>805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806</v>
      </c>
      <c r="F22" s="286" t="s">
        <v>807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808</v>
      </c>
      <c r="F23" s="286" t="s">
        <v>809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810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811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812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813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814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815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816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817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818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113</v>
      </c>
      <c r="F36" s="286"/>
      <c r="G36" s="286" t="s">
        <v>819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820</v>
      </c>
      <c r="F37" s="286"/>
      <c r="G37" s="286" t="s">
        <v>821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53</v>
      </c>
      <c r="F38" s="286"/>
      <c r="G38" s="286" t="s">
        <v>822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54</v>
      </c>
      <c r="F39" s="286"/>
      <c r="G39" s="286" t="s">
        <v>823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114</v>
      </c>
      <c r="F40" s="286"/>
      <c r="G40" s="286" t="s">
        <v>824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115</v>
      </c>
      <c r="F41" s="286"/>
      <c r="G41" s="286" t="s">
        <v>825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826</v>
      </c>
      <c r="F42" s="286"/>
      <c r="G42" s="286" t="s">
        <v>827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828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829</v>
      </c>
      <c r="F44" s="286"/>
      <c r="G44" s="286" t="s">
        <v>830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118</v>
      </c>
      <c r="F45" s="286"/>
      <c r="G45" s="286" t="s">
        <v>831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832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833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834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835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836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837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838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839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840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841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842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843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844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845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846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847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848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849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850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851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852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853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854</v>
      </c>
      <c r="D76" s="304"/>
      <c r="E76" s="304"/>
      <c r="F76" s="304" t="s">
        <v>855</v>
      </c>
      <c r="G76" s="305"/>
      <c r="H76" s="304" t="s">
        <v>54</v>
      </c>
      <c r="I76" s="304" t="s">
        <v>57</v>
      </c>
      <c r="J76" s="304" t="s">
        <v>856</v>
      </c>
      <c r="K76" s="303"/>
    </row>
    <row r="77" s="1" customFormat="1" ht="17.25" customHeight="1">
      <c r="B77" s="301"/>
      <c r="C77" s="306" t="s">
        <v>857</v>
      </c>
      <c r="D77" s="306"/>
      <c r="E77" s="306"/>
      <c r="F77" s="307" t="s">
        <v>858</v>
      </c>
      <c r="G77" s="308"/>
      <c r="H77" s="306"/>
      <c r="I77" s="306"/>
      <c r="J77" s="306" t="s">
        <v>859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53</v>
      </c>
      <c r="D79" s="311"/>
      <c r="E79" s="311"/>
      <c r="F79" s="312" t="s">
        <v>860</v>
      </c>
      <c r="G79" s="313"/>
      <c r="H79" s="289" t="s">
        <v>861</v>
      </c>
      <c r="I79" s="289" t="s">
        <v>862</v>
      </c>
      <c r="J79" s="289">
        <v>20</v>
      </c>
      <c r="K79" s="303"/>
    </row>
    <row r="80" s="1" customFormat="1" ht="15" customHeight="1">
      <c r="B80" s="301"/>
      <c r="C80" s="289" t="s">
        <v>863</v>
      </c>
      <c r="D80" s="289"/>
      <c r="E80" s="289"/>
      <c r="F80" s="312" t="s">
        <v>860</v>
      </c>
      <c r="G80" s="313"/>
      <c r="H80" s="289" t="s">
        <v>864</v>
      </c>
      <c r="I80" s="289" t="s">
        <v>862</v>
      </c>
      <c r="J80" s="289">
        <v>120</v>
      </c>
      <c r="K80" s="303"/>
    </row>
    <row r="81" s="1" customFormat="1" ht="15" customHeight="1">
      <c r="B81" s="314"/>
      <c r="C81" s="289" t="s">
        <v>865</v>
      </c>
      <c r="D81" s="289"/>
      <c r="E81" s="289"/>
      <c r="F81" s="312" t="s">
        <v>866</v>
      </c>
      <c r="G81" s="313"/>
      <c r="H81" s="289" t="s">
        <v>867</v>
      </c>
      <c r="I81" s="289" t="s">
        <v>862</v>
      </c>
      <c r="J81" s="289">
        <v>50</v>
      </c>
      <c r="K81" s="303"/>
    </row>
    <row r="82" s="1" customFormat="1" ht="15" customHeight="1">
      <c r="B82" s="314"/>
      <c r="C82" s="289" t="s">
        <v>868</v>
      </c>
      <c r="D82" s="289"/>
      <c r="E82" s="289"/>
      <c r="F82" s="312" t="s">
        <v>860</v>
      </c>
      <c r="G82" s="313"/>
      <c r="H82" s="289" t="s">
        <v>869</v>
      </c>
      <c r="I82" s="289" t="s">
        <v>870</v>
      </c>
      <c r="J82" s="289"/>
      <c r="K82" s="303"/>
    </row>
    <row r="83" s="1" customFormat="1" ht="15" customHeight="1">
      <c r="B83" s="314"/>
      <c r="C83" s="315" t="s">
        <v>871</v>
      </c>
      <c r="D83" s="315"/>
      <c r="E83" s="315"/>
      <c r="F83" s="316" t="s">
        <v>866</v>
      </c>
      <c r="G83" s="315"/>
      <c r="H83" s="315" t="s">
        <v>872</v>
      </c>
      <c r="I83" s="315" t="s">
        <v>862</v>
      </c>
      <c r="J83" s="315">
        <v>15</v>
      </c>
      <c r="K83" s="303"/>
    </row>
    <row r="84" s="1" customFormat="1" ht="15" customHeight="1">
      <c r="B84" s="314"/>
      <c r="C84" s="315" t="s">
        <v>873</v>
      </c>
      <c r="D84" s="315"/>
      <c r="E84" s="315"/>
      <c r="F84" s="316" t="s">
        <v>866</v>
      </c>
      <c r="G84" s="315"/>
      <c r="H84" s="315" t="s">
        <v>874</v>
      </c>
      <c r="I84" s="315" t="s">
        <v>862</v>
      </c>
      <c r="J84" s="315">
        <v>15</v>
      </c>
      <c r="K84" s="303"/>
    </row>
    <row r="85" s="1" customFormat="1" ht="15" customHeight="1">
      <c r="B85" s="314"/>
      <c r="C85" s="315" t="s">
        <v>875</v>
      </c>
      <c r="D85" s="315"/>
      <c r="E85" s="315"/>
      <c r="F85" s="316" t="s">
        <v>866</v>
      </c>
      <c r="G85" s="315"/>
      <c r="H85" s="315" t="s">
        <v>876</v>
      </c>
      <c r="I85" s="315" t="s">
        <v>862</v>
      </c>
      <c r="J85" s="315">
        <v>20</v>
      </c>
      <c r="K85" s="303"/>
    </row>
    <row r="86" s="1" customFormat="1" ht="15" customHeight="1">
      <c r="B86" s="314"/>
      <c r="C86" s="315" t="s">
        <v>877</v>
      </c>
      <c r="D86" s="315"/>
      <c r="E86" s="315"/>
      <c r="F86" s="316" t="s">
        <v>866</v>
      </c>
      <c r="G86" s="315"/>
      <c r="H86" s="315" t="s">
        <v>878</v>
      </c>
      <c r="I86" s="315" t="s">
        <v>862</v>
      </c>
      <c r="J86" s="315">
        <v>20</v>
      </c>
      <c r="K86" s="303"/>
    </row>
    <row r="87" s="1" customFormat="1" ht="15" customHeight="1">
      <c r="B87" s="314"/>
      <c r="C87" s="289" t="s">
        <v>879</v>
      </c>
      <c r="D87" s="289"/>
      <c r="E87" s="289"/>
      <c r="F87" s="312" t="s">
        <v>866</v>
      </c>
      <c r="G87" s="313"/>
      <c r="H87" s="289" t="s">
        <v>880</v>
      </c>
      <c r="I87" s="289" t="s">
        <v>862</v>
      </c>
      <c r="J87" s="289">
        <v>50</v>
      </c>
      <c r="K87" s="303"/>
    </row>
    <row r="88" s="1" customFormat="1" ht="15" customHeight="1">
      <c r="B88" s="314"/>
      <c r="C88" s="289" t="s">
        <v>881</v>
      </c>
      <c r="D88" s="289"/>
      <c r="E88" s="289"/>
      <c r="F88" s="312" t="s">
        <v>866</v>
      </c>
      <c r="G88" s="313"/>
      <c r="H88" s="289" t="s">
        <v>882</v>
      </c>
      <c r="I88" s="289" t="s">
        <v>862</v>
      </c>
      <c r="J88" s="289">
        <v>20</v>
      </c>
      <c r="K88" s="303"/>
    </row>
    <row r="89" s="1" customFormat="1" ht="15" customHeight="1">
      <c r="B89" s="314"/>
      <c r="C89" s="289" t="s">
        <v>883</v>
      </c>
      <c r="D89" s="289"/>
      <c r="E89" s="289"/>
      <c r="F89" s="312" t="s">
        <v>866</v>
      </c>
      <c r="G89" s="313"/>
      <c r="H89" s="289" t="s">
        <v>884</v>
      </c>
      <c r="I89" s="289" t="s">
        <v>862</v>
      </c>
      <c r="J89" s="289">
        <v>20</v>
      </c>
      <c r="K89" s="303"/>
    </row>
    <row r="90" s="1" customFormat="1" ht="15" customHeight="1">
      <c r="B90" s="314"/>
      <c r="C90" s="289" t="s">
        <v>885</v>
      </c>
      <c r="D90" s="289"/>
      <c r="E90" s="289"/>
      <c r="F90" s="312" t="s">
        <v>866</v>
      </c>
      <c r="G90" s="313"/>
      <c r="H90" s="289" t="s">
        <v>886</v>
      </c>
      <c r="I90" s="289" t="s">
        <v>862</v>
      </c>
      <c r="J90" s="289">
        <v>50</v>
      </c>
      <c r="K90" s="303"/>
    </row>
    <row r="91" s="1" customFormat="1" ht="15" customHeight="1">
      <c r="B91" s="314"/>
      <c r="C91" s="289" t="s">
        <v>887</v>
      </c>
      <c r="D91" s="289"/>
      <c r="E91" s="289"/>
      <c r="F91" s="312" t="s">
        <v>866</v>
      </c>
      <c r="G91" s="313"/>
      <c r="H91" s="289" t="s">
        <v>887</v>
      </c>
      <c r="I91" s="289" t="s">
        <v>862</v>
      </c>
      <c r="J91" s="289">
        <v>50</v>
      </c>
      <c r="K91" s="303"/>
    </row>
    <row r="92" s="1" customFormat="1" ht="15" customHeight="1">
      <c r="B92" s="314"/>
      <c r="C92" s="289" t="s">
        <v>888</v>
      </c>
      <c r="D92" s="289"/>
      <c r="E92" s="289"/>
      <c r="F92" s="312" t="s">
        <v>866</v>
      </c>
      <c r="G92" s="313"/>
      <c r="H92" s="289" t="s">
        <v>889</v>
      </c>
      <c r="I92" s="289" t="s">
        <v>862</v>
      </c>
      <c r="J92" s="289">
        <v>255</v>
      </c>
      <c r="K92" s="303"/>
    </row>
    <row r="93" s="1" customFormat="1" ht="15" customHeight="1">
      <c r="B93" s="314"/>
      <c r="C93" s="289" t="s">
        <v>890</v>
      </c>
      <c r="D93" s="289"/>
      <c r="E93" s="289"/>
      <c r="F93" s="312" t="s">
        <v>860</v>
      </c>
      <c r="G93" s="313"/>
      <c r="H93" s="289" t="s">
        <v>891</v>
      </c>
      <c r="I93" s="289" t="s">
        <v>892</v>
      </c>
      <c r="J93" s="289"/>
      <c r="K93" s="303"/>
    </row>
    <row r="94" s="1" customFormat="1" ht="15" customHeight="1">
      <c r="B94" s="314"/>
      <c r="C94" s="289" t="s">
        <v>893</v>
      </c>
      <c r="D94" s="289"/>
      <c r="E94" s="289"/>
      <c r="F94" s="312" t="s">
        <v>860</v>
      </c>
      <c r="G94" s="313"/>
      <c r="H94" s="289" t="s">
        <v>894</v>
      </c>
      <c r="I94" s="289" t="s">
        <v>895</v>
      </c>
      <c r="J94" s="289"/>
      <c r="K94" s="303"/>
    </row>
    <row r="95" s="1" customFormat="1" ht="15" customHeight="1">
      <c r="B95" s="314"/>
      <c r="C95" s="289" t="s">
        <v>896</v>
      </c>
      <c r="D95" s="289"/>
      <c r="E95" s="289"/>
      <c r="F95" s="312" t="s">
        <v>860</v>
      </c>
      <c r="G95" s="313"/>
      <c r="H95" s="289" t="s">
        <v>896</v>
      </c>
      <c r="I95" s="289" t="s">
        <v>895</v>
      </c>
      <c r="J95" s="289"/>
      <c r="K95" s="303"/>
    </row>
    <row r="96" s="1" customFormat="1" ht="15" customHeight="1">
      <c r="B96" s="314"/>
      <c r="C96" s="289" t="s">
        <v>38</v>
      </c>
      <c r="D96" s="289"/>
      <c r="E96" s="289"/>
      <c r="F96" s="312" t="s">
        <v>860</v>
      </c>
      <c r="G96" s="313"/>
      <c r="H96" s="289" t="s">
        <v>897</v>
      </c>
      <c r="I96" s="289" t="s">
        <v>895</v>
      </c>
      <c r="J96" s="289"/>
      <c r="K96" s="303"/>
    </row>
    <row r="97" s="1" customFormat="1" ht="15" customHeight="1">
      <c r="B97" s="314"/>
      <c r="C97" s="289" t="s">
        <v>48</v>
      </c>
      <c r="D97" s="289"/>
      <c r="E97" s="289"/>
      <c r="F97" s="312" t="s">
        <v>860</v>
      </c>
      <c r="G97" s="313"/>
      <c r="H97" s="289" t="s">
        <v>898</v>
      </c>
      <c r="I97" s="289" t="s">
        <v>895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899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854</v>
      </c>
      <c r="D103" s="304"/>
      <c r="E103" s="304"/>
      <c r="F103" s="304" t="s">
        <v>855</v>
      </c>
      <c r="G103" s="305"/>
      <c r="H103" s="304" t="s">
        <v>54</v>
      </c>
      <c r="I103" s="304" t="s">
        <v>57</v>
      </c>
      <c r="J103" s="304" t="s">
        <v>856</v>
      </c>
      <c r="K103" s="303"/>
    </row>
    <row r="104" s="1" customFormat="1" ht="17.25" customHeight="1">
      <c r="B104" s="301"/>
      <c r="C104" s="306" t="s">
        <v>857</v>
      </c>
      <c r="D104" s="306"/>
      <c r="E104" s="306"/>
      <c r="F104" s="307" t="s">
        <v>858</v>
      </c>
      <c r="G104" s="308"/>
      <c r="H104" s="306"/>
      <c r="I104" s="306"/>
      <c r="J104" s="306" t="s">
        <v>859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53</v>
      </c>
      <c r="D106" s="311"/>
      <c r="E106" s="311"/>
      <c r="F106" s="312" t="s">
        <v>860</v>
      </c>
      <c r="G106" s="289"/>
      <c r="H106" s="289" t="s">
        <v>900</v>
      </c>
      <c r="I106" s="289" t="s">
        <v>862</v>
      </c>
      <c r="J106" s="289">
        <v>20</v>
      </c>
      <c r="K106" s="303"/>
    </row>
    <row r="107" s="1" customFormat="1" ht="15" customHeight="1">
      <c r="B107" s="301"/>
      <c r="C107" s="289" t="s">
        <v>863</v>
      </c>
      <c r="D107" s="289"/>
      <c r="E107" s="289"/>
      <c r="F107" s="312" t="s">
        <v>860</v>
      </c>
      <c r="G107" s="289"/>
      <c r="H107" s="289" t="s">
        <v>900</v>
      </c>
      <c r="I107" s="289" t="s">
        <v>862</v>
      </c>
      <c r="J107" s="289">
        <v>120</v>
      </c>
      <c r="K107" s="303"/>
    </row>
    <row r="108" s="1" customFormat="1" ht="15" customHeight="1">
      <c r="B108" s="314"/>
      <c r="C108" s="289" t="s">
        <v>865</v>
      </c>
      <c r="D108" s="289"/>
      <c r="E108" s="289"/>
      <c r="F108" s="312" t="s">
        <v>866</v>
      </c>
      <c r="G108" s="289"/>
      <c r="H108" s="289" t="s">
        <v>900</v>
      </c>
      <c r="I108" s="289" t="s">
        <v>862</v>
      </c>
      <c r="J108" s="289">
        <v>50</v>
      </c>
      <c r="K108" s="303"/>
    </row>
    <row r="109" s="1" customFormat="1" ht="15" customHeight="1">
      <c r="B109" s="314"/>
      <c r="C109" s="289" t="s">
        <v>868</v>
      </c>
      <c r="D109" s="289"/>
      <c r="E109" s="289"/>
      <c r="F109" s="312" t="s">
        <v>860</v>
      </c>
      <c r="G109" s="289"/>
      <c r="H109" s="289" t="s">
        <v>900</v>
      </c>
      <c r="I109" s="289" t="s">
        <v>870</v>
      </c>
      <c r="J109" s="289"/>
      <c r="K109" s="303"/>
    </row>
    <row r="110" s="1" customFormat="1" ht="15" customHeight="1">
      <c r="B110" s="314"/>
      <c r="C110" s="289" t="s">
        <v>879</v>
      </c>
      <c r="D110" s="289"/>
      <c r="E110" s="289"/>
      <c r="F110" s="312" t="s">
        <v>866</v>
      </c>
      <c r="G110" s="289"/>
      <c r="H110" s="289" t="s">
        <v>900</v>
      </c>
      <c r="I110" s="289" t="s">
        <v>862</v>
      </c>
      <c r="J110" s="289">
        <v>50</v>
      </c>
      <c r="K110" s="303"/>
    </row>
    <row r="111" s="1" customFormat="1" ht="15" customHeight="1">
      <c r="B111" s="314"/>
      <c r="C111" s="289" t="s">
        <v>887</v>
      </c>
      <c r="D111" s="289"/>
      <c r="E111" s="289"/>
      <c r="F111" s="312" t="s">
        <v>866</v>
      </c>
      <c r="G111" s="289"/>
      <c r="H111" s="289" t="s">
        <v>900</v>
      </c>
      <c r="I111" s="289" t="s">
        <v>862</v>
      </c>
      <c r="J111" s="289">
        <v>50</v>
      </c>
      <c r="K111" s="303"/>
    </row>
    <row r="112" s="1" customFormat="1" ht="15" customHeight="1">
      <c r="B112" s="314"/>
      <c r="C112" s="289" t="s">
        <v>885</v>
      </c>
      <c r="D112" s="289"/>
      <c r="E112" s="289"/>
      <c r="F112" s="312" t="s">
        <v>866</v>
      </c>
      <c r="G112" s="289"/>
      <c r="H112" s="289" t="s">
        <v>900</v>
      </c>
      <c r="I112" s="289" t="s">
        <v>862</v>
      </c>
      <c r="J112" s="289">
        <v>50</v>
      </c>
      <c r="K112" s="303"/>
    </row>
    <row r="113" s="1" customFormat="1" ht="15" customHeight="1">
      <c r="B113" s="314"/>
      <c r="C113" s="289" t="s">
        <v>53</v>
      </c>
      <c r="D113" s="289"/>
      <c r="E113" s="289"/>
      <c r="F113" s="312" t="s">
        <v>860</v>
      </c>
      <c r="G113" s="289"/>
      <c r="H113" s="289" t="s">
        <v>901</v>
      </c>
      <c r="I113" s="289" t="s">
        <v>862</v>
      </c>
      <c r="J113" s="289">
        <v>20</v>
      </c>
      <c r="K113" s="303"/>
    </row>
    <row r="114" s="1" customFormat="1" ht="15" customHeight="1">
      <c r="B114" s="314"/>
      <c r="C114" s="289" t="s">
        <v>902</v>
      </c>
      <c r="D114" s="289"/>
      <c r="E114" s="289"/>
      <c r="F114" s="312" t="s">
        <v>860</v>
      </c>
      <c r="G114" s="289"/>
      <c r="H114" s="289" t="s">
        <v>903</v>
      </c>
      <c r="I114" s="289" t="s">
        <v>862</v>
      </c>
      <c r="J114" s="289">
        <v>120</v>
      </c>
      <c r="K114" s="303"/>
    </row>
    <row r="115" s="1" customFormat="1" ht="15" customHeight="1">
      <c r="B115" s="314"/>
      <c r="C115" s="289" t="s">
        <v>38</v>
      </c>
      <c r="D115" s="289"/>
      <c r="E115" s="289"/>
      <c r="F115" s="312" t="s">
        <v>860</v>
      </c>
      <c r="G115" s="289"/>
      <c r="H115" s="289" t="s">
        <v>904</v>
      </c>
      <c r="I115" s="289" t="s">
        <v>895</v>
      </c>
      <c r="J115" s="289"/>
      <c r="K115" s="303"/>
    </row>
    <row r="116" s="1" customFormat="1" ht="15" customHeight="1">
      <c r="B116" s="314"/>
      <c r="C116" s="289" t="s">
        <v>48</v>
      </c>
      <c r="D116" s="289"/>
      <c r="E116" s="289"/>
      <c r="F116" s="312" t="s">
        <v>860</v>
      </c>
      <c r="G116" s="289"/>
      <c r="H116" s="289" t="s">
        <v>905</v>
      </c>
      <c r="I116" s="289" t="s">
        <v>895</v>
      </c>
      <c r="J116" s="289"/>
      <c r="K116" s="303"/>
    </row>
    <row r="117" s="1" customFormat="1" ht="15" customHeight="1">
      <c r="B117" s="314"/>
      <c r="C117" s="289" t="s">
        <v>57</v>
      </c>
      <c r="D117" s="289"/>
      <c r="E117" s="289"/>
      <c r="F117" s="312" t="s">
        <v>860</v>
      </c>
      <c r="G117" s="289"/>
      <c r="H117" s="289" t="s">
        <v>906</v>
      </c>
      <c r="I117" s="289" t="s">
        <v>907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908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854</v>
      </c>
      <c r="D123" s="304"/>
      <c r="E123" s="304"/>
      <c r="F123" s="304" t="s">
        <v>855</v>
      </c>
      <c r="G123" s="305"/>
      <c r="H123" s="304" t="s">
        <v>54</v>
      </c>
      <c r="I123" s="304" t="s">
        <v>57</v>
      </c>
      <c r="J123" s="304" t="s">
        <v>856</v>
      </c>
      <c r="K123" s="333"/>
    </row>
    <row r="124" s="1" customFormat="1" ht="17.25" customHeight="1">
      <c r="B124" s="332"/>
      <c r="C124" s="306" t="s">
        <v>857</v>
      </c>
      <c r="D124" s="306"/>
      <c r="E124" s="306"/>
      <c r="F124" s="307" t="s">
        <v>858</v>
      </c>
      <c r="G124" s="308"/>
      <c r="H124" s="306"/>
      <c r="I124" s="306"/>
      <c r="J124" s="306" t="s">
        <v>859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863</v>
      </c>
      <c r="D126" s="311"/>
      <c r="E126" s="311"/>
      <c r="F126" s="312" t="s">
        <v>860</v>
      </c>
      <c r="G126" s="289"/>
      <c r="H126" s="289" t="s">
        <v>900</v>
      </c>
      <c r="I126" s="289" t="s">
        <v>862</v>
      </c>
      <c r="J126" s="289">
        <v>120</v>
      </c>
      <c r="K126" s="337"/>
    </row>
    <row r="127" s="1" customFormat="1" ht="15" customHeight="1">
      <c r="B127" s="334"/>
      <c r="C127" s="289" t="s">
        <v>909</v>
      </c>
      <c r="D127" s="289"/>
      <c r="E127" s="289"/>
      <c r="F127" s="312" t="s">
        <v>860</v>
      </c>
      <c r="G127" s="289"/>
      <c r="H127" s="289" t="s">
        <v>910</v>
      </c>
      <c r="I127" s="289" t="s">
        <v>862</v>
      </c>
      <c r="J127" s="289" t="s">
        <v>911</v>
      </c>
      <c r="K127" s="337"/>
    </row>
    <row r="128" s="1" customFormat="1" ht="15" customHeight="1">
      <c r="B128" s="334"/>
      <c r="C128" s="289" t="s">
        <v>808</v>
      </c>
      <c r="D128" s="289"/>
      <c r="E128" s="289"/>
      <c r="F128" s="312" t="s">
        <v>860</v>
      </c>
      <c r="G128" s="289"/>
      <c r="H128" s="289" t="s">
        <v>912</v>
      </c>
      <c r="I128" s="289" t="s">
        <v>862</v>
      </c>
      <c r="J128" s="289" t="s">
        <v>911</v>
      </c>
      <c r="K128" s="337"/>
    </row>
    <row r="129" s="1" customFormat="1" ht="15" customHeight="1">
      <c r="B129" s="334"/>
      <c r="C129" s="289" t="s">
        <v>871</v>
      </c>
      <c r="D129" s="289"/>
      <c r="E129" s="289"/>
      <c r="F129" s="312" t="s">
        <v>866</v>
      </c>
      <c r="G129" s="289"/>
      <c r="H129" s="289" t="s">
        <v>872</v>
      </c>
      <c r="I129" s="289" t="s">
        <v>862</v>
      </c>
      <c r="J129" s="289">
        <v>15</v>
      </c>
      <c r="K129" s="337"/>
    </row>
    <row r="130" s="1" customFormat="1" ht="15" customHeight="1">
      <c r="B130" s="334"/>
      <c r="C130" s="315" t="s">
        <v>873</v>
      </c>
      <c r="D130" s="315"/>
      <c r="E130" s="315"/>
      <c r="F130" s="316" t="s">
        <v>866</v>
      </c>
      <c r="G130" s="315"/>
      <c r="H130" s="315" t="s">
        <v>874</v>
      </c>
      <c r="I130" s="315" t="s">
        <v>862</v>
      </c>
      <c r="J130" s="315">
        <v>15</v>
      </c>
      <c r="K130" s="337"/>
    </row>
    <row r="131" s="1" customFormat="1" ht="15" customHeight="1">
      <c r="B131" s="334"/>
      <c r="C131" s="315" t="s">
        <v>875</v>
      </c>
      <c r="D131" s="315"/>
      <c r="E131" s="315"/>
      <c r="F131" s="316" t="s">
        <v>866</v>
      </c>
      <c r="G131" s="315"/>
      <c r="H131" s="315" t="s">
        <v>876</v>
      </c>
      <c r="I131" s="315" t="s">
        <v>862</v>
      </c>
      <c r="J131" s="315">
        <v>20</v>
      </c>
      <c r="K131" s="337"/>
    </row>
    <row r="132" s="1" customFormat="1" ht="15" customHeight="1">
      <c r="B132" s="334"/>
      <c r="C132" s="315" t="s">
        <v>877</v>
      </c>
      <c r="D132" s="315"/>
      <c r="E132" s="315"/>
      <c r="F132" s="316" t="s">
        <v>866</v>
      </c>
      <c r="G132" s="315"/>
      <c r="H132" s="315" t="s">
        <v>878</v>
      </c>
      <c r="I132" s="315" t="s">
        <v>862</v>
      </c>
      <c r="J132" s="315">
        <v>20</v>
      </c>
      <c r="K132" s="337"/>
    </row>
    <row r="133" s="1" customFormat="1" ht="15" customHeight="1">
      <c r="B133" s="334"/>
      <c r="C133" s="289" t="s">
        <v>865</v>
      </c>
      <c r="D133" s="289"/>
      <c r="E133" s="289"/>
      <c r="F133" s="312" t="s">
        <v>866</v>
      </c>
      <c r="G133" s="289"/>
      <c r="H133" s="289" t="s">
        <v>900</v>
      </c>
      <c r="I133" s="289" t="s">
        <v>862</v>
      </c>
      <c r="J133" s="289">
        <v>50</v>
      </c>
      <c r="K133" s="337"/>
    </row>
    <row r="134" s="1" customFormat="1" ht="15" customHeight="1">
      <c r="B134" s="334"/>
      <c r="C134" s="289" t="s">
        <v>879</v>
      </c>
      <c r="D134" s="289"/>
      <c r="E134" s="289"/>
      <c r="F134" s="312" t="s">
        <v>866</v>
      </c>
      <c r="G134" s="289"/>
      <c r="H134" s="289" t="s">
        <v>900</v>
      </c>
      <c r="I134" s="289" t="s">
        <v>862</v>
      </c>
      <c r="J134" s="289">
        <v>50</v>
      </c>
      <c r="K134" s="337"/>
    </row>
    <row r="135" s="1" customFormat="1" ht="15" customHeight="1">
      <c r="B135" s="334"/>
      <c r="C135" s="289" t="s">
        <v>885</v>
      </c>
      <c r="D135" s="289"/>
      <c r="E135" s="289"/>
      <c r="F135" s="312" t="s">
        <v>866</v>
      </c>
      <c r="G135" s="289"/>
      <c r="H135" s="289" t="s">
        <v>900</v>
      </c>
      <c r="I135" s="289" t="s">
        <v>862</v>
      </c>
      <c r="J135" s="289">
        <v>50</v>
      </c>
      <c r="K135" s="337"/>
    </row>
    <row r="136" s="1" customFormat="1" ht="15" customHeight="1">
      <c r="B136" s="334"/>
      <c r="C136" s="289" t="s">
        <v>887</v>
      </c>
      <c r="D136" s="289"/>
      <c r="E136" s="289"/>
      <c r="F136" s="312" t="s">
        <v>866</v>
      </c>
      <c r="G136" s="289"/>
      <c r="H136" s="289" t="s">
        <v>900</v>
      </c>
      <c r="I136" s="289" t="s">
        <v>862</v>
      </c>
      <c r="J136" s="289">
        <v>50</v>
      </c>
      <c r="K136" s="337"/>
    </row>
    <row r="137" s="1" customFormat="1" ht="15" customHeight="1">
      <c r="B137" s="334"/>
      <c r="C137" s="289" t="s">
        <v>888</v>
      </c>
      <c r="D137" s="289"/>
      <c r="E137" s="289"/>
      <c r="F137" s="312" t="s">
        <v>866</v>
      </c>
      <c r="G137" s="289"/>
      <c r="H137" s="289" t="s">
        <v>913</v>
      </c>
      <c r="I137" s="289" t="s">
        <v>862</v>
      </c>
      <c r="J137" s="289">
        <v>255</v>
      </c>
      <c r="K137" s="337"/>
    </row>
    <row r="138" s="1" customFormat="1" ht="15" customHeight="1">
      <c r="B138" s="334"/>
      <c r="C138" s="289" t="s">
        <v>890</v>
      </c>
      <c r="D138" s="289"/>
      <c r="E138" s="289"/>
      <c r="F138" s="312" t="s">
        <v>860</v>
      </c>
      <c r="G138" s="289"/>
      <c r="H138" s="289" t="s">
        <v>914</v>
      </c>
      <c r="I138" s="289" t="s">
        <v>892</v>
      </c>
      <c r="J138" s="289"/>
      <c r="K138" s="337"/>
    </row>
    <row r="139" s="1" customFormat="1" ht="15" customHeight="1">
      <c r="B139" s="334"/>
      <c r="C139" s="289" t="s">
        <v>893</v>
      </c>
      <c r="D139" s="289"/>
      <c r="E139" s="289"/>
      <c r="F139" s="312" t="s">
        <v>860</v>
      </c>
      <c r="G139" s="289"/>
      <c r="H139" s="289" t="s">
        <v>915</v>
      </c>
      <c r="I139" s="289" t="s">
        <v>895</v>
      </c>
      <c r="J139" s="289"/>
      <c r="K139" s="337"/>
    </row>
    <row r="140" s="1" customFormat="1" ht="15" customHeight="1">
      <c r="B140" s="334"/>
      <c r="C140" s="289" t="s">
        <v>896</v>
      </c>
      <c r="D140" s="289"/>
      <c r="E140" s="289"/>
      <c r="F140" s="312" t="s">
        <v>860</v>
      </c>
      <c r="G140" s="289"/>
      <c r="H140" s="289" t="s">
        <v>896</v>
      </c>
      <c r="I140" s="289" t="s">
        <v>895</v>
      </c>
      <c r="J140" s="289"/>
      <c r="K140" s="337"/>
    </row>
    <row r="141" s="1" customFormat="1" ht="15" customHeight="1">
      <c r="B141" s="334"/>
      <c r="C141" s="289" t="s">
        <v>38</v>
      </c>
      <c r="D141" s="289"/>
      <c r="E141" s="289"/>
      <c r="F141" s="312" t="s">
        <v>860</v>
      </c>
      <c r="G141" s="289"/>
      <c r="H141" s="289" t="s">
        <v>916</v>
      </c>
      <c r="I141" s="289" t="s">
        <v>895</v>
      </c>
      <c r="J141" s="289"/>
      <c r="K141" s="337"/>
    </row>
    <row r="142" s="1" customFormat="1" ht="15" customHeight="1">
      <c r="B142" s="334"/>
      <c r="C142" s="289" t="s">
        <v>917</v>
      </c>
      <c r="D142" s="289"/>
      <c r="E142" s="289"/>
      <c r="F142" s="312" t="s">
        <v>860</v>
      </c>
      <c r="G142" s="289"/>
      <c r="H142" s="289" t="s">
        <v>918</v>
      </c>
      <c r="I142" s="289" t="s">
        <v>895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919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854</v>
      </c>
      <c r="D148" s="304"/>
      <c r="E148" s="304"/>
      <c r="F148" s="304" t="s">
        <v>855</v>
      </c>
      <c r="G148" s="305"/>
      <c r="H148" s="304" t="s">
        <v>54</v>
      </c>
      <c r="I148" s="304" t="s">
        <v>57</v>
      </c>
      <c r="J148" s="304" t="s">
        <v>856</v>
      </c>
      <c r="K148" s="303"/>
    </row>
    <row r="149" s="1" customFormat="1" ht="17.25" customHeight="1">
      <c r="B149" s="301"/>
      <c r="C149" s="306" t="s">
        <v>857</v>
      </c>
      <c r="D149" s="306"/>
      <c r="E149" s="306"/>
      <c r="F149" s="307" t="s">
        <v>858</v>
      </c>
      <c r="G149" s="308"/>
      <c r="H149" s="306"/>
      <c r="I149" s="306"/>
      <c r="J149" s="306" t="s">
        <v>859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863</v>
      </c>
      <c r="D151" s="289"/>
      <c r="E151" s="289"/>
      <c r="F151" s="342" t="s">
        <v>860</v>
      </c>
      <c r="G151" s="289"/>
      <c r="H151" s="341" t="s">
        <v>900</v>
      </c>
      <c r="I151" s="341" t="s">
        <v>862</v>
      </c>
      <c r="J151" s="341">
        <v>120</v>
      </c>
      <c r="K151" s="337"/>
    </row>
    <row r="152" s="1" customFormat="1" ht="15" customHeight="1">
      <c r="B152" s="314"/>
      <c r="C152" s="341" t="s">
        <v>909</v>
      </c>
      <c r="D152" s="289"/>
      <c r="E152" s="289"/>
      <c r="F152" s="342" t="s">
        <v>860</v>
      </c>
      <c r="G152" s="289"/>
      <c r="H152" s="341" t="s">
        <v>920</v>
      </c>
      <c r="I152" s="341" t="s">
        <v>862</v>
      </c>
      <c r="J152" s="341" t="s">
        <v>911</v>
      </c>
      <c r="K152" s="337"/>
    </row>
    <row r="153" s="1" customFormat="1" ht="15" customHeight="1">
      <c r="B153" s="314"/>
      <c r="C153" s="341" t="s">
        <v>808</v>
      </c>
      <c r="D153" s="289"/>
      <c r="E153" s="289"/>
      <c r="F153" s="342" t="s">
        <v>860</v>
      </c>
      <c r="G153" s="289"/>
      <c r="H153" s="341" t="s">
        <v>921</v>
      </c>
      <c r="I153" s="341" t="s">
        <v>862</v>
      </c>
      <c r="J153" s="341" t="s">
        <v>911</v>
      </c>
      <c r="K153" s="337"/>
    </row>
    <row r="154" s="1" customFormat="1" ht="15" customHeight="1">
      <c r="B154" s="314"/>
      <c r="C154" s="341" t="s">
        <v>865</v>
      </c>
      <c r="D154" s="289"/>
      <c r="E154" s="289"/>
      <c r="F154" s="342" t="s">
        <v>866</v>
      </c>
      <c r="G154" s="289"/>
      <c r="H154" s="341" t="s">
        <v>900</v>
      </c>
      <c r="I154" s="341" t="s">
        <v>862</v>
      </c>
      <c r="J154" s="341">
        <v>50</v>
      </c>
      <c r="K154" s="337"/>
    </row>
    <row r="155" s="1" customFormat="1" ht="15" customHeight="1">
      <c r="B155" s="314"/>
      <c r="C155" s="341" t="s">
        <v>868</v>
      </c>
      <c r="D155" s="289"/>
      <c r="E155" s="289"/>
      <c r="F155" s="342" t="s">
        <v>860</v>
      </c>
      <c r="G155" s="289"/>
      <c r="H155" s="341" t="s">
        <v>900</v>
      </c>
      <c r="I155" s="341" t="s">
        <v>870</v>
      </c>
      <c r="J155" s="341"/>
      <c r="K155" s="337"/>
    </row>
    <row r="156" s="1" customFormat="1" ht="15" customHeight="1">
      <c r="B156" s="314"/>
      <c r="C156" s="341" t="s">
        <v>879</v>
      </c>
      <c r="D156" s="289"/>
      <c r="E156" s="289"/>
      <c r="F156" s="342" t="s">
        <v>866</v>
      </c>
      <c r="G156" s="289"/>
      <c r="H156" s="341" t="s">
        <v>900</v>
      </c>
      <c r="I156" s="341" t="s">
        <v>862</v>
      </c>
      <c r="J156" s="341">
        <v>50</v>
      </c>
      <c r="K156" s="337"/>
    </row>
    <row r="157" s="1" customFormat="1" ht="15" customHeight="1">
      <c r="B157" s="314"/>
      <c r="C157" s="341" t="s">
        <v>887</v>
      </c>
      <c r="D157" s="289"/>
      <c r="E157" s="289"/>
      <c r="F157" s="342" t="s">
        <v>866</v>
      </c>
      <c r="G157" s="289"/>
      <c r="H157" s="341" t="s">
        <v>900</v>
      </c>
      <c r="I157" s="341" t="s">
        <v>862</v>
      </c>
      <c r="J157" s="341">
        <v>50</v>
      </c>
      <c r="K157" s="337"/>
    </row>
    <row r="158" s="1" customFormat="1" ht="15" customHeight="1">
      <c r="B158" s="314"/>
      <c r="C158" s="341" t="s">
        <v>885</v>
      </c>
      <c r="D158" s="289"/>
      <c r="E158" s="289"/>
      <c r="F158" s="342" t="s">
        <v>866</v>
      </c>
      <c r="G158" s="289"/>
      <c r="H158" s="341" t="s">
        <v>900</v>
      </c>
      <c r="I158" s="341" t="s">
        <v>862</v>
      </c>
      <c r="J158" s="341">
        <v>50</v>
      </c>
      <c r="K158" s="337"/>
    </row>
    <row r="159" s="1" customFormat="1" ht="15" customHeight="1">
      <c r="B159" s="314"/>
      <c r="C159" s="341" t="s">
        <v>95</v>
      </c>
      <c r="D159" s="289"/>
      <c r="E159" s="289"/>
      <c r="F159" s="342" t="s">
        <v>860</v>
      </c>
      <c r="G159" s="289"/>
      <c r="H159" s="341" t="s">
        <v>922</v>
      </c>
      <c r="I159" s="341" t="s">
        <v>862</v>
      </c>
      <c r="J159" s="341" t="s">
        <v>923</v>
      </c>
      <c r="K159" s="337"/>
    </row>
    <row r="160" s="1" customFormat="1" ht="15" customHeight="1">
      <c r="B160" s="314"/>
      <c r="C160" s="341" t="s">
        <v>924</v>
      </c>
      <c r="D160" s="289"/>
      <c r="E160" s="289"/>
      <c r="F160" s="342" t="s">
        <v>860</v>
      </c>
      <c r="G160" s="289"/>
      <c r="H160" s="341" t="s">
        <v>925</v>
      </c>
      <c r="I160" s="341" t="s">
        <v>895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926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854</v>
      </c>
      <c r="D166" s="304"/>
      <c r="E166" s="304"/>
      <c r="F166" s="304" t="s">
        <v>855</v>
      </c>
      <c r="G166" s="346"/>
      <c r="H166" s="347" t="s">
        <v>54</v>
      </c>
      <c r="I166" s="347" t="s">
        <v>57</v>
      </c>
      <c r="J166" s="304" t="s">
        <v>856</v>
      </c>
      <c r="K166" s="281"/>
    </row>
    <row r="167" s="1" customFormat="1" ht="17.25" customHeight="1">
      <c r="B167" s="282"/>
      <c r="C167" s="306" t="s">
        <v>857</v>
      </c>
      <c r="D167" s="306"/>
      <c r="E167" s="306"/>
      <c r="F167" s="307" t="s">
        <v>858</v>
      </c>
      <c r="G167" s="348"/>
      <c r="H167" s="349"/>
      <c r="I167" s="349"/>
      <c r="J167" s="306" t="s">
        <v>859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863</v>
      </c>
      <c r="D169" s="289"/>
      <c r="E169" s="289"/>
      <c r="F169" s="312" t="s">
        <v>860</v>
      </c>
      <c r="G169" s="289"/>
      <c r="H169" s="289" t="s">
        <v>900</v>
      </c>
      <c r="I169" s="289" t="s">
        <v>862</v>
      </c>
      <c r="J169" s="289">
        <v>120</v>
      </c>
      <c r="K169" s="337"/>
    </row>
    <row r="170" s="1" customFormat="1" ht="15" customHeight="1">
      <c r="B170" s="314"/>
      <c r="C170" s="289" t="s">
        <v>909</v>
      </c>
      <c r="D170" s="289"/>
      <c r="E170" s="289"/>
      <c r="F170" s="312" t="s">
        <v>860</v>
      </c>
      <c r="G170" s="289"/>
      <c r="H170" s="289" t="s">
        <v>910</v>
      </c>
      <c r="I170" s="289" t="s">
        <v>862</v>
      </c>
      <c r="J170" s="289" t="s">
        <v>911</v>
      </c>
      <c r="K170" s="337"/>
    </row>
    <row r="171" s="1" customFormat="1" ht="15" customHeight="1">
      <c r="B171" s="314"/>
      <c r="C171" s="289" t="s">
        <v>808</v>
      </c>
      <c r="D171" s="289"/>
      <c r="E171" s="289"/>
      <c r="F171" s="312" t="s">
        <v>860</v>
      </c>
      <c r="G171" s="289"/>
      <c r="H171" s="289" t="s">
        <v>927</v>
      </c>
      <c r="I171" s="289" t="s">
        <v>862</v>
      </c>
      <c r="J171" s="289" t="s">
        <v>911</v>
      </c>
      <c r="K171" s="337"/>
    </row>
    <row r="172" s="1" customFormat="1" ht="15" customHeight="1">
      <c r="B172" s="314"/>
      <c r="C172" s="289" t="s">
        <v>865</v>
      </c>
      <c r="D172" s="289"/>
      <c r="E172" s="289"/>
      <c r="F172" s="312" t="s">
        <v>866</v>
      </c>
      <c r="G172" s="289"/>
      <c r="H172" s="289" t="s">
        <v>927</v>
      </c>
      <c r="I172" s="289" t="s">
        <v>862</v>
      </c>
      <c r="J172" s="289">
        <v>50</v>
      </c>
      <c r="K172" s="337"/>
    </row>
    <row r="173" s="1" customFormat="1" ht="15" customHeight="1">
      <c r="B173" s="314"/>
      <c r="C173" s="289" t="s">
        <v>868</v>
      </c>
      <c r="D173" s="289"/>
      <c r="E173" s="289"/>
      <c r="F173" s="312" t="s">
        <v>860</v>
      </c>
      <c r="G173" s="289"/>
      <c r="H173" s="289" t="s">
        <v>927</v>
      </c>
      <c r="I173" s="289" t="s">
        <v>870</v>
      </c>
      <c r="J173" s="289"/>
      <c r="K173" s="337"/>
    </row>
    <row r="174" s="1" customFormat="1" ht="15" customHeight="1">
      <c r="B174" s="314"/>
      <c r="C174" s="289" t="s">
        <v>879</v>
      </c>
      <c r="D174" s="289"/>
      <c r="E174" s="289"/>
      <c r="F174" s="312" t="s">
        <v>866</v>
      </c>
      <c r="G174" s="289"/>
      <c r="H174" s="289" t="s">
        <v>927</v>
      </c>
      <c r="I174" s="289" t="s">
        <v>862</v>
      </c>
      <c r="J174" s="289">
        <v>50</v>
      </c>
      <c r="K174" s="337"/>
    </row>
    <row r="175" s="1" customFormat="1" ht="15" customHeight="1">
      <c r="B175" s="314"/>
      <c r="C175" s="289" t="s">
        <v>887</v>
      </c>
      <c r="D175" s="289"/>
      <c r="E175" s="289"/>
      <c r="F175" s="312" t="s">
        <v>866</v>
      </c>
      <c r="G175" s="289"/>
      <c r="H175" s="289" t="s">
        <v>927</v>
      </c>
      <c r="I175" s="289" t="s">
        <v>862</v>
      </c>
      <c r="J175" s="289">
        <v>50</v>
      </c>
      <c r="K175" s="337"/>
    </row>
    <row r="176" s="1" customFormat="1" ht="15" customHeight="1">
      <c r="B176" s="314"/>
      <c r="C176" s="289" t="s">
        <v>885</v>
      </c>
      <c r="D176" s="289"/>
      <c r="E176" s="289"/>
      <c r="F176" s="312" t="s">
        <v>866</v>
      </c>
      <c r="G176" s="289"/>
      <c r="H176" s="289" t="s">
        <v>927</v>
      </c>
      <c r="I176" s="289" t="s">
        <v>862</v>
      </c>
      <c r="J176" s="289">
        <v>50</v>
      </c>
      <c r="K176" s="337"/>
    </row>
    <row r="177" s="1" customFormat="1" ht="15" customHeight="1">
      <c r="B177" s="314"/>
      <c r="C177" s="289" t="s">
        <v>113</v>
      </c>
      <c r="D177" s="289"/>
      <c r="E177" s="289"/>
      <c r="F177" s="312" t="s">
        <v>860</v>
      </c>
      <c r="G177" s="289"/>
      <c r="H177" s="289" t="s">
        <v>928</v>
      </c>
      <c r="I177" s="289" t="s">
        <v>929</v>
      </c>
      <c r="J177" s="289"/>
      <c r="K177" s="337"/>
    </row>
    <row r="178" s="1" customFormat="1" ht="15" customHeight="1">
      <c r="B178" s="314"/>
      <c r="C178" s="289" t="s">
        <v>57</v>
      </c>
      <c r="D178" s="289"/>
      <c r="E178" s="289"/>
      <c r="F178" s="312" t="s">
        <v>860</v>
      </c>
      <c r="G178" s="289"/>
      <c r="H178" s="289" t="s">
        <v>930</v>
      </c>
      <c r="I178" s="289" t="s">
        <v>931</v>
      </c>
      <c r="J178" s="289">
        <v>1</v>
      </c>
      <c r="K178" s="337"/>
    </row>
    <row r="179" s="1" customFormat="1" ht="15" customHeight="1">
      <c r="B179" s="314"/>
      <c r="C179" s="289" t="s">
        <v>53</v>
      </c>
      <c r="D179" s="289"/>
      <c r="E179" s="289"/>
      <c r="F179" s="312" t="s">
        <v>860</v>
      </c>
      <c r="G179" s="289"/>
      <c r="H179" s="289" t="s">
        <v>932</v>
      </c>
      <c r="I179" s="289" t="s">
        <v>862</v>
      </c>
      <c r="J179" s="289">
        <v>20</v>
      </c>
      <c r="K179" s="337"/>
    </row>
    <row r="180" s="1" customFormat="1" ht="15" customHeight="1">
      <c r="B180" s="314"/>
      <c r="C180" s="289" t="s">
        <v>54</v>
      </c>
      <c r="D180" s="289"/>
      <c r="E180" s="289"/>
      <c r="F180" s="312" t="s">
        <v>860</v>
      </c>
      <c r="G180" s="289"/>
      <c r="H180" s="289" t="s">
        <v>933</v>
      </c>
      <c r="I180" s="289" t="s">
        <v>862</v>
      </c>
      <c r="J180" s="289">
        <v>255</v>
      </c>
      <c r="K180" s="337"/>
    </row>
    <row r="181" s="1" customFormat="1" ht="15" customHeight="1">
      <c r="B181" s="314"/>
      <c r="C181" s="289" t="s">
        <v>114</v>
      </c>
      <c r="D181" s="289"/>
      <c r="E181" s="289"/>
      <c r="F181" s="312" t="s">
        <v>860</v>
      </c>
      <c r="G181" s="289"/>
      <c r="H181" s="289" t="s">
        <v>824</v>
      </c>
      <c r="I181" s="289" t="s">
        <v>862</v>
      </c>
      <c r="J181" s="289">
        <v>10</v>
      </c>
      <c r="K181" s="337"/>
    </row>
    <row r="182" s="1" customFormat="1" ht="15" customHeight="1">
      <c r="B182" s="314"/>
      <c r="C182" s="289" t="s">
        <v>115</v>
      </c>
      <c r="D182" s="289"/>
      <c r="E182" s="289"/>
      <c r="F182" s="312" t="s">
        <v>860</v>
      </c>
      <c r="G182" s="289"/>
      <c r="H182" s="289" t="s">
        <v>934</v>
      </c>
      <c r="I182" s="289" t="s">
        <v>895</v>
      </c>
      <c r="J182" s="289"/>
      <c r="K182" s="337"/>
    </row>
    <row r="183" s="1" customFormat="1" ht="15" customHeight="1">
      <c r="B183" s="314"/>
      <c r="C183" s="289" t="s">
        <v>935</v>
      </c>
      <c r="D183" s="289"/>
      <c r="E183" s="289"/>
      <c r="F183" s="312" t="s">
        <v>860</v>
      </c>
      <c r="G183" s="289"/>
      <c r="H183" s="289" t="s">
        <v>936</v>
      </c>
      <c r="I183" s="289" t="s">
        <v>895</v>
      </c>
      <c r="J183" s="289"/>
      <c r="K183" s="337"/>
    </row>
    <row r="184" s="1" customFormat="1" ht="15" customHeight="1">
      <c r="B184" s="314"/>
      <c r="C184" s="289" t="s">
        <v>924</v>
      </c>
      <c r="D184" s="289"/>
      <c r="E184" s="289"/>
      <c r="F184" s="312" t="s">
        <v>860</v>
      </c>
      <c r="G184" s="289"/>
      <c r="H184" s="289" t="s">
        <v>937</v>
      </c>
      <c r="I184" s="289" t="s">
        <v>895</v>
      </c>
      <c r="J184" s="289"/>
      <c r="K184" s="337"/>
    </row>
    <row r="185" s="1" customFormat="1" ht="15" customHeight="1">
      <c r="B185" s="314"/>
      <c r="C185" s="289" t="s">
        <v>118</v>
      </c>
      <c r="D185" s="289"/>
      <c r="E185" s="289"/>
      <c r="F185" s="312" t="s">
        <v>866</v>
      </c>
      <c r="G185" s="289"/>
      <c r="H185" s="289" t="s">
        <v>938</v>
      </c>
      <c r="I185" s="289" t="s">
        <v>862</v>
      </c>
      <c r="J185" s="289">
        <v>50</v>
      </c>
      <c r="K185" s="337"/>
    </row>
    <row r="186" s="1" customFormat="1" ht="15" customHeight="1">
      <c r="B186" s="314"/>
      <c r="C186" s="289" t="s">
        <v>939</v>
      </c>
      <c r="D186" s="289"/>
      <c r="E186" s="289"/>
      <c r="F186" s="312" t="s">
        <v>866</v>
      </c>
      <c r="G186" s="289"/>
      <c r="H186" s="289" t="s">
        <v>940</v>
      </c>
      <c r="I186" s="289" t="s">
        <v>941</v>
      </c>
      <c r="J186" s="289"/>
      <c r="K186" s="337"/>
    </row>
    <row r="187" s="1" customFormat="1" ht="15" customHeight="1">
      <c r="B187" s="314"/>
      <c r="C187" s="289" t="s">
        <v>942</v>
      </c>
      <c r="D187" s="289"/>
      <c r="E187" s="289"/>
      <c r="F187" s="312" t="s">
        <v>866</v>
      </c>
      <c r="G187" s="289"/>
      <c r="H187" s="289" t="s">
        <v>943</v>
      </c>
      <c r="I187" s="289" t="s">
        <v>941</v>
      </c>
      <c r="J187" s="289"/>
      <c r="K187" s="337"/>
    </row>
    <row r="188" s="1" customFormat="1" ht="15" customHeight="1">
      <c r="B188" s="314"/>
      <c r="C188" s="289" t="s">
        <v>944</v>
      </c>
      <c r="D188" s="289"/>
      <c r="E188" s="289"/>
      <c r="F188" s="312" t="s">
        <v>866</v>
      </c>
      <c r="G188" s="289"/>
      <c r="H188" s="289" t="s">
        <v>945</v>
      </c>
      <c r="I188" s="289" t="s">
        <v>941</v>
      </c>
      <c r="J188" s="289"/>
      <c r="K188" s="337"/>
    </row>
    <row r="189" s="1" customFormat="1" ht="15" customHeight="1">
      <c r="B189" s="314"/>
      <c r="C189" s="350" t="s">
        <v>946</v>
      </c>
      <c r="D189" s="289"/>
      <c r="E189" s="289"/>
      <c r="F189" s="312" t="s">
        <v>866</v>
      </c>
      <c r="G189" s="289"/>
      <c r="H189" s="289" t="s">
        <v>947</v>
      </c>
      <c r="I189" s="289" t="s">
        <v>948</v>
      </c>
      <c r="J189" s="351" t="s">
        <v>949</v>
      </c>
      <c r="K189" s="337"/>
    </row>
    <row r="190" s="1" customFormat="1" ht="15" customHeight="1">
      <c r="B190" s="314"/>
      <c r="C190" s="350" t="s">
        <v>42</v>
      </c>
      <c r="D190" s="289"/>
      <c r="E190" s="289"/>
      <c r="F190" s="312" t="s">
        <v>860</v>
      </c>
      <c r="G190" s="289"/>
      <c r="H190" s="286" t="s">
        <v>950</v>
      </c>
      <c r="I190" s="289" t="s">
        <v>951</v>
      </c>
      <c r="J190" s="289"/>
      <c r="K190" s="337"/>
    </row>
    <row r="191" s="1" customFormat="1" ht="15" customHeight="1">
      <c r="B191" s="314"/>
      <c r="C191" s="350" t="s">
        <v>952</v>
      </c>
      <c r="D191" s="289"/>
      <c r="E191" s="289"/>
      <c r="F191" s="312" t="s">
        <v>860</v>
      </c>
      <c r="G191" s="289"/>
      <c r="H191" s="289" t="s">
        <v>953</v>
      </c>
      <c r="I191" s="289" t="s">
        <v>895</v>
      </c>
      <c r="J191" s="289"/>
      <c r="K191" s="337"/>
    </row>
    <row r="192" s="1" customFormat="1" ht="15" customHeight="1">
      <c r="B192" s="314"/>
      <c r="C192" s="350" t="s">
        <v>954</v>
      </c>
      <c r="D192" s="289"/>
      <c r="E192" s="289"/>
      <c r="F192" s="312" t="s">
        <v>860</v>
      </c>
      <c r="G192" s="289"/>
      <c r="H192" s="289" t="s">
        <v>955</v>
      </c>
      <c r="I192" s="289" t="s">
        <v>895</v>
      </c>
      <c r="J192" s="289"/>
      <c r="K192" s="337"/>
    </row>
    <row r="193" s="1" customFormat="1" ht="15" customHeight="1">
      <c r="B193" s="314"/>
      <c r="C193" s="350" t="s">
        <v>956</v>
      </c>
      <c r="D193" s="289"/>
      <c r="E193" s="289"/>
      <c r="F193" s="312" t="s">
        <v>866</v>
      </c>
      <c r="G193" s="289"/>
      <c r="H193" s="289" t="s">
        <v>957</v>
      </c>
      <c r="I193" s="289" t="s">
        <v>895</v>
      </c>
      <c r="J193" s="289"/>
      <c r="K193" s="337"/>
    </row>
    <row r="194" s="1" customFormat="1" ht="15" customHeight="1">
      <c r="B194" s="343"/>
      <c r="C194" s="352"/>
      <c r="D194" s="323"/>
      <c r="E194" s="323"/>
      <c r="F194" s="323"/>
      <c r="G194" s="323"/>
      <c r="H194" s="323"/>
      <c r="I194" s="323"/>
      <c r="J194" s="323"/>
      <c r="K194" s="344"/>
    </row>
    <row r="195" s="1" customFormat="1" ht="18.75" customHeight="1">
      <c r="B195" s="325"/>
      <c r="C195" s="335"/>
      <c r="D195" s="335"/>
      <c r="E195" s="335"/>
      <c r="F195" s="345"/>
      <c r="G195" s="335"/>
      <c r="H195" s="335"/>
      <c r="I195" s="335"/>
      <c r="J195" s="335"/>
      <c r="K195" s="325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297"/>
      <c r="C197" s="297"/>
      <c r="D197" s="297"/>
      <c r="E197" s="297"/>
      <c r="F197" s="297"/>
      <c r="G197" s="297"/>
      <c r="H197" s="297"/>
      <c r="I197" s="297"/>
      <c r="J197" s="297"/>
      <c r="K197" s="297"/>
    </row>
    <row r="198" s="1" customFormat="1" ht="13.5">
      <c r="B198" s="276"/>
      <c r="C198" s="277"/>
      <c r="D198" s="277"/>
      <c r="E198" s="277"/>
      <c r="F198" s="277"/>
      <c r="G198" s="277"/>
      <c r="H198" s="277"/>
      <c r="I198" s="277"/>
      <c r="J198" s="277"/>
      <c r="K198" s="278"/>
    </row>
    <row r="199" s="1" customFormat="1" ht="21">
      <c r="B199" s="279"/>
      <c r="C199" s="280" t="s">
        <v>958</v>
      </c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5.5" customHeight="1">
      <c r="B200" s="279"/>
      <c r="C200" s="353" t="s">
        <v>959</v>
      </c>
      <c r="D200" s="353"/>
      <c r="E200" s="353"/>
      <c r="F200" s="353" t="s">
        <v>960</v>
      </c>
      <c r="G200" s="354"/>
      <c r="H200" s="353" t="s">
        <v>961</v>
      </c>
      <c r="I200" s="353"/>
      <c r="J200" s="353"/>
      <c r="K200" s="281"/>
    </row>
    <row r="201" s="1" customFormat="1" ht="5.25" customHeight="1">
      <c r="B201" s="314"/>
      <c r="C201" s="309"/>
      <c r="D201" s="309"/>
      <c r="E201" s="309"/>
      <c r="F201" s="309"/>
      <c r="G201" s="335"/>
      <c r="H201" s="309"/>
      <c r="I201" s="309"/>
      <c r="J201" s="309"/>
      <c r="K201" s="337"/>
    </row>
    <row r="202" s="1" customFormat="1" ht="15" customHeight="1">
      <c r="B202" s="314"/>
      <c r="C202" s="289" t="s">
        <v>951</v>
      </c>
      <c r="D202" s="289"/>
      <c r="E202" s="289"/>
      <c r="F202" s="312" t="s">
        <v>43</v>
      </c>
      <c r="G202" s="289"/>
      <c r="H202" s="289" t="s">
        <v>962</v>
      </c>
      <c r="I202" s="289"/>
      <c r="J202" s="289"/>
      <c r="K202" s="337"/>
    </row>
    <row r="203" s="1" customFormat="1" ht="15" customHeight="1">
      <c r="B203" s="314"/>
      <c r="C203" s="289"/>
      <c r="D203" s="289"/>
      <c r="E203" s="289"/>
      <c r="F203" s="312" t="s">
        <v>44</v>
      </c>
      <c r="G203" s="289"/>
      <c r="H203" s="289" t="s">
        <v>963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47</v>
      </c>
      <c r="G204" s="289"/>
      <c r="H204" s="289" t="s">
        <v>964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45</v>
      </c>
      <c r="G205" s="289"/>
      <c r="H205" s="289" t="s">
        <v>965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46</v>
      </c>
      <c r="G206" s="289"/>
      <c r="H206" s="289" t="s">
        <v>966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/>
      <c r="G207" s="289"/>
      <c r="H207" s="289"/>
      <c r="I207" s="289"/>
      <c r="J207" s="289"/>
      <c r="K207" s="337"/>
    </row>
    <row r="208" s="1" customFormat="1" ht="15" customHeight="1">
      <c r="B208" s="314"/>
      <c r="C208" s="289" t="s">
        <v>907</v>
      </c>
      <c r="D208" s="289"/>
      <c r="E208" s="289"/>
      <c r="F208" s="312" t="s">
        <v>81</v>
      </c>
      <c r="G208" s="289"/>
      <c r="H208" s="289" t="s">
        <v>967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802</v>
      </c>
      <c r="G209" s="289"/>
      <c r="H209" s="289" t="s">
        <v>803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800</v>
      </c>
      <c r="G210" s="289"/>
      <c r="H210" s="289" t="s">
        <v>968</v>
      </c>
      <c r="I210" s="289"/>
      <c r="J210" s="289"/>
      <c r="K210" s="337"/>
    </row>
    <row r="211" s="1" customFormat="1" ht="15" customHeight="1">
      <c r="B211" s="355"/>
      <c r="C211" s="289"/>
      <c r="D211" s="289"/>
      <c r="E211" s="289"/>
      <c r="F211" s="312" t="s">
        <v>804</v>
      </c>
      <c r="G211" s="350"/>
      <c r="H211" s="341" t="s">
        <v>805</v>
      </c>
      <c r="I211" s="341"/>
      <c r="J211" s="341"/>
      <c r="K211" s="356"/>
    </row>
    <row r="212" s="1" customFormat="1" ht="15" customHeight="1">
      <c r="B212" s="355"/>
      <c r="C212" s="289"/>
      <c r="D212" s="289"/>
      <c r="E212" s="289"/>
      <c r="F212" s="312" t="s">
        <v>806</v>
      </c>
      <c r="G212" s="350"/>
      <c r="H212" s="341" t="s">
        <v>969</v>
      </c>
      <c r="I212" s="341"/>
      <c r="J212" s="341"/>
      <c r="K212" s="356"/>
    </row>
    <row r="213" s="1" customFormat="1" ht="15" customHeight="1">
      <c r="B213" s="355"/>
      <c r="C213" s="289"/>
      <c r="D213" s="289"/>
      <c r="E213" s="289"/>
      <c r="F213" s="312"/>
      <c r="G213" s="350"/>
      <c r="H213" s="341"/>
      <c r="I213" s="341"/>
      <c r="J213" s="341"/>
      <c r="K213" s="356"/>
    </row>
    <row r="214" s="1" customFormat="1" ht="15" customHeight="1">
      <c r="B214" s="355"/>
      <c r="C214" s="289" t="s">
        <v>931</v>
      </c>
      <c r="D214" s="289"/>
      <c r="E214" s="289"/>
      <c r="F214" s="312">
        <v>1</v>
      </c>
      <c r="G214" s="350"/>
      <c r="H214" s="341" t="s">
        <v>970</v>
      </c>
      <c r="I214" s="341"/>
      <c r="J214" s="341"/>
      <c r="K214" s="356"/>
    </row>
    <row r="215" s="1" customFormat="1" ht="15" customHeight="1">
      <c r="B215" s="355"/>
      <c r="C215" s="289"/>
      <c r="D215" s="289"/>
      <c r="E215" s="289"/>
      <c r="F215" s="312">
        <v>2</v>
      </c>
      <c r="G215" s="350"/>
      <c r="H215" s="341" t="s">
        <v>971</v>
      </c>
      <c r="I215" s="341"/>
      <c r="J215" s="341"/>
      <c r="K215" s="356"/>
    </row>
    <row r="216" s="1" customFormat="1" ht="15" customHeight="1">
      <c r="B216" s="355"/>
      <c r="C216" s="289"/>
      <c r="D216" s="289"/>
      <c r="E216" s="289"/>
      <c r="F216" s="312">
        <v>3</v>
      </c>
      <c r="G216" s="350"/>
      <c r="H216" s="341" t="s">
        <v>972</v>
      </c>
      <c r="I216" s="341"/>
      <c r="J216" s="341"/>
      <c r="K216" s="356"/>
    </row>
    <row r="217" s="1" customFormat="1" ht="15" customHeight="1">
      <c r="B217" s="355"/>
      <c r="C217" s="289"/>
      <c r="D217" s="289"/>
      <c r="E217" s="289"/>
      <c r="F217" s="312">
        <v>4</v>
      </c>
      <c r="G217" s="350"/>
      <c r="H217" s="341" t="s">
        <v>973</v>
      </c>
      <c r="I217" s="341"/>
      <c r="J217" s="341"/>
      <c r="K217" s="356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Kovář Petr</dc:creator>
  <cp:lastModifiedBy>Kovář Petr</cp:lastModifiedBy>
  <dcterms:created xsi:type="dcterms:W3CDTF">2022-03-14T12:03:44Z</dcterms:created>
  <dcterms:modified xsi:type="dcterms:W3CDTF">2022-03-14T12:03:47Z</dcterms:modified>
</cp:coreProperties>
</file>